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hiimpl1-my.sharepoint.com/personal/procureaudit_nhit_co_in/Documents/BE_01-09-2025/RFP/Pending/13. Sept-26/RFP_-_Electrical_Works_at_Borkhedi_-_Wardner_porject_-_NWPPL/"/>
    </mc:Choice>
  </mc:AlternateContent>
  <xr:revisionPtr revIDLastSave="23" documentId="13_ncr:1_{48A22C0F-4399-45C9-85F6-22C16B03B591}" xr6:coauthVersionLast="47" xr6:coauthVersionMax="47" xr10:uidLastSave="{B1648948-5A62-4FD8-BAD5-462533935F32}"/>
  <bookViews>
    <workbookView xWindow="-120" yWindow="-120" windowWidth="20730" windowHeight="11040" tabRatio="776" xr2:uid="{00000000-000D-0000-FFFF-FFFF00000000}"/>
  </bookViews>
  <sheets>
    <sheet name="Summary" sheetId="1" r:id="rId1"/>
    <sheet name="HDD Abs" sheetId="36" r:id="rId2"/>
    <sheet name="Hinganghat" sheetId="37" r:id="rId3"/>
    <sheet name="Pandhakawda" sheetId="38" r:id="rId4"/>
    <sheet name="Yavatmal" sheetId="39" r:id="rId5"/>
    <sheet name="MARATHA-WAKADI Material Cost" sheetId="15" state="hidden" r:id="rId6"/>
    <sheet name="km 79 Kawalgat asthi interchang" sheetId="3" state="hidden" r:id="rId7"/>
    <sheet name="Wadner Bridge" sheetId="4" state="hidden" r:id="rId8"/>
    <sheet name="Wadner Bridge Material Cost" sheetId="5" state="hidden" r:id="rId9"/>
    <sheet name="Pipri Estimate" sheetId="6" state="hidden" r:id="rId10"/>
    <sheet name="Pipri Material cost" sheetId="7" state="hidden" r:id="rId11"/>
    <sheet name="Estimate Pohana" sheetId="8" state="hidden" r:id="rId12"/>
    <sheet name="Pohana Material Cost" sheetId="9" state="hidden" r:id="rId13"/>
    <sheet name="Wadki Estimate" sheetId="11" state="hidden" r:id="rId14"/>
    <sheet name="Wadki Material Cost" sheetId="12" state="hidden" r:id="rId15"/>
    <sheet name="Bori Estimate" sheetId="13" state="hidden" r:id="rId16"/>
    <sheet name="Bori Material Cost" sheetId="14" state="hidden" r:id="rId17"/>
    <sheet name="Patan bori estimate" sheetId="16" state="hidden" r:id="rId18"/>
    <sheet name="Patan bori material cost" sheetId="17" state="hidden" r:id="rId19"/>
    <sheet name="Pimpalkuti estimate" sheetId="18" state="hidden" r:id="rId20"/>
    <sheet name="pimpalkuti material cost" sheetId="19" state="hidden" r:id="rId21"/>
    <sheet name="Karanji Estmate Abstract 100" sheetId="20" state="hidden" r:id="rId22"/>
    <sheet name="Karanji Estimate for 11 KV Line" sheetId="21" state="hidden" r:id="rId23"/>
    <sheet name="Karanji Estimate DTC 100" sheetId="22" state="hidden" r:id="rId24"/>
    <sheet name="Estmate Adni 63" sheetId="23" state="hidden" r:id="rId25"/>
    <sheet name="Estimate DTC 25,63,100,200 KVA" sheetId="24" state="hidden" r:id="rId26"/>
    <sheet name="Khatara Estmate Abstract 25" sheetId="25" state="hidden" r:id="rId27"/>
    <sheet name="khatara Mat cost 11 KV Line" sheetId="26" state="hidden" r:id="rId28"/>
    <sheet name="khatara Mat cost DTC 25" sheetId="27" state="hidden" r:id="rId29"/>
    <sheet name="Dharna Estmate Abstract 25" sheetId="28" state="hidden" r:id="rId30"/>
    <sheet name="Dharna cost 11 KV Line (2)" sheetId="29" state="hidden" r:id="rId31"/>
    <sheet name="Dharna Mat cost DTC 25 (2)" sheetId="30" state="hidden" r:id="rId32"/>
    <sheet name="Shakara Estmate Abstract 63" sheetId="31" state="hidden" r:id="rId33"/>
    <sheet name="Shakara cost 11 KV Line" sheetId="32" state="hidden" r:id="rId34"/>
    <sheet name="Pimpiri" sheetId="33" state="hidden" r:id="rId35"/>
    <sheet name="Pimpiri Material cost" sheetId="34" state="hidden" r:id="rId36"/>
    <sheet name="Summary (2)" sheetId="2" state="hidden"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s>
  <definedNames>
    <definedName name="\B">[1]DLC!$GR$107</definedName>
    <definedName name="\C">#REF!</definedName>
    <definedName name="\f">#REF!</definedName>
    <definedName name="\H">'[2]STN WISE EMR'!#REF!</definedName>
    <definedName name="\L">[1]DLC!$HR$111</definedName>
    <definedName name="\P">[1]DLC!$HR$109</definedName>
    <definedName name="\Q">[1]DLC!$GS$323:$GS$335</definedName>
    <definedName name="\S">#REF!</definedName>
    <definedName name="\V">'[3]R.Hrs. Since Comm'!#REF!</definedName>
    <definedName name="\W">#REF!</definedName>
    <definedName name="\X">#REF!</definedName>
    <definedName name="\Z">#REF!</definedName>
    <definedName name="________A99999">#REF!</definedName>
    <definedName name="________BSD1">#REF!</definedName>
    <definedName name="________BSD2">#REF!</definedName>
    <definedName name="________CZ1">[4]data!$F$721</definedName>
    <definedName name="________IED1">#REF!</definedName>
    <definedName name="________IED2">#REF!</definedName>
    <definedName name="________LD1">[1]DLC!$K$59:$AF$8180</definedName>
    <definedName name="________LD2">[1]DLC!$GR$56:$HT$8181</definedName>
    <definedName name="________LD3">[1]DLC!$HV$57:$IO$8181</definedName>
    <definedName name="________LD4">[1]DLC!$AH$32:$BE$8180</definedName>
    <definedName name="________LD5">[1]DLC!$GR$53:$HK$8180</definedName>
    <definedName name="________LD6">[1]DLC!$GR$69:$HL$8180</definedName>
    <definedName name="________LR1">#REF!</definedName>
    <definedName name="________LR2">#REF!</definedName>
    <definedName name="________SCH6">'[5]04REL'!#REF!</definedName>
    <definedName name="________SH1">'[6]Executive Summary -Thermal'!$A$4:$H$108</definedName>
    <definedName name="________SH10">'[6]Executive Summary -Thermal'!$A$4:$G$118</definedName>
    <definedName name="________SH11">'[6]Executive Summary -Thermal'!$A$4:$H$167</definedName>
    <definedName name="________SH2">'[6]Executive Summary -Thermal'!$A$4:$H$157</definedName>
    <definedName name="________SH3">'[6]Executive Summary -Thermal'!$A$4:$H$136</definedName>
    <definedName name="________SH4">'[6]Executive Summary -Thermal'!$A$4:$H$96</definedName>
    <definedName name="________SH5">'[6]Executive Summary -Thermal'!$A$4:$H$96</definedName>
    <definedName name="________SH6">'[6]Executive Summary -Thermal'!$A$4:$H$95</definedName>
    <definedName name="________SH7">'[6]Executive Summary -Thermal'!$A$4:$H$163</definedName>
    <definedName name="________SH8">'[6]Executive Summary -Thermal'!$A$4:$H$133</definedName>
    <definedName name="________SH9">'[6]Executive Summary -Thermal'!$A$4:$H$194</definedName>
    <definedName name="_______A99999">#REF!</definedName>
    <definedName name="_______BSD1">#REF!</definedName>
    <definedName name="_______BSD2">#REF!</definedName>
    <definedName name="_______CZ1">[4]data!$F$721</definedName>
    <definedName name="_______IED1">#REF!</definedName>
    <definedName name="_______IED2">#REF!</definedName>
    <definedName name="_______LD1">[1]DLC!$K$59:$AF$8180</definedName>
    <definedName name="_______LD2">[1]DLC!$GR$56:$HT$8181</definedName>
    <definedName name="_______LD3">[1]DLC!$HV$57:$IO$8181</definedName>
    <definedName name="_______LD4">[1]DLC!$AH$32:$BE$8180</definedName>
    <definedName name="_______LD5">[1]DLC!$GR$53:$HK$8180</definedName>
    <definedName name="_______LD6">[1]DLC!$GR$69:$HL$8180</definedName>
    <definedName name="_______LR1">#REF!</definedName>
    <definedName name="_______LR2">#REF!</definedName>
    <definedName name="_______SCH6">'[5]04REL'!#REF!</definedName>
    <definedName name="_______SH1">'[6]Executive Summary -Thermal'!$A$4:$H$108</definedName>
    <definedName name="_______SH10">'[6]Executive Summary -Thermal'!$A$4:$G$118</definedName>
    <definedName name="_______SH11">'[6]Executive Summary -Thermal'!$A$4:$H$167</definedName>
    <definedName name="_______SH2">'[6]Executive Summary -Thermal'!$A$4:$H$157</definedName>
    <definedName name="_______SH3">'[6]Executive Summary -Thermal'!$A$4:$H$136</definedName>
    <definedName name="_______SH4">'[6]Executive Summary -Thermal'!$A$4:$H$96</definedName>
    <definedName name="_______SH5">'[6]Executive Summary -Thermal'!$A$4:$H$96</definedName>
    <definedName name="_______SH6">'[6]Executive Summary -Thermal'!$A$4:$H$95</definedName>
    <definedName name="_______SH7">'[6]Executive Summary -Thermal'!$A$4:$H$163</definedName>
    <definedName name="_______SH8">'[6]Executive Summary -Thermal'!$A$4:$H$133</definedName>
    <definedName name="_______SH9">'[6]Executive Summary -Thermal'!$A$4:$H$194</definedName>
    <definedName name="______A99999">#REF!</definedName>
    <definedName name="______BSD1">#REF!</definedName>
    <definedName name="______BSD2">#REF!</definedName>
    <definedName name="______CZ1">[4]data!$F$721</definedName>
    <definedName name="______IED1">#REF!</definedName>
    <definedName name="______IED2">#REF!</definedName>
    <definedName name="______LD1">[1]DLC!$K$59:$AF$8180</definedName>
    <definedName name="______LD2">[1]DLC!$GR$56:$HT$8181</definedName>
    <definedName name="______LD3">[1]DLC!$HV$57:$IO$8181</definedName>
    <definedName name="______LD4">[1]DLC!$AH$32:$BE$8180</definedName>
    <definedName name="______LD5">[1]DLC!$GR$53:$HK$8180</definedName>
    <definedName name="______LD6">[1]DLC!$GR$69:$HL$8180</definedName>
    <definedName name="______LR1">#REF!</definedName>
    <definedName name="______LR2">#REF!</definedName>
    <definedName name="______SCH6">'[5]04REL'!#REF!</definedName>
    <definedName name="______SH1">'[6]Executive Summary -Thermal'!$A$4:$H$108</definedName>
    <definedName name="______SH10">'[6]Executive Summary -Thermal'!$A$4:$G$118</definedName>
    <definedName name="______SH11">'[6]Executive Summary -Thermal'!$A$4:$H$167</definedName>
    <definedName name="______SH2">'[6]Executive Summary -Thermal'!$A$4:$H$157</definedName>
    <definedName name="______SH3">'[6]Executive Summary -Thermal'!$A$4:$H$136</definedName>
    <definedName name="______SH4">'[6]Executive Summary -Thermal'!$A$4:$H$96</definedName>
    <definedName name="______SH5">'[6]Executive Summary -Thermal'!$A$4:$H$96</definedName>
    <definedName name="______SH6">'[6]Executive Summary -Thermal'!$A$4:$H$95</definedName>
    <definedName name="______SH7">'[6]Executive Summary -Thermal'!$A$4:$H$163</definedName>
    <definedName name="______SH8">'[6]Executive Summary -Thermal'!$A$4:$H$133</definedName>
    <definedName name="______SH9">'[6]Executive Summary -Thermal'!$A$4:$H$194</definedName>
    <definedName name="_____A99999">#REF!</definedName>
    <definedName name="_____BSD1">#REF!</definedName>
    <definedName name="_____BSD2">#REF!</definedName>
    <definedName name="_____CZ1">[4]data!$F$721</definedName>
    <definedName name="_____IED1">#REF!</definedName>
    <definedName name="_____IED2">#REF!</definedName>
    <definedName name="_____LD1">[1]DLC!$K$59:$AF$8180</definedName>
    <definedName name="_____LD2">[1]DLC!$GR$56:$HT$8181</definedName>
    <definedName name="_____LD3">[1]DLC!$HV$57:$IO$8181</definedName>
    <definedName name="_____LD4">[1]DLC!$AH$32:$BE$8180</definedName>
    <definedName name="_____LD5">[1]DLC!$GR$53:$HK$8180</definedName>
    <definedName name="_____LD6">[1]DLC!$GR$69:$HL$8180</definedName>
    <definedName name="_____LR1">#REF!</definedName>
    <definedName name="_____LR2">#REF!</definedName>
    <definedName name="_____SCH6">'[5]04REL'!#REF!</definedName>
    <definedName name="_____SH1">'[6]Executive Summary -Thermal'!$A$4:$H$108</definedName>
    <definedName name="_____SH10">'[6]Executive Summary -Thermal'!$A$4:$G$118</definedName>
    <definedName name="_____SH11">'[6]Executive Summary -Thermal'!$A$4:$H$167</definedName>
    <definedName name="_____SH2">'[6]Executive Summary -Thermal'!$A$4:$H$157</definedName>
    <definedName name="_____SH3">'[6]Executive Summary -Thermal'!$A$4:$H$136</definedName>
    <definedName name="_____SH4">'[6]Executive Summary -Thermal'!$A$4:$H$96</definedName>
    <definedName name="_____SH5">'[6]Executive Summary -Thermal'!$A$4:$H$96</definedName>
    <definedName name="_____SH6">'[6]Executive Summary -Thermal'!$A$4:$H$95</definedName>
    <definedName name="_____SH7">'[6]Executive Summary -Thermal'!$A$4:$H$163</definedName>
    <definedName name="_____SH8">'[6]Executive Summary -Thermal'!$A$4:$H$133</definedName>
    <definedName name="_____SH9">'[6]Executive Summary -Thermal'!$A$4:$H$194</definedName>
    <definedName name="____A99999">#REF!</definedName>
    <definedName name="____bnj1">#REF!</definedName>
    <definedName name="____BSD1">#REF!</definedName>
    <definedName name="____BSD2">#REF!</definedName>
    <definedName name="____CZ1">[7]data!$F$721</definedName>
    <definedName name="____IED1">#REF!</definedName>
    <definedName name="____IED2">#REF!</definedName>
    <definedName name="____III7">"$C4.$#REF!$#REF!"</definedName>
    <definedName name="____LD1">[1]DLC!$K$59:$AF$8180</definedName>
    <definedName name="____LD2">[1]DLC!$GR$56:$HT$8181</definedName>
    <definedName name="____LD3">[1]DLC!$HV$57:$IO$8181</definedName>
    <definedName name="____LD4">[1]DLC!$AH$32:$BE$8180</definedName>
    <definedName name="____LD5">[1]DLC!$GR$53:$HK$8180</definedName>
    <definedName name="____LD6">[1]DLC!$GR$69:$HL$8180</definedName>
    <definedName name="____LR1">#REF!</definedName>
    <definedName name="____LR2">#REF!</definedName>
    <definedName name="____M1234">[8]EDWise!$P$2:$Q$183</definedName>
    <definedName name="____SCH6">'[9]04REL'!#REF!</definedName>
    <definedName name="____SH1">'[6]Executive Summary -Thermal'!$A$4:$H$108</definedName>
    <definedName name="____SH10">'[6]Executive Summary -Thermal'!$A$4:$G$118</definedName>
    <definedName name="____SH11">'[6]Executive Summary -Thermal'!$A$4:$H$167</definedName>
    <definedName name="____SH2">'[6]Executive Summary -Thermal'!$A$4:$H$157</definedName>
    <definedName name="____SH3">'[6]Executive Summary -Thermal'!$A$4:$H$136</definedName>
    <definedName name="____SH4">'[6]Executive Summary -Thermal'!$A$4:$H$96</definedName>
    <definedName name="____SH5">'[6]Executive Summary -Thermal'!$A$4:$H$96</definedName>
    <definedName name="____SH6">'[6]Executive Summary -Thermal'!$A$4:$H$95</definedName>
    <definedName name="____SH7">'[6]Executive Summary -Thermal'!$A$4:$H$163</definedName>
    <definedName name="____SH8">'[6]Executive Summary -Thermal'!$A$4:$H$133</definedName>
    <definedName name="____SH9">'[6]Executive Summary -Thermal'!$A$4:$H$194</definedName>
    <definedName name="___A99999">#REF!</definedName>
    <definedName name="___BSD1">#REF!</definedName>
    <definedName name="___BSD2">#REF!</definedName>
    <definedName name="___CZ1">[7]data!$F$721</definedName>
    <definedName name="___IED1">#REF!</definedName>
    <definedName name="___IED2">#REF!</definedName>
    <definedName name="___III7">"$C4.$#REF!$#REF!"</definedName>
    <definedName name="___LD1">[1]DLC!$K$59:$AF$8180</definedName>
    <definedName name="___LD2">[1]DLC!$GR$56:$HT$8181</definedName>
    <definedName name="___LD3">[1]DLC!$HV$57:$IO$8181</definedName>
    <definedName name="___LD4">[1]DLC!$AH$32:$BE$8180</definedName>
    <definedName name="___LD5">[1]DLC!$GR$53:$HK$8180</definedName>
    <definedName name="___LD6">[1]DLC!$GR$69:$HL$8180</definedName>
    <definedName name="___LR1">#REF!</definedName>
    <definedName name="___LR2">#REF!</definedName>
    <definedName name="___M1234">[8]EDWise!$P$2:$Q$183</definedName>
    <definedName name="___SCH6">'[9]04REL'!#REF!</definedName>
    <definedName name="___SH1">'[6]Executive Summary -Thermal'!$A$4:$H$108</definedName>
    <definedName name="___SH10">'[6]Executive Summary -Thermal'!$A$4:$G$118</definedName>
    <definedName name="___SH11">'[6]Executive Summary -Thermal'!$A$4:$H$167</definedName>
    <definedName name="___SH2">'[6]Executive Summary -Thermal'!$A$4:$H$157</definedName>
    <definedName name="___SH3">'[6]Executive Summary -Thermal'!$A$4:$H$136</definedName>
    <definedName name="___SH4">'[6]Executive Summary -Thermal'!$A$4:$H$96</definedName>
    <definedName name="___SH5">'[6]Executive Summary -Thermal'!$A$4:$H$96</definedName>
    <definedName name="___SH6">'[6]Executive Summary -Thermal'!$A$4:$H$95</definedName>
    <definedName name="___SH7">'[6]Executive Summary -Thermal'!$A$4:$H$163</definedName>
    <definedName name="___SH8">'[6]Executive Summary -Thermal'!$A$4:$H$133</definedName>
    <definedName name="___SH9">'[6]Executive Summary -Thermal'!$A$4:$H$194</definedName>
    <definedName name="__123Graph_A" hidden="1">#REF!</definedName>
    <definedName name="__123Graph_B" hidden="1">#REF!</definedName>
    <definedName name="__123Graph_BCURRENT" hidden="1">'[10]BREAKUP OF OIL'!#REF!</definedName>
    <definedName name="__123Graph_C" hidden="1">#REF!</definedName>
    <definedName name="__123Graph_D" hidden="1">#REF!</definedName>
    <definedName name="__123Graph_DCURRENT" hidden="1">'[10]BREAKUP OF OIL'!#REF!</definedName>
    <definedName name="__123Graph_E" hidden="1">#REF!</definedName>
    <definedName name="__123Graph_F" hidden="1">#REF!</definedName>
    <definedName name="__123Graph_X" hidden="1">#REF!</definedName>
    <definedName name="__123Graph_XCURRENT" hidden="1">'[10]BREAKUP OF OIL'!#REF!</definedName>
    <definedName name="__6382">#REF!</definedName>
    <definedName name="__a1">"$#REF!.$A$11:$IU$16"</definedName>
    <definedName name="__A99999">#REF!</definedName>
    <definedName name="__b1">"$#REF!.$A$11:$IU$16"</definedName>
    <definedName name="__bnj1">#REF!</definedName>
    <definedName name="__BSD1">#REF!</definedName>
    <definedName name="__BSD2">#REF!</definedName>
    <definedName name="__CZ1">[7]data!$F$721</definedName>
    <definedName name="__IED1">#REF!</definedName>
    <definedName name="__IED2">#REF!</definedName>
    <definedName name="__III7">"$C4.$#REF!$#REF!"</definedName>
    <definedName name="__LD1">[1]DLC!$K$59:$AF$8180</definedName>
    <definedName name="__LD2">[1]DLC!$GR$56:$HT$8181</definedName>
    <definedName name="__LD3">[1]DLC!$HV$57:$IO$8181</definedName>
    <definedName name="__LD4">[1]DLC!$AH$32:$BE$8180</definedName>
    <definedName name="__LD5">[1]DLC!$GR$53:$HK$8180</definedName>
    <definedName name="__LD6">[1]DLC!$GR$69:$HL$8180</definedName>
    <definedName name="__LR1">#REF!</definedName>
    <definedName name="__LR2">#REF!</definedName>
    <definedName name="__SCH6">'[9]04REL'!#REF!</definedName>
    <definedName name="__SH1">'[6]Executive Summary -Thermal'!$A$4:$H$108</definedName>
    <definedName name="__SH10">'[6]Executive Summary -Thermal'!$A$4:$G$118</definedName>
    <definedName name="__SH11">'[6]Executive Summary -Thermal'!$A$4:$H$167</definedName>
    <definedName name="__SH2">'[6]Executive Summary -Thermal'!$A$4:$H$157</definedName>
    <definedName name="__SH3">'[6]Executive Summary -Thermal'!$A$4:$H$136</definedName>
    <definedName name="__SH4">'[6]Executive Summary -Thermal'!$A$4:$H$96</definedName>
    <definedName name="__SH5">'[6]Executive Summary -Thermal'!$A$4:$H$96</definedName>
    <definedName name="__SH6">'[6]Executive Summary -Thermal'!$A$4:$H$95</definedName>
    <definedName name="__SH7">'[6]Executive Summary -Thermal'!$A$4:$H$163</definedName>
    <definedName name="__SH8">'[6]Executive Summary -Thermal'!$A$4:$H$133</definedName>
    <definedName name="__SH9">'[6]Executive Summary -Thermal'!$A$4:$H$194</definedName>
    <definedName name="_108a1_1_1">#N/A</definedName>
    <definedName name="_109aa_1_1">#N/A</definedName>
    <definedName name="_10BuiltIn_Print_Area___0___0___0___0___0___0___0_1_1">#N/A</definedName>
    <definedName name="_112b1_1_1">#N/A</definedName>
    <definedName name="_114BuiltIn_Print_Area___0___0___0___0___0___0___0___0___0_1_1">#N/A</definedName>
    <definedName name="_115BuiltIn_Print_Area___0___0___0___0___0___0___0___0_1_1">#N/A</definedName>
    <definedName name="_116BuiltIn_Print_Area___0___0___0___0___0___0___0_1_1">#N/A</definedName>
    <definedName name="_117BuiltIn_Print_Area___0___0___0___0___0___0_1_1">#N/A</definedName>
    <definedName name="_118BuiltIn_Print_Area___0___0___0___0___0_1_1">#N/A</definedName>
    <definedName name="_119BuiltIn_Print_Area___0___0___0___0_1_1">#N/A</definedName>
    <definedName name="_11BuiltIn_Print_Area___0___0___0___0___0___0_1_1">#N/A</definedName>
    <definedName name="_121BuiltIn_Print_Area___0___0___0_1_1">#N/A</definedName>
    <definedName name="_122BuiltIn_Print_Area___0___0_1_1">#N/A</definedName>
    <definedName name="_123BuiltIn_Print_Area___0_1_1">#N/A</definedName>
    <definedName name="_12BuiltIn_Print_Area___0___0___0___0___0_1_1">#N/A</definedName>
    <definedName name="_13BuiltIn_Print_Area___0___0___0___0_1_1">#N/A</definedName>
    <definedName name="_156BuiltIn_Print_Titles___0___0___0___0_1_1">#N/A</definedName>
    <definedName name="_15BuiltIn_Print_Area___0___0___0_1_1">#N/A</definedName>
    <definedName name="_160BuiltIn_Print_Titles___0___0___0_1_1">#N/A</definedName>
    <definedName name="_161BuiltIn_Print_Titles___0___0_1_1">#N/A</definedName>
    <definedName name="_162BuiltIn_Print_Titles___0_1_1">#N/A</definedName>
    <definedName name="_163BuiltIn_Print_Titles_1_1">#N/A</definedName>
    <definedName name="_16BuiltIn_Print_Area___0___0_1_1">#N/A</definedName>
    <definedName name="_170ee_1_1">#N/A</definedName>
    <definedName name="_171Excel_BuiltIn__FilterDatabase_1_1">#N/A</definedName>
    <definedName name="_171f_1_1">#N/A</definedName>
    <definedName name="_173g_1_1">#N/A</definedName>
    <definedName name="_176ii_8_1">'[11]Rate master data'!$B$1:$F$779</definedName>
    <definedName name="_17BuiltIn_Print_Area___0_1_1">#N/A</definedName>
    <definedName name="_180nm_1_1">#N/A</definedName>
    <definedName name="_182nzc_1_1">#N/A</definedName>
    <definedName name="_187q_1_1">#N/A</definedName>
    <definedName name="_188s_1_1">#N/A</definedName>
    <definedName name="_189sanjuuu_1_1">#N/A</definedName>
    <definedName name="_190sd_1_1">#N/A</definedName>
    <definedName name="_191spp_1_1">#N/A</definedName>
    <definedName name="_192sssss_1_1">#N/A</definedName>
    <definedName name="_193unnamed_1_1">#N/A</definedName>
    <definedName name="_195z_1_1">#N/A</definedName>
    <definedName name="_26a1_1_1">#N/A</definedName>
    <definedName name="_27aa_1_1">#N/A</definedName>
    <definedName name="_2a1_1_1">#N/A</definedName>
    <definedName name="_30b1_1_1">#N/A</definedName>
    <definedName name="_32BuiltIn_Print_Area___0___0___0___0___0___0___0___0___0_1_1">#N/A</definedName>
    <definedName name="_33BuiltIn_Print_Area___0___0___0___0___0___0___0___0_1_1">#N/A</definedName>
    <definedName name="_34BuiltIn_Print_Area___0___0___0___0___0___0___0_1_1">#N/A</definedName>
    <definedName name="_35BuiltIn_Print_Area___0___0___0___0___0___0_1_1">#N/A</definedName>
    <definedName name="_36BuiltIn_Print_Area___0___0___0___0___0_1_1">#N/A</definedName>
    <definedName name="_37BuiltIn_Print_Area___0___0___0___0_1_1">#N/A</definedName>
    <definedName name="_39BuiltIn_Print_Area___0___0___0_1_1">#N/A</definedName>
    <definedName name="_3aa_1_1">#N/A</definedName>
    <definedName name="_405f_1_1">#N/A</definedName>
    <definedName name="_407g_1_1">#N/A</definedName>
    <definedName name="_40BuiltIn_Print_Area___0___0_1_1">#N/A</definedName>
    <definedName name="_415ii_8_1">'[12]Rate master data'!$B$1:$F$779</definedName>
    <definedName name="_41BuiltIn_Print_Area___0_1_1">#N/A</definedName>
    <definedName name="_420nm_1_1">#N/A</definedName>
    <definedName name="_422nzc_1_1">#N/A</definedName>
    <definedName name="_429q_1_1">#N/A</definedName>
    <definedName name="_430s_1_1">#N/A</definedName>
    <definedName name="_431sanjuuu_1_1">#N/A</definedName>
    <definedName name="_432sd_1_1">#N/A</definedName>
    <definedName name="_433spp_1_1">#N/A</definedName>
    <definedName name="_434sssss_1_1">#N/A</definedName>
    <definedName name="_435unnamed_1_1">#N/A</definedName>
    <definedName name="_437z_1_1">#N/A</definedName>
    <definedName name="_50BuiltIn_Print_Titles___0___0___0___0_1_1">#N/A</definedName>
    <definedName name="_52BuiltIn_Print_Titles___0___0___0_1_1">#N/A</definedName>
    <definedName name="_53BuiltIn_Print_Titles___0___0_1_1">#N/A</definedName>
    <definedName name="_54BuiltIn_Print_Titles___0_1_1">#N/A</definedName>
    <definedName name="_55BuiltIn_Print_Titles_1_1">#N/A</definedName>
    <definedName name="_58ee_1_1">#N/A</definedName>
    <definedName name="_59Excel_BuiltIn__FilterDatabase_1_1">#N/A</definedName>
    <definedName name="_62f_1_1">#N/A</definedName>
    <definedName name="_6382">#REF!</definedName>
    <definedName name="_6382_29">#N/A</definedName>
    <definedName name="_6382_30">#N/A</definedName>
    <definedName name="_6382_31">#N/A</definedName>
    <definedName name="_64g_1_1">#N/A</definedName>
    <definedName name="_67nm_1_1">#N/A</definedName>
    <definedName name="_69nzc_1_1">#N/A</definedName>
    <definedName name="_6b1_1_1">#N/A</definedName>
    <definedName name="_72q_1_1">#N/A</definedName>
    <definedName name="_73s_1_1">#N/A</definedName>
    <definedName name="_74BuiltIn_Print_Titles___0___0___0___0_1_1">#N/A</definedName>
    <definedName name="_74sanjuuu_1_1">#N/A</definedName>
    <definedName name="_75sd_1_1">#N/A</definedName>
    <definedName name="_76spp_1_1">#N/A</definedName>
    <definedName name="_77BuiltIn_Print_Titles___0___0___0_1_1">#N/A</definedName>
    <definedName name="_77sssss_1_1">#N/A</definedName>
    <definedName name="_78BuiltIn_Print_Titles___0___0_1_1">#N/A</definedName>
    <definedName name="_78unnamed_1_1">#N/A</definedName>
    <definedName name="_79BuiltIn_Print_Titles___0_1_1">#N/A</definedName>
    <definedName name="_80BuiltIn_Print_Titles_1_1">#N/A</definedName>
    <definedName name="_80z_1_1">#N/A</definedName>
    <definedName name="_8485G">'[6]Stationwise Thermal &amp; Hydel Gen'!$GR$4:$HK$9</definedName>
    <definedName name="_85ee_1_1">#N/A</definedName>
    <definedName name="_86Excel_BuiltIn__FilterDatabase_1_1">#N/A</definedName>
    <definedName name="_8BuiltIn_Print_Area___0___0___0___0___0___0___0___0___0_1_1">#N/A</definedName>
    <definedName name="_9BuiltIn_Print_Area___0___0___0___0___0___0___0___0_1_1">#N/A</definedName>
    <definedName name="_A99999">#REF!</definedName>
    <definedName name="_B">[1]DLC!$GR$107</definedName>
    <definedName name="_BSD1">#REF!</definedName>
    <definedName name="_BSD2">#REF!</definedName>
    <definedName name="_C">#REF!</definedName>
    <definedName name="_con12">'[13]5.3 (2)'!$B$143:$D$261</definedName>
    <definedName name="_CZ1">[14]data!$F$721</definedName>
    <definedName name="_f">#REF!</definedName>
    <definedName name="_Fill" hidden="1">#REF!</definedName>
    <definedName name="_Fill1" hidden="1">#REF!</definedName>
    <definedName name="_xlnm._FilterDatabase" hidden="1">[15]Dom!$E$9:$S$13</definedName>
    <definedName name="_H">'[2]STN WISE EMR'!#REF!</definedName>
    <definedName name="_H_4">'[16]STN WISE EMR'!#REF!</definedName>
    <definedName name="_H_5">'[16]STN WISE EMR'!#REF!</definedName>
    <definedName name="_IED1">#REF!</definedName>
    <definedName name="_IED2">#REF!</definedName>
    <definedName name="_III7">"$C4.$#REF!$#REF!"</definedName>
    <definedName name="_L">[1]DLC!$HR$111</definedName>
    <definedName name="_LD1">[1]DLC!$K$59:$AF$8180</definedName>
    <definedName name="_LD2">[1]DLC!$GR$56:$HT$8181</definedName>
    <definedName name="_LD3">[1]DLC!$HV$57:$IO$8181</definedName>
    <definedName name="_LD4">[1]DLC!$AH$32:$BE$8180</definedName>
    <definedName name="_LD5">[1]DLC!$GR$53:$HK$8180</definedName>
    <definedName name="_LD6">[1]DLC!$GR$69:$HL$8180</definedName>
    <definedName name="_LR1">#REF!</definedName>
    <definedName name="_LR2">#REF!</definedName>
    <definedName name="_new" hidden="1">#REF!</definedName>
    <definedName name="_new1" hidden="1">#REF!</definedName>
    <definedName name="_Order1" hidden="1">255</definedName>
    <definedName name="_Order2" hidden="1">0</definedName>
    <definedName name="_P">[1]DLC!$HR$109</definedName>
    <definedName name="_Q">[1]DLC!$GS$323:$GS$335</definedName>
    <definedName name="_SCH6">'[17]04REL'!#REF!</definedName>
    <definedName name="_SH1">'[6]Executive Summary -Thermal'!$A$4:$H$108</definedName>
    <definedName name="_SH10">'[6]Executive Summary -Thermal'!$A$4:$G$118</definedName>
    <definedName name="_SH11">'[6]Executive Summary -Thermal'!$A$4:$H$167</definedName>
    <definedName name="_SH2">'[6]Executive Summary -Thermal'!$A$4:$H$157</definedName>
    <definedName name="_SH3">'[6]Executive Summary -Thermal'!$A$4:$H$136</definedName>
    <definedName name="_SH4">'[6]Executive Summary -Thermal'!$A$4:$H$96</definedName>
    <definedName name="_SH5">'[6]Executive Summary -Thermal'!$A$4:$H$96</definedName>
    <definedName name="_SH6">'[6]Executive Summary -Thermal'!$A$4:$H$95</definedName>
    <definedName name="_SH7">'[6]Executive Summary -Thermal'!$A$4:$H$163</definedName>
    <definedName name="_SH8">'[6]Executive Summary -Thermal'!$A$4:$H$133</definedName>
    <definedName name="_SH9">'[6]Executive Summary -Thermal'!$A$4:$H$194</definedName>
    <definedName name="_SUB1">[18]Sheet15!$E$2:$E$16</definedName>
    <definedName name="_usm12">[19]Sheet2!$A$1:$D$100</definedName>
    <definedName name="_V">'[3]R.Hrs. Since Comm'!#REF!</definedName>
    <definedName name="_X">#REF!</definedName>
    <definedName name="_Z">#REF!</definedName>
    <definedName name="_zDasf">(#REF!,#REF!)</definedName>
    <definedName name="a">#REF!</definedName>
    <definedName name="A_4">#REF!</definedName>
    <definedName name="A_5">#REF!</definedName>
    <definedName name="A0">#REF!</definedName>
    <definedName name="a1_1">#N/A</definedName>
    <definedName name="aa" localSheetId="25" hidden="1">{#N/A,#N/A,FALSE,"2000-01 Form 1.3a";#N/A,#N/A,FALSE,"H1 2001-02 Form 1.3a";#N/A,#N/A,FALSE,"H2 2001-02 Form 1.3a";#N/A,#N/A,FALSE,"2001-02 Form 1.3a";#N/A,#N/A,FALSE,"2002-03 Form 1.3a"}</definedName>
    <definedName name="aa" localSheetId="24" hidden="1">{#N/A,#N/A,FALSE,"2000-01 Form 1.3a";#N/A,#N/A,FALSE,"H1 2001-02 Form 1.3a";#N/A,#N/A,FALSE,"H2 2001-02 Form 1.3a";#N/A,#N/A,FALSE,"2001-02 Form 1.3a";#N/A,#N/A,FALSE,"2002-03 Form 1.3a"}</definedName>
    <definedName name="aa" hidden="1">{#N/A,#N/A,FALSE,"2000-01 Form 1.3a";#N/A,#N/A,FALSE,"H1 2001-02 Form 1.3a";#N/A,#N/A,FALSE,"H2 2001-02 Form 1.3a";#N/A,#N/A,FALSE,"2001-02 Form 1.3a";#N/A,#N/A,FALSE,"2002-03 Form 1.3a"}</definedName>
    <definedName name="aa_1">#N/A</definedName>
    <definedName name="aa_10">"$#REF!.$A$1:$R$48"</definedName>
    <definedName name="aa_22">"$#REF!.$A$1:$R$48"</definedName>
    <definedName name="aa_23">"$#REF!.$A$1:$R$48"</definedName>
    <definedName name="aa_3">"$#REF!.$A$1:$R$48"</definedName>
    <definedName name="aa_5">"$#REF!.$A$1:$R$48"</definedName>
    <definedName name="aa_9">"$#REF!.$A$1:$R$48"</definedName>
    <definedName name="AASD">#REF!</definedName>
    <definedName name="ab" localSheetId="25" hidden="1">{#N/A,#N/A,FALSE,"2000-01 Form 1.3a";#N/A,#N/A,FALSE,"H1 2001-02 Form 1.3a";#N/A,#N/A,FALSE,"H2 2001-02 Form 1.3a";#N/A,#N/A,FALSE,"2001-02 Form 1.3a";#N/A,#N/A,FALSE,"2002-03 Form 1.3a"}</definedName>
    <definedName name="ab" localSheetId="24" hidden="1">{#N/A,#N/A,FALSE,"2000-01 Form 1.3a";#N/A,#N/A,FALSE,"H1 2001-02 Form 1.3a";#N/A,#N/A,FALSE,"H2 2001-02 Form 1.3a";#N/A,#N/A,FALSE,"2001-02 Form 1.3a";#N/A,#N/A,FALSE,"2002-03 Form 1.3a"}</definedName>
    <definedName name="ab" hidden="1">{#N/A,#N/A,FALSE,"2000-01 Form 1.3a";#N/A,#N/A,FALSE,"H1 2001-02 Form 1.3a";#N/A,#N/A,FALSE,"H2 2001-02 Form 1.3a";#N/A,#N/A,FALSE,"2001-02 Form 1.3a";#N/A,#N/A,FALSE,"2002-03 Form 1.3a"}</definedName>
    <definedName name="ABA" localSheetId="25" hidden="1">{#N/A,#N/A,FALSE,"2000-01 Form 1.3a";#N/A,#N/A,FALSE,"H1 2001-02 Form 1.3a";#N/A,#N/A,FALSE,"H2 2001-02 Form 1.3a";#N/A,#N/A,FALSE,"2001-02 Form 1.3a";#N/A,#N/A,FALSE,"2002-03 Form 1.3a"}</definedName>
    <definedName name="ABA" localSheetId="24" hidden="1">{#N/A,#N/A,FALSE,"2000-01 Form 1.3a";#N/A,#N/A,FALSE,"H1 2001-02 Form 1.3a";#N/A,#N/A,FALSE,"H2 2001-02 Form 1.3a";#N/A,#N/A,FALSE,"2001-02 Form 1.3a";#N/A,#N/A,FALSE,"2002-03 Form 1.3a"}</definedName>
    <definedName name="ABA" hidden="1">{#N/A,#N/A,FALSE,"2000-01 Form 1.3a";#N/A,#N/A,FALSE,"H1 2001-02 Form 1.3a";#N/A,#N/A,FALSE,"H2 2001-02 Form 1.3a";#N/A,#N/A,FALSE,"2001-02 Form 1.3a";#N/A,#N/A,FALSE,"2002-03 Form 1.3a"}</definedName>
    <definedName name="abba">#REF!</definedName>
    <definedName name="abc">#REF!</definedName>
    <definedName name="abcd">'[20]Form-C4'!#REF!</definedName>
    <definedName name="abcde">#REF!</definedName>
    <definedName name="abs">#REF!</definedName>
    <definedName name="absI">'[21]abstract IP_I'!$E$6:$M$40</definedName>
    <definedName name="absII">'[21]abstract IP_II'!$E$6:$M$86</definedName>
    <definedName name="absIIA">'[21]abstract IP_IIA'!$E$6:$M$43</definedName>
    <definedName name="abv">'[22]ANEX-II'!$C$10:$F$109</definedName>
    <definedName name="ADDDAS">#REF!</definedName>
    <definedName name="ADL.63">[23]Addl.40!$A$38:$I$284</definedName>
    <definedName name="ADS">#REF!</definedName>
    <definedName name="afaff">#REF!</definedName>
    <definedName name="ag">#REF!</definedName>
    <definedName name="ag_1">'[24]ANNEXURE XIII A'!$D$550:$N$568</definedName>
    <definedName name="AG1121_E5902B_f">#REF!</definedName>
    <definedName name="agri">#REF!</definedName>
    <definedName name="amount1">'[25]Consolidation Process (6)'!$A$8:$D$130</definedName>
    <definedName name="annex" localSheetId="25" hidden="1">{#N/A,#N/A,FALSE,"1.1";#N/A,#N/A,FALSE,"1.1a";#N/A,#N/A,FALSE,"1.1b";#N/A,#N/A,FALSE,"1.1c";#N/A,#N/A,FALSE,"1.1e";#N/A,#N/A,FALSE,"1.1f";#N/A,#N/A,FALSE,"1.1g";#N/A,#N/A,FALSE,"1.1h_D";#N/A,#N/A,FALSE,"1.1h_T";#N/A,#N/A,FALSE,"1.2";#N/A,#N/A,FALSE,"1.3b";#N/A,#N/A,FALSE,"1.3";#N/A,#N/A,FALSE,"1.4";#N/A,#N/A,FALSE,"1.5";#N/A,#N/A,FALSE,"1.6";#N/A,#N/A,FALSE,"SOD";#N/A,#N/A,FALSE,"CF"}</definedName>
    <definedName name="annex" localSheetId="24" hidden="1">{#N/A,#N/A,FALSE,"1.1";#N/A,#N/A,FALSE,"1.1a";#N/A,#N/A,FALSE,"1.1b";#N/A,#N/A,FALSE,"1.1c";#N/A,#N/A,FALSE,"1.1e";#N/A,#N/A,FALSE,"1.1f";#N/A,#N/A,FALSE,"1.1g";#N/A,#N/A,FALSE,"1.1h_D";#N/A,#N/A,FALSE,"1.1h_T";#N/A,#N/A,FALSE,"1.2";#N/A,#N/A,FALSE,"1.3b";#N/A,#N/A,FALSE,"1.3";#N/A,#N/A,FALSE,"1.4";#N/A,#N/A,FALSE,"1.5";#N/A,#N/A,FALSE,"1.6";#N/A,#N/A,FALSE,"SOD";#N/A,#N/A,FALSE,"CF"}</definedName>
    <definedName name="annex" hidden="1">{#N/A,#N/A,FALSE,"1.1";#N/A,#N/A,FALSE,"1.1a";#N/A,#N/A,FALSE,"1.1b";#N/A,#N/A,FALSE,"1.1c";#N/A,#N/A,FALSE,"1.1e";#N/A,#N/A,FALSE,"1.1f";#N/A,#N/A,FALSE,"1.1g";#N/A,#N/A,FALSE,"1.1h_D";#N/A,#N/A,FALSE,"1.1h_T";#N/A,#N/A,FALSE,"1.2";#N/A,#N/A,FALSE,"1.3b";#N/A,#N/A,FALSE,"1.3";#N/A,#N/A,FALSE,"1.4";#N/A,#N/A,FALSE,"1.5";#N/A,#N/A,FALSE,"1.6";#N/A,#N/A,FALSE,"SOD";#N/A,#N/A,FALSE,"CF"}</definedName>
    <definedName name="annex1" hidden="1">#REF!</definedName>
    <definedName name="annex6_9">[26]IDCCALHYD_GOO!$A$47:$U$92</definedName>
    <definedName name="AS">'[6]Executive Summary -Thermal'!$I$4:$AY$144</definedName>
    <definedName name="asa">'[27]Data base Feb 09'!$B$1:$F$768</definedName>
    <definedName name="asasas">'[27]Data base Feb 09'!$B$1:$H$769</definedName>
    <definedName name="ass">'[28]119 Divisionwise Cost'!$E$40:$H$127</definedName>
    <definedName name="assf">(#REF!,#REF!)</definedName>
    <definedName name="asSS">#REF!</definedName>
    <definedName name="ASSUMPTIONS">#REF!</definedName>
    <definedName name="ASSUMPTIONS_4">#REF!</definedName>
    <definedName name="ASSUMPTIONS_5">#REF!</definedName>
    <definedName name="autho">[29]Sheet1!$B$18:$B$20</definedName>
    <definedName name="AUX">'[6]Executive Summary -Thermal'!$A$4:$H$95</definedName>
    <definedName name="B">#REF!</definedName>
    <definedName name="b_10">"$#REF!.$A$1:$D$71"</definedName>
    <definedName name="b_3">"$#REF!.$A$1:$D$71"</definedName>
    <definedName name="b_5">"$#REF!.$A$1:$D$71"</definedName>
    <definedName name="b_9">"$#REF!.$A$1:$D$71"</definedName>
    <definedName name="b1_1">#N/A</definedName>
    <definedName name="ba">'[30]STN WISE EMR'!#REF!</definedName>
    <definedName name="barwala">'[30]STN WISE EMR'!#REF!</definedName>
    <definedName name="bb">#REF!</definedName>
    <definedName name="BH">'[2]STN WISE EMR'!#REF!</definedName>
    <definedName name="BH_4">'[16]STN WISE EMR'!#REF!</definedName>
    <definedName name="BH_5">'[16]STN WISE EMR'!#REF!</definedName>
    <definedName name="Bhandara" localSheetId="25" hidden="1">{#N/A,#N/A,FALSE,"1.1";#N/A,#N/A,FALSE,"1.1a";#N/A,#N/A,FALSE,"1.1b";#N/A,#N/A,FALSE,"1.1c";#N/A,#N/A,FALSE,"1.1e";#N/A,#N/A,FALSE,"1.1f";#N/A,#N/A,FALSE,"1.1g";#N/A,#N/A,FALSE,"1.1h_D";#N/A,#N/A,FALSE,"1.1h_T";#N/A,#N/A,FALSE,"1.2";#N/A,#N/A,FALSE,"1.3b";#N/A,#N/A,FALSE,"1.3";#N/A,#N/A,FALSE,"1.4";#N/A,#N/A,FALSE,"1.5";#N/A,#N/A,FALSE,"1.6";#N/A,#N/A,FALSE,"SOD";#N/A,#N/A,FALSE,"CF"}</definedName>
    <definedName name="Bhandara" localSheetId="24" hidden="1">{#N/A,#N/A,FALSE,"1.1";#N/A,#N/A,FALSE,"1.1a";#N/A,#N/A,FALSE,"1.1b";#N/A,#N/A,FALSE,"1.1c";#N/A,#N/A,FALSE,"1.1e";#N/A,#N/A,FALSE,"1.1f";#N/A,#N/A,FALSE,"1.1g";#N/A,#N/A,FALSE,"1.1h_D";#N/A,#N/A,FALSE,"1.1h_T";#N/A,#N/A,FALSE,"1.2";#N/A,#N/A,FALSE,"1.3b";#N/A,#N/A,FALSE,"1.3";#N/A,#N/A,FALSE,"1.4";#N/A,#N/A,FALSE,"1.5";#N/A,#N/A,FALSE,"1.6";#N/A,#N/A,FALSE,"SOD";#N/A,#N/A,FALSE,"CF"}</definedName>
    <definedName name="Bhandara" hidden="1">{#N/A,#N/A,FALSE,"1.1";#N/A,#N/A,FALSE,"1.1a";#N/A,#N/A,FALSE,"1.1b";#N/A,#N/A,FALSE,"1.1c";#N/A,#N/A,FALSE,"1.1e";#N/A,#N/A,FALSE,"1.1f";#N/A,#N/A,FALSE,"1.1g";#N/A,#N/A,FALSE,"1.1h_D";#N/A,#N/A,FALSE,"1.1h_T";#N/A,#N/A,FALSE,"1.2";#N/A,#N/A,FALSE,"1.3b";#N/A,#N/A,FALSE,"1.3";#N/A,#N/A,FALSE,"1.4";#N/A,#N/A,FALSE,"1.5";#N/A,#N/A,FALSE,"1.6";#N/A,#N/A,FALSE,"SOD";#N/A,#N/A,FALSE,"CF"}</definedName>
    <definedName name="bhandara1" localSheetId="25"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bhandara1" localSheetId="24"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bhandara1"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Block01">#REF!</definedName>
    <definedName name="Block01_1">#REF!</definedName>
    <definedName name="Block02">'[31]Form-C4'!#REF!</definedName>
    <definedName name="Block02_1">#REF!</definedName>
    <definedName name="Block03">'[31]Form-C4'!#REF!</definedName>
    <definedName name="Block03_1">#REF!</definedName>
    <definedName name="Block04">'[31]Form-C4'!#REF!</definedName>
    <definedName name="Block04_1">#REF!</definedName>
    <definedName name="Block05">'[31]Form-C4'!#REF!</definedName>
    <definedName name="Block05_1">#REF!</definedName>
    <definedName name="Block06">'[31]Form-C4'!#REF!</definedName>
    <definedName name="Block06_1">#REF!</definedName>
    <definedName name="Block07">'[31]Form-C4'!#REF!</definedName>
    <definedName name="Block07_1">#REF!</definedName>
    <definedName name="Block08">'[31]Form-C4'!#REF!</definedName>
    <definedName name="Block08_1">#REF!</definedName>
    <definedName name="Block09">'[31]Form-C4'!#REF!</definedName>
    <definedName name="Block09_1">#REF!</definedName>
    <definedName name="Block10">'[31]Form-C4'!#REF!</definedName>
    <definedName name="Block10_1">#REF!</definedName>
    <definedName name="Block11">'[31]Form-C4'!#REF!</definedName>
    <definedName name="Block11_1">#REF!</definedName>
    <definedName name="Block12">'[31]Form-C4'!#REF!</definedName>
    <definedName name="Block12_1">#REF!</definedName>
    <definedName name="Block13">'[31]Form-C4'!#REF!</definedName>
    <definedName name="Block13_1">#REF!</definedName>
    <definedName name="Block14">'[31]Form-C4'!#REF!</definedName>
    <definedName name="Block14_1">#REF!</definedName>
    <definedName name="Block15">'[31]Form-C4'!#REF!</definedName>
    <definedName name="Block15_1">#REF!</definedName>
    <definedName name="Block16">'[31]Form-C4'!#REF!</definedName>
    <definedName name="Block16_1">#REF!</definedName>
    <definedName name="Block17">'[31]Form-C4'!#REF!</definedName>
    <definedName name="Block17_1">#REF!</definedName>
    <definedName name="Block18">'[31]Form-C4'!#REF!</definedName>
    <definedName name="Block18_1">#REF!</definedName>
    <definedName name="Block19">'[31]Form-C4'!#REF!</definedName>
    <definedName name="Block19_1">#REF!</definedName>
    <definedName name="Block20">'[31]Form-C4'!#REF!</definedName>
    <definedName name="Block20_1">#REF!</definedName>
    <definedName name="Block21">'[31]Form-C4'!#REF!</definedName>
    <definedName name="Block21_1">#REF!</definedName>
    <definedName name="Block22">'[31]Form-C4'!#REF!</definedName>
    <definedName name="Block22_1">#REF!</definedName>
    <definedName name="bnj">#REF!</definedName>
    <definedName name="bnm">'[27]Data base Feb 09'!$B$1:$F$768</definedName>
    <definedName name="BRH">'[2]STN WISE EMR'!#REF!</definedName>
    <definedName name="BRH_4">'[16]STN WISE EMR'!#REF!</definedName>
    <definedName name="BRH_5">'[16]STN WISE EMR'!#REF!</definedName>
    <definedName name="BuiltIn_Print_Area___0___0___0___0___0___0___0___0___0_1">#N/A</definedName>
    <definedName name="BuiltIn_Print_Area___0___0___0___0___0___0___0___0___0_10">"$#REF!.$B$5:$O$45"</definedName>
    <definedName name="BuiltIn_Print_Area___0___0___0___0___0___0___0___0___0_20">"$#REF!.$B$5:$O$45"</definedName>
    <definedName name="BuiltIn_Print_Area___0___0___0___0___0___0___0___0___0_22">"$#REF!.$B$5:$O$45"</definedName>
    <definedName name="BuiltIn_Print_Area___0___0___0___0___0___0___0___0___0_23">"$#REF!.$B$5:$O$45"</definedName>
    <definedName name="BuiltIn_Print_Area___0___0___0___0___0___0___0___0___0_24">"$#REF!.$B$5:$O$45"</definedName>
    <definedName name="BuiltIn_Print_Area___0___0___0___0___0___0___0___0___0_25">"$#REF!.$B$5:$O$45"</definedName>
    <definedName name="BuiltIn_Print_Area___0___0___0___0___0___0___0___0___0_26">"$#REF!.$B$5:$O$45"</definedName>
    <definedName name="BuiltIn_Print_Area___0___0___0___0___0___0___0___0___0_3">"$#REF!.$B$5:$O$45"</definedName>
    <definedName name="BuiltIn_Print_Area___0___0___0___0___0___0___0___0___0_4">"$#REF!.$B$5:$O$45"</definedName>
    <definedName name="BuiltIn_Print_Area___0___0___0___0___0___0___0___0___0_5">"$#REF!.$B$5:$O$45"</definedName>
    <definedName name="BuiltIn_Print_Area___0___0___0___0___0___0___0___0___0_9">"$#REF!.$B$5:$O$45"</definedName>
    <definedName name="BuiltIn_Print_Area___0___0___0___0___0___0___0___0_1">#N/A</definedName>
    <definedName name="BuiltIn_Print_Area___0___0___0___0___0___0___0___0_10">"$#REF!.$B$8:$P$29"</definedName>
    <definedName name="BuiltIn_Print_Area___0___0___0___0___0___0___0___0_20">"$#REF!.$B$8:$P$29"</definedName>
    <definedName name="BuiltIn_Print_Area___0___0___0___0___0___0___0___0_22">"$#REF!.$B$8:$P$29"</definedName>
    <definedName name="BuiltIn_Print_Area___0___0___0___0___0___0___0___0_23">"$#REF!.$B$8:$P$29"</definedName>
    <definedName name="BuiltIn_Print_Area___0___0___0___0___0___0___0___0_24">"$#REF!.$B$8:$P$24"</definedName>
    <definedName name="BuiltIn_Print_Area___0___0___0___0___0___0___0___0_25">"$#REF!.$B$8:$P$24"</definedName>
    <definedName name="BuiltIn_Print_Area___0___0___0___0___0___0___0___0_26">"$#REF!.$B$8:$P$29"</definedName>
    <definedName name="BuiltIn_Print_Area___0___0___0___0___0___0___0___0_3">"$#REF!.$B$8:$P$29"</definedName>
    <definedName name="BuiltIn_Print_Area___0___0___0___0___0___0___0___0_4">"$#REF!.$B$8:$P$29"</definedName>
    <definedName name="BuiltIn_Print_Area___0___0___0___0___0___0___0___0_5">"$#REF!.$B$8:$P$29"</definedName>
    <definedName name="BuiltIn_Print_Area___0___0___0___0___0___0___0___0_9">"$#REF!.$B$8:$P$29"</definedName>
    <definedName name="BuiltIn_Print_Area___0___0___0___0___0___0___0_1">#N/A</definedName>
    <definedName name="BuiltIn_Print_Area___0___0___0___0___0___0___0_10">"$#REF!.$B$1:$O$29"</definedName>
    <definedName name="BuiltIn_Print_Area___0___0___0___0___0___0___0_20">"$#REF!.$B$1:$O$29"</definedName>
    <definedName name="BuiltIn_Print_Area___0___0___0___0___0___0___0_22">"$#REF!.$B$1:$O$29"</definedName>
    <definedName name="BuiltIn_Print_Area___0___0___0___0___0___0___0_23">"$#REF!.$B$1:$O$29"</definedName>
    <definedName name="BuiltIn_Print_Area___0___0___0___0___0___0___0_24">"'file:///H:/My Documents/1-PMP/AOP Revenue L3.xls'#$Raipur.$#REF!$#REF!:$#REF!$#REF!"</definedName>
    <definedName name="BuiltIn_Print_Area___0___0___0___0___0___0___0_25">"'file:///H:/My Documents/1-PMP/AOP Revenue L3.xls'#$Raipur.$#REF!$#REF!:$#REF!$#REF!"</definedName>
    <definedName name="BuiltIn_Print_Area___0___0___0___0___0___0___0_26">"$#REF!.$B$1:$O$29"</definedName>
    <definedName name="BuiltIn_Print_Area___0___0___0___0___0___0___0_3">"$#REF!.$B$1:$O$29"</definedName>
    <definedName name="BuiltIn_Print_Area___0___0___0___0___0___0___0_4">"$#REF!.$B$1:$O$29"</definedName>
    <definedName name="BuiltIn_Print_Area___0___0___0___0___0___0___0_5">"$#REF!.$B$1:$O$29"</definedName>
    <definedName name="BuiltIn_Print_Area___0___0___0___0___0___0___0_9">"$#REF!.$B$1:$O$29"</definedName>
    <definedName name="BuiltIn_Print_Area___0___0___0___0___0___0_1">#N/A</definedName>
    <definedName name="BuiltIn_Print_Area___0___0___0___0___0___0_10">"$#REF!.$A$1:$G$13"</definedName>
    <definedName name="BuiltIn_Print_Area___0___0___0___0___0___0_20">"$#REF!.$A$1:$G$13"</definedName>
    <definedName name="BuiltIn_Print_Area___0___0___0___0___0___0_22">"$#REF!.$A$1:$G$13"</definedName>
    <definedName name="BuiltIn_Print_Area___0___0___0___0___0___0_23">"$#REF!.$A$1:$G$13"</definedName>
    <definedName name="BuiltIn_Print_Area___0___0___0___0___0___0_24">"$#REF!.$A$1:$G$25"</definedName>
    <definedName name="BuiltIn_Print_Area___0___0___0___0___0___0_25">"$#REF!.$A$1:$G$25"</definedName>
    <definedName name="BuiltIn_Print_Area___0___0___0___0___0___0_26">"$#REF!.$A$1:$G$13"</definedName>
    <definedName name="BuiltIn_Print_Area___0___0___0___0___0___0_3">"$#REF!.$A$1:$G$13"</definedName>
    <definedName name="BuiltIn_Print_Area___0___0___0___0___0___0_4">"$#REF!.$A$1:$G$13"</definedName>
    <definedName name="BuiltIn_Print_Area___0___0___0___0___0___0_5">"$#REF!.$A$1:$G$13"</definedName>
    <definedName name="BuiltIn_Print_Area___0___0___0___0___0___0_9">"$#REF!.$A$1:$G$13"</definedName>
    <definedName name="BuiltIn_Print_Area___0___0___0___0___0_1">#N/A</definedName>
    <definedName name="BuiltIn_Print_Area___0___0___0___0___0_10">"$#REF!.$B$1:$O$29"</definedName>
    <definedName name="BuiltIn_Print_Area___0___0___0___0___0_20">"$#REF!.$B$1:$O$29"</definedName>
    <definedName name="BuiltIn_Print_Area___0___0___0___0___0_22">"$#REF!.$B$1:$O$29"</definedName>
    <definedName name="BuiltIn_Print_Area___0___0___0___0___0_23">"$#REF!.$B$1:$O$29"</definedName>
    <definedName name="BuiltIn_Print_Area___0___0___0___0___0_24">"'file:///H:/My Documents/1-PMP/AOP Revenue L3.xls'#$Raipur.$#REF!$#REF!:$#REF!$#REF!"</definedName>
    <definedName name="BuiltIn_Print_Area___0___0___0___0___0_25">"'file:///H:/My Documents/1-PMP/AOP Revenue L3.xls'#$Raipur.$#REF!$#REF!:$#REF!$#REF!"</definedName>
    <definedName name="BuiltIn_Print_Area___0___0___0___0___0_26">"$#REF!.$B$1:$O$29"</definedName>
    <definedName name="BuiltIn_Print_Area___0___0___0___0___0_3">"$#REF!.$B$1:$O$29"</definedName>
    <definedName name="BuiltIn_Print_Area___0___0___0___0___0_4">"$#REF!.$B$1:$O$29"</definedName>
    <definedName name="BuiltIn_Print_Area___0___0___0___0___0_5">"$#REF!.$B$1:$O$29"</definedName>
    <definedName name="BuiltIn_Print_Area___0___0___0___0___0_9">"$#REF!.$B$1:$O$29"</definedName>
    <definedName name="BuiltIn_Print_Area___0___0___0___0_1">#N/A</definedName>
    <definedName name="BuiltIn_Print_Area___0___0___0___0_10">"$#REF!.$B$1:$O$29"</definedName>
    <definedName name="BuiltIn_Print_Area___0___0___0___0_20">"$#REF!.$B$1:$O$29"</definedName>
    <definedName name="BuiltIn_Print_Area___0___0___0___0_22">"$#REF!.$B$1:$O$29"</definedName>
    <definedName name="BuiltIn_Print_Area___0___0___0___0_23">"$#REF!.$B$1:$O$29"</definedName>
    <definedName name="BuiltIn_Print_Area___0___0___0___0_24">"$#REF!.$B$1:$O$24"</definedName>
    <definedName name="BuiltIn_Print_Area___0___0___0___0_25">"$#REF!.$B$1:$O$24"</definedName>
    <definedName name="BuiltIn_Print_Area___0___0___0___0_26">"$#REF!.$B$1:$O$29"</definedName>
    <definedName name="BuiltIn_Print_Area___0___0___0___0_3">"$#REF!.$B$1:$O$29"</definedName>
    <definedName name="BuiltIn_Print_Area___0___0___0___0_4">"$#REF!.$B$1:$O$29"</definedName>
    <definedName name="BuiltIn_Print_Area___0___0___0___0_5">"$#REF!.$B$1:$O$29"</definedName>
    <definedName name="BuiltIn_Print_Area___0___0___0___0_9">"$#REF!.$B$1:$O$29"</definedName>
    <definedName name="BuiltIn_Print_Area___0___0___0_1">#N/A</definedName>
    <definedName name="BuiltIn_Print_Area___0___0___0_10">"$#REF!.$A$1:$E$48"</definedName>
    <definedName name="BuiltIn_Print_Area___0___0___0_11">"$#REF!.$A$1:$Q$48"</definedName>
    <definedName name="BuiltIn_Print_Area___0___0___0_12">"$#REF!.$A$1:$Q$48"</definedName>
    <definedName name="BuiltIn_Print_Area___0___0___0_13">"$#REF!.$A$1:$Q$48"</definedName>
    <definedName name="BuiltIn_Print_Area___0___0___0_17">"$#REF!.$A$1:$Q$48"</definedName>
    <definedName name="BuiltIn_Print_Area___0___0___0_20">"$#REF!.$A$1:$Q$48"</definedName>
    <definedName name="BuiltIn_Print_Area___0___0___0_22">"$#REF!.$A$1:$E$48"</definedName>
    <definedName name="BuiltIn_Print_Area___0___0___0_23">"$#REF!.$A$1:$E$48"</definedName>
    <definedName name="BuiltIn_Print_Area___0___0___0_24">"'file:///H:/My Documents/1-PMP/AOP Revenue L3.xls'#$Raipur.$#REF!$#REF!:$#REF!$#REF!"</definedName>
    <definedName name="BuiltIn_Print_Area___0___0___0_25">"'file:///H:/My Documents/1-PMP/AOP Revenue L3.xls'#$Raipur.$#REF!$#REF!:$#REF!$#REF!"</definedName>
    <definedName name="BuiltIn_Print_Area___0___0___0_26">"$#REF!.$A$1:$E$48"</definedName>
    <definedName name="BuiltIn_Print_Area___0___0___0_3">"$#REF!.$A$1:$E$48"</definedName>
    <definedName name="BuiltIn_Print_Area___0___0___0_4">"$#REF!.$A$1:$E$48"</definedName>
    <definedName name="BuiltIn_Print_Area___0___0___0_5">"$#REF!.$A$1:$E$48"</definedName>
    <definedName name="BuiltIn_Print_Area___0___0___0_9">"$#REF!.$A$1:$E$48"</definedName>
    <definedName name="BuiltIn_Print_Area___0___0_1">#N/A</definedName>
    <definedName name="BuiltIn_Print_Area___0___0_10">"$#REF!.$B$5:$H$45"</definedName>
    <definedName name="BuiltIn_Print_Area___0___0_11">"$#REF!.$A$1:$Q$51"</definedName>
    <definedName name="BuiltIn_Print_Area___0___0_12">"$#REF!.$A$1:$Q$51"</definedName>
    <definedName name="BuiltIn_Print_Area___0___0_13">"$#REF!.$A$1:$Q$51"</definedName>
    <definedName name="BuiltIn_Print_Area___0___0_17">"$#REF!.$A$1:$Q$51"</definedName>
    <definedName name="BuiltIn_Print_Area___0___0_20">"$#REF!.$A$1:$Q$51"</definedName>
    <definedName name="BuiltIn_Print_Area___0___0_22">"$#REF!.$A$1:$E$41"</definedName>
    <definedName name="BuiltIn_Print_Area___0___0_23">"$#REF!.$A$1:$E$41"</definedName>
    <definedName name="BuiltIn_Print_Area___0___0_24">"$#REF!.$B$1:$O$24"</definedName>
    <definedName name="BuiltIn_Print_Area___0___0_25">"$#REF!.$B$1:$O$24"</definedName>
    <definedName name="BuiltIn_Print_Area___0___0_26">"$#REF!.$A$1:$E$41"</definedName>
    <definedName name="BuiltIn_Print_Area___0___0_3">"$#REF!.$B$5:$H$45"</definedName>
    <definedName name="BuiltIn_Print_Area___0___0_4">"$#REF!.$A$1:$E$41"</definedName>
    <definedName name="BuiltIn_Print_Area___0___0_5">"$#REF!.$B$5:$H$45"</definedName>
    <definedName name="BuiltIn_Print_Area___0___0_9">"$#REF!.$B$5:$H$45"</definedName>
    <definedName name="BuiltIn_Print_Area___0_1">#N/A</definedName>
    <definedName name="BuiltIn_Print_Area___0_10">"$#REF!.$B$3:$K$51"</definedName>
    <definedName name="BuiltIn_Print_Area___0_11">"$#REF!.$A$1:$R$48"</definedName>
    <definedName name="BuiltIn_Print_Area___0_12">"$#REF!.$A$1:$R$48"</definedName>
    <definedName name="BuiltIn_Print_Area___0_13">"$#REF!.$A$1:$R$48"</definedName>
    <definedName name="BuiltIn_Print_Area___0_20">"$#REF!.$A$1:$R$48"</definedName>
    <definedName name="BuiltIn_Print_Area___0_22">"$#REF!.$A$1:$R$48"</definedName>
    <definedName name="BuiltIn_Print_Area___0_23">"$#REF!.$A$1:$R$48"</definedName>
    <definedName name="BuiltIn_Print_Area___0_24">"$#REF!.$B$1:$O$24"</definedName>
    <definedName name="BuiltIn_Print_Area___0_25">"$#REF!.$B$1:$AD$90"</definedName>
    <definedName name="BuiltIn_Print_Area___0_26">"$#REF!.$A$1:$R$48"</definedName>
    <definedName name="BuiltIn_Print_Area___0_3">"$#REF!.$B$3:$K$51"</definedName>
    <definedName name="BuiltIn_Print_Area___0_4">"$#REF!.$A$1:$R$48"</definedName>
    <definedName name="BuiltIn_Print_Area___0_5">"$#REF!.$B$3:$K$51"</definedName>
    <definedName name="BuiltIn_Print_Area___0_9">"$#REF!.$B$3:$K$51"</definedName>
    <definedName name="BuiltIn_Print_Area_10">"$#REF!.$B$1:$J$45"</definedName>
    <definedName name="BuiltIn_Print_Area_11">"$#REF!.$A$1:$R$48"</definedName>
    <definedName name="BuiltIn_Print_Area_12">"$#REF!.$A$1:$R$48"</definedName>
    <definedName name="BuiltIn_Print_Area_13">"$#REF!.$A$1:$R$48"</definedName>
    <definedName name="BuiltIn_Print_Area_20">"$#REF!.$A$1:$R$48"</definedName>
    <definedName name="BuiltIn_Print_Area_22">"$#REF!.$A$1:$R$48"</definedName>
    <definedName name="BuiltIn_Print_Area_23">"$#REF!.$A$1:$R$48"</definedName>
    <definedName name="BuiltIn_Print_Area_24">"$#REF!.$A$1:$S$151"</definedName>
    <definedName name="BuiltIn_Print_Area_25">"$#REF!.$B$1:$Y$95"</definedName>
    <definedName name="BuiltIn_Print_Area_26">"$#REF!.$A$1:$R$48"</definedName>
    <definedName name="BuiltIn_Print_Area_3">"$#REF!.$B$1:$J$45"</definedName>
    <definedName name="BuiltIn_Print_Area_4">"$#REF!.$A$1:$R$48"</definedName>
    <definedName name="BuiltIn_Print_Area_5">"$#REF!.$B$1:$J$45"</definedName>
    <definedName name="BuiltIn_Print_Area_9">"$#REF!.$B$1:$J$45"</definedName>
    <definedName name="BuiltIn_Print_Titles___0___0___0___0___0___0">'[32]1_8'!$A$5:$IV$6</definedName>
    <definedName name="BuiltIn_Print_Titles___0___0___0___0___0___0___0___0___0___0___0___0___0___0___0___0___0___0___0___0___0___0___0___0___0___0___0___0___0___0___0___0___0___0___0___0_25">"$#REF!.$A$6:$IS$7"</definedName>
    <definedName name="BuiltIn_Print_Titles___0___0___0___0___0___0___0___0___0___0___0___0___0___0___0___0___0___0___0___0___0___0___0___0___0___0___0___0___0___0___0___0___0___0___0_25">"$#REF!.$A$6:$IS$7"</definedName>
    <definedName name="BuiltIn_Print_Titles___0___0___0___0___0___0___0___0___0___0___0___0___0___0___0___0___0___0___0___0___0___0___0___0___0___0___0___0___0___0___0___0___0___0_25">"$#REF!.$A$4:$IS$5"</definedName>
    <definedName name="BuiltIn_Print_Titles___0___0___0___0___0___0___0___0___0___0___0___0___0___0___0___0___0___0___0___0___0___0___0___0___0___0___0___0___0___0___0___0___0_25">"$#REF!.$A$4:$IS$5"</definedName>
    <definedName name="BuiltIn_Print_Titles___0___0___0___0___0___0___0___0___0___0___0___0___0___0___0___0___0___0___0___0___0___0___0___0___0___0___0___0___0___0___0___0_25">"$#REF!.$A$4:$IS$5"</definedName>
    <definedName name="BuiltIn_Print_Titles___0___0___0___0___0___0___0___0___0___0___0___0___0___0___0___0___0___0___0___0___0___0___0___0___0___0___0___0___0___0___0_25">"$#REF!.$A$6:$IS$7"</definedName>
    <definedName name="BuiltIn_Print_Titles___0___0___0___0___0___0___0___0___0___0___0___0___0___0___0___0___0___0___0___0___0___0___0___0___0___0___0___0___0___0_25">"$#REF!.$A$4:$IS$5"</definedName>
    <definedName name="BuiltIn_Print_Titles___0___0___0___0___0___0___0___0___0___0___0___0___0___0___0___0___0___0___0___0___0___0___0___0___0___0___0___0___0_25">"$#REF!.$A$6:$IS$7"</definedName>
    <definedName name="BuiltIn_Print_Titles___0___0___0___0___0___0___0___0___0___0___0___0___0___0___0___0___0___0___0___0___0___0___0___0___0___0___0___0_25">"$#REF!.$A$6:$IS$7"</definedName>
    <definedName name="BuiltIn_Print_Titles___0___0___0___0___0___0___0___0___0___0___0___0___0___0___0___0___0___0___0___0___0___0___0___0___0___0___0_25">"$#REF!.$A$6:$IS$7"</definedName>
    <definedName name="BuiltIn_Print_Titles___0___0___0___0___0___0___0___0___0___0___0___0___0___0___0___0___0___0___0___0___0___0___0___0___0___0_25">"$#REF!.$A$6:$IS$7"</definedName>
    <definedName name="BuiltIn_Print_Titles___0___0___0___0___0___0___0___0___0___0___0___0___0___0___0___0___0___0___0___0___0___0___0___0___0_25">"$#REF!.$A$6:$IS$8"</definedName>
    <definedName name="BuiltIn_Print_Titles___0___0___0___0___0___0___0___0___0___0___0___0___0___0___0___0___0___0___0___0___0___0___0___0_25">"$#REF!.$A$6:$IS$7"</definedName>
    <definedName name="BuiltIn_Print_Titles___0___0___0___0___0___0___0___0___0___0___0___0___0___0___0___0___0___0___0___0___0___0___0_25">"$#REF!.$A$6:$IS$8"</definedName>
    <definedName name="BuiltIn_Print_Titles___0___0___0___0___0___0___0___0___0___0___0___0___0___0___0___0___0___0___0___0___0___0_25">"$#REF!.$A$6:$IS$7"</definedName>
    <definedName name="BuiltIn_Print_Titles___0___0___0___0___0___0___0___0___0___0___0___0___0___0___0___0___0___0___0___0___0_25">"$#REF!.$A$6:$IS$7"</definedName>
    <definedName name="BuiltIn_Print_Titles___0___0___0___0___0___0___0___0___0___0___0___0___0___0___0___0___0___0___0___0_25">"$#REF!.$A$6:$IS$7"</definedName>
    <definedName name="BuiltIn_Print_Titles___0___0___0___0___0___0___0___0___0___0___0___0___0___0___0___0___0___0___0_25">"$#REF!.$A$6:$IS$8"</definedName>
    <definedName name="BuiltIn_Print_Titles___0___0___0___0___0___0___0___0___0___0___0___0___0___0___0___0___0___0_25">"$#REF!.$A$6:$IS$7"</definedName>
    <definedName name="BuiltIn_Print_Titles___0___0___0___0___0___0___0___0___0___0___0___0___0___0___0___0___0_25">"$#REF!.$A$6:$IS$7"</definedName>
    <definedName name="BuiltIn_Print_Titles___0___0___0___0___0___0___0___0___0___0___0___0___0___0___0___0_25">"$#REF!.$A$6:$IS$8"</definedName>
    <definedName name="BuiltIn_Print_Titles___0___0___0___0___0___0___0___0___0___0___0___0___0___0___0_25">"$#REF!.$A$6:$IS$7"</definedName>
    <definedName name="BuiltIn_Print_Titles___0___0___0___0___0___0___0___0___0___0___0___0___0___0_25">"$#REF!.$A$6:$IS$7"</definedName>
    <definedName name="BuiltIn_Print_Titles___0___0___0___0___0___0___0___0___0___0___0___0___0_25">"$#REF!.$A$6:$IS$7"</definedName>
    <definedName name="BuiltIn_Print_Titles___0___0___0___0___0___0___0___0___0___0___0___0_25">"$#REF!.$A$6:$IS$8"</definedName>
    <definedName name="BuiltIn_Print_Titles___0___0___0___0___0___0___0___0___0___0___0_25">"$#REF!.$A$6:$IS$8"</definedName>
    <definedName name="BuiltIn_Print_Titles___0___0___0___0___0___0___0___0___0___0_25">"$#REF!.$A$6:$IS$8"</definedName>
    <definedName name="BuiltIn_Print_Titles___0___0___0___0___0___0___0___0___0_25">"$#REF!.$A$6:$IS$8"</definedName>
    <definedName name="BuiltIn_Print_Titles___0___0___0___0___0___0___0___0_25">"$#REF!.$A$4:$IS$8"</definedName>
    <definedName name="BuiltIn_Print_Titles___0___0___0___0___0___0___0_25">"$#REF!.$A$6:$IS$7"</definedName>
    <definedName name="BuiltIn_Print_Titles___0___0___0___0___0___0_25">"$#REF!.$A$5:$IS$8"</definedName>
    <definedName name="BuiltIn_Print_Titles___0___0___0___0___0_10">"$#REF!.$A$11:$IU$16"</definedName>
    <definedName name="BuiltIn_Print_Titles___0___0___0___0___0_22">"$#REF!.$A$11:$IU$16"</definedName>
    <definedName name="BuiltIn_Print_Titles___0___0___0___0___0_23">"$#REF!.$A$11:$IU$16"</definedName>
    <definedName name="BuiltIn_Print_Titles___0___0___0___0___0_24">"$#REF!.$A$11:$IU$16"</definedName>
    <definedName name="BuiltIn_Print_Titles___0___0___0___0___0_25">"$#REF!.$A$5:$IV$8"</definedName>
    <definedName name="BuiltIn_Print_Titles___0___0___0___0___0_3">"$#REF!.$A$11:$IU$16"</definedName>
    <definedName name="BuiltIn_Print_Titles___0___0___0___0___0_5">"$#REF!.$A$11:$IU$16"</definedName>
    <definedName name="BuiltIn_Print_Titles___0___0___0___0___0_9">"$#REF!.$A$11:$IU$16"</definedName>
    <definedName name="BuiltIn_Print_Titles___0___0___0___0_1">#N/A</definedName>
    <definedName name="BuiltIn_Print_Titles___0___0___0___0_10">"$#REF!.$A$5:$IV$7"</definedName>
    <definedName name="BuiltIn_Print_Titles___0___0___0___0_20">"$#REF!.$A$5:$IV$7"</definedName>
    <definedName name="BuiltIn_Print_Titles___0___0___0___0_22">"$#REF!.$A$5:$IV$7"</definedName>
    <definedName name="BuiltIn_Print_Titles___0___0___0___0_23">"$#REF!.$A$5:$IV$7"</definedName>
    <definedName name="BuiltIn_Print_Titles___0___0___0___0_24">"'file:///H:/My Documents/1-PMP/AOP Revenue L3.xls'#$Raipur.$#REF!$#REF!:$#REF!$#REF!"</definedName>
    <definedName name="BuiltIn_Print_Titles___0___0___0___0_25">"$#REF!.$A$6:$IS$8"</definedName>
    <definedName name="BuiltIn_Print_Titles___0___0___0___0_26">"$#REF!.$A$5:$IV$7"</definedName>
    <definedName name="BuiltIn_Print_Titles___0___0___0___0_3">"$#REF!.$A$5:$IV$7"</definedName>
    <definedName name="BuiltIn_Print_Titles___0___0___0___0_4">"$#REF!.$A$5:$IV$7"</definedName>
    <definedName name="BuiltIn_Print_Titles___0___0___0___0_5">"$#REF!.$A$5:$IV$7"</definedName>
    <definedName name="BuiltIn_Print_Titles___0___0___0___0_9">"$#REF!.$A$5:$IV$7"</definedName>
    <definedName name="BuiltIn_Print_Titles___0___0___0_1">#N/A</definedName>
    <definedName name="BuiltIn_Print_Titles___0___0___0_10">"$#REF!.$A$6:$IV$8"</definedName>
    <definedName name="BuiltIn_Print_Titles___0___0___0_20">"$#REF!.$A$6:$IV$8"</definedName>
    <definedName name="BuiltIn_Print_Titles___0___0___0_22">"$#REF!.$A$6:$IV$8"</definedName>
    <definedName name="BuiltIn_Print_Titles___0___0___0_23">"$#REF!.$A$6:$IV$8"</definedName>
    <definedName name="BuiltIn_Print_Titles___0___0___0_24">"$#REF!.$A$6:$IV$8"</definedName>
    <definedName name="BuiltIn_Print_Titles___0___0___0_25">"$#REF!.$A$6:$IS$7"</definedName>
    <definedName name="BuiltIn_Print_Titles___0___0___0_26">"$#REF!.$A$6:$IV$8"</definedName>
    <definedName name="BuiltIn_Print_Titles___0___0___0_3">"$#REF!.$A$6:$IV$8"</definedName>
    <definedName name="BuiltIn_Print_Titles___0___0___0_4">"$#REF!.$A$6:$IV$8"</definedName>
    <definedName name="BuiltIn_Print_Titles___0___0___0_5">"$#REF!.$A$6:$IV$8"</definedName>
    <definedName name="BuiltIn_Print_Titles___0___0___0_9">"$#REF!.$A$6:$IV$8"</definedName>
    <definedName name="BuiltIn_Print_Titles___0___0_1">#N/A</definedName>
    <definedName name="BuiltIn_Print_Titles___0___0_10">"$#REF!.$A$11:$IU$16"</definedName>
    <definedName name="BuiltIn_Print_Titles___0___0_11">"$#REF!.$A$8:$IV$12"</definedName>
    <definedName name="BuiltIn_Print_Titles___0___0_12">"$#REF!.$A$8:$IV$12"</definedName>
    <definedName name="BuiltIn_Print_Titles___0___0_13">"$#REF!.$A$8:$IV$12"</definedName>
    <definedName name="BuiltIn_Print_Titles___0___0_20">"$#REF!.$A$8:$IV$12"</definedName>
    <definedName name="BuiltIn_Print_Titles___0___0_21">"$#REF!.$A$8:$IV$12"</definedName>
    <definedName name="BuiltIn_Print_Titles___0___0_22">"$#REF!.$A$8:$IV$12"</definedName>
    <definedName name="BuiltIn_Print_Titles___0___0_23">"$#REF!.$A$8:$IV$12"</definedName>
    <definedName name="BuiltIn_Print_Titles___0___0_24">"'file:///H:/My Documents/1-PMP/AOP Revenue L3.xls'#$Raipur.$#REF!$#REF!:$#REF!$#REF!"</definedName>
    <definedName name="BuiltIn_Print_Titles___0___0_25">"$#REF!.$A$5:$IS$8"</definedName>
    <definedName name="BuiltIn_Print_Titles___0___0_26">"$#REF!.$A$8:$IV$12"</definedName>
    <definedName name="BuiltIn_Print_Titles___0___0_3">"$#REF!.$A$11:$IU$16"</definedName>
    <definedName name="BuiltIn_Print_Titles___0___0_4">"$#REF!.$A$8:$IV$12"</definedName>
    <definedName name="BuiltIn_Print_Titles___0___0_5">"$#REF!.$A$11:$IU$16"</definedName>
    <definedName name="BuiltIn_Print_Titles___0___0_9">"$#REF!.$A$11:$IU$16"</definedName>
    <definedName name="BuiltIn_Print_Titles___0_1">#N/A</definedName>
    <definedName name="BuiltIn_Print_Titles___0_10">"$#REF!.$A$10:$IV$15"</definedName>
    <definedName name="BuiltIn_Print_Titles___0_11">"$#REF!.$A$1:$C$31985"</definedName>
    <definedName name="BuiltIn_Print_Titles___0_12">"$#REF!.$A$1:$C$31985"</definedName>
    <definedName name="BuiltIn_Print_Titles___0_13">"$#REF!.$A$1:$C$31985"</definedName>
    <definedName name="BuiltIn_Print_Titles___0_20">"$#REF!.$A$1:$C$31985"</definedName>
    <definedName name="BuiltIn_Print_Titles___0_22">"$#REF!.$A$1:$C$31985"</definedName>
    <definedName name="BuiltIn_Print_Titles___0_23">"$#REF!.$A$1:$C$31985"</definedName>
    <definedName name="BuiltIn_Print_Titles___0_24">"$#REF!.$A$1:$IV$8"</definedName>
    <definedName name="BuiltIn_Print_Titles___0_25">"$#REF!.$A$6:$IV$9"</definedName>
    <definedName name="BuiltIn_Print_Titles___0_26">"$#REF!.$A$1:$C$31985"</definedName>
    <definedName name="BuiltIn_Print_Titles___0_3">"$#REF!.$A$10:$IV$15"</definedName>
    <definedName name="BuiltIn_Print_Titles___0_4">"$#REF!.$A$1:$C$31985"</definedName>
    <definedName name="BuiltIn_Print_Titles___0_5">"$#REF!.$A$10:$IV$15"</definedName>
    <definedName name="BuiltIn_Print_Titles___0_9">"$#REF!.$A$10:$IV$15"</definedName>
    <definedName name="BuiltIn_Print_Titles_1">#N/A</definedName>
    <definedName name="BuiltIn_Print_Titles_10">"$#REF!.$A$5:$IV$9"</definedName>
    <definedName name="BuiltIn_Print_Titles_11">"$#REF!.$A$1:$C$31985"</definedName>
    <definedName name="BuiltIn_Print_Titles_12">"$#REF!.$A$1:$C$31985"</definedName>
    <definedName name="BuiltIn_Print_Titles_13">"$#REF!.$A$1:$C$31985"</definedName>
    <definedName name="BuiltIn_Print_Titles_20">"$#REF!.$A$1:$C$31985"</definedName>
    <definedName name="BuiltIn_Print_Titles_22">"$#REF!.$A$1:$C$31985"</definedName>
    <definedName name="BuiltIn_Print_Titles_23">"$#REF!.$A$1:$C$31985"</definedName>
    <definedName name="BuiltIn_Print_Titles_24">"$#REF!.$A$1:$IV$6"</definedName>
    <definedName name="BuiltIn_Print_Titles_25">"$#REF!.$A$6:$IS$7"</definedName>
    <definedName name="BuiltIn_Print_Titles_26">"$#REF!.$A$1:$C$31985"</definedName>
    <definedName name="BuiltIn_Print_Titles_3">"$#REF!.$A$5:$IV$9"</definedName>
    <definedName name="BuiltIn_Print_Titles_4">"$#REF!.$A$1:$C$31985"</definedName>
    <definedName name="BuiltIn_Print_Titles_5">"$#REF!.$A$5:$IV$9"</definedName>
    <definedName name="BuiltIn_Print_Titles_9">"$#REF!.$A$5:$IV$9"</definedName>
    <definedName name="BUS">#REF!</definedName>
    <definedName name="bvbb">#REF!</definedName>
    <definedName name="can">#REF!</definedName>
    <definedName name="Cap_add_and_loss_assumptions">#REF!</definedName>
    <definedName name="Cap_add_and_loss_assumptions_4">#REF!</definedName>
    <definedName name="Cap_add_and_loss_assumptions_5">#REF!</definedName>
    <definedName name="capex1">'[13]5.3 (2)'!$B$10:$I$128</definedName>
    <definedName name="cc" localSheetId="25" hidden="1">{#N/A,#N/A,FALSE,"1.1";#N/A,#N/A,FALSE,"1.1a";#N/A,#N/A,FALSE,"1.1b";#N/A,#N/A,FALSE,"1.1c";#N/A,#N/A,FALSE,"1.1e";#N/A,#N/A,FALSE,"1.1f";#N/A,#N/A,FALSE,"1.1g";#N/A,#N/A,FALSE,"1.1h_D";#N/A,#N/A,FALSE,"1.1h_T";#N/A,#N/A,FALSE,"1.2";#N/A,#N/A,FALSE,"1.3b";#N/A,#N/A,FALSE,"1.3";#N/A,#N/A,FALSE,"1.4";#N/A,#N/A,FALSE,"1.5";#N/A,#N/A,FALSE,"1.6";#N/A,#N/A,FALSE,"SOD";#N/A,#N/A,FALSE,"CF"}</definedName>
    <definedName name="cc" localSheetId="24" hidden="1">{#N/A,#N/A,FALSE,"1.1";#N/A,#N/A,FALSE,"1.1a";#N/A,#N/A,FALSE,"1.1b";#N/A,#N/A,FALSE,"1.1c";#N/A,#N/A,FALSE,"1.1e";#N/A,#N/A,FALSE,"1.1f";#N/A,#N/A,FALSE,"1.1g";#N/A,#N/A,FALSE,"1.1h_D";#N/A,#N/A,FALSE,"1.1h_T";#N/A,#N/A,FALSE,"1.2";#N/A,#N/A,FALSE,"1.3b";#N/A,#N/A,FALSE,"1.3";#N/A,#N/A,FALSE,"1.4";#N/A,#N/A,FALSE,"1.5";#N/A,#N/A,FALSE,"1.6";#N/A,#N/A,FALSE,"SOD";#N/A,#N/A,FALSE,"CF"}</definedName>
    <definedName name="cc" hidden="1">{#N/A,#N/A,FALSE,"1.1";#N/A,#N/A,FALSE,"1.1a";#N/A,#N/A,FALSE,"1.1b";#N/A,#N/A,FALSE,"1.1c";#N/A,#N/A,FALSE,"1.1e";#N/A,#N/A,FALSE,"1.1f";#N/A,#N/A,FALSE,"1.1g";#N/A,#N/A,FALSE,"1.1h_D";#N/A,#N/A,FALSE,"1.1h_T";#N/A,#N/A,FALSE,"1.2";#N/A,#N/A,FALSE,"1.3b";#N/A,#N/A,FALSE,"1.3";#N/A,#N/A,FALSE,"1.4";#N/A,#N/A,FALSE,"1.5";#N/A,#N/A,FALSE,"1.6";#N/A,#N/A,FALSE,"SOD";#N/A,#N/A,FALSE,"CF"}</definedName>
    <definedName name="cd" localSheetId="25" hidden="1">{#N/A,#N/A,FALSE,"2000-01 Form 1.3a";#N/A,#N/A,FALSE,"H1 2001-02 Form 1.3a";#N/A,#N/A,FALSE,"H2 2001-02 Form 1.3a";#N/A,#N/A,FALSE,"2001-02 Form 1.3a";#N/A,#N/A,FALSE,"2002-03 Form 1.3a"}</definedName>
    <definedName name="cd" localSheetId="24" hidden="1">{#N/A,#N/A,FALSE,"2000-01 Form 1.3a";#N/A,#N/A,FALSE,"H1 2001-02 Form 1.3a";#N/A,#N/A,FALSE,"H2 2001-02 Form 1.3a";#N/A,#N/A,FALSE,"2001-02 Form 1.3a";#N/A,#N/A,FALSE,"2002-03 Form 1.3a"}</definedName>
    <definedName name="cd" hidden="1">{#N/A,#N/A,FALSE,"2000-01 Form 1.3a";#N/A,#N/A,FALSE,"H1 2001-02 Form 1.3a";#N/A,#N/A,FALSE,"H2 2001-02 Form 1.3a";#N/A,#N/A,FALSE,"2001-02 Form 1.3a";#N/A,#N/A,FALSE,"2002-03 Form 1.3a"}</definedName>
    <definedName name="CDGD">'[33]C.S.GENERATION'!#REF!</definedName>
    <definedName name="CENZ181212">[34]CENZ181212!$A$1:$IV$65536</definedName>
    <definedName name="civil">'[35]Index Feb 09'!$A$10:$P$445</definedName>
    <definedName name="civil_37">'[36]Index Feb 09'!$A$10:$P$445</definedName>
    <definedName name="civil_40">'[37]Index Feb 09'!$A$10:$P$445</definedName>
    <definedName name="civil_50">'[38]Index Feb 09'!$A$10:$P$445</definedName>
    <definedName name="CMPNY">#REF!</definedName>
    <definedName name="COAL">'[6]Executive Summary -Thermal'!$A$4:$H$96</definedName>
    <definedName name="Code01">#REF!</definedName>
    <definedName name="Code01_1">#REF!</definedName>
    <definedName name="Code02">'[31]Form-C4'!#REF!</definedName>
    <definedName name="Code02_1">#REF!</definedName>
    <definedName name="Code03">'[31]Form-C4'!#REF!</definedName>
    <definedName name="Code03_1">#REF!</definedName>
    <definedName name="Code04">'[31]Form-C4'!#REF!</definedName>
    <definedName name="Code04_1">#REF!</definedName>
    <definedName name="Code05">'[31]Form-C4'!#REF!</definedName>
    <definedName name="Code05_1">#REF!</definedName>
    <definedName name="Code06">'[31]Form-C4'!#REF!</definedName>
    <definedName name="Code06_1">#REF!</definedName>
    <definedName name="Code07">'[31]Form-C4'!#REF!</definedName>
    <definedName name="Code07_1">#REF!</definedName>
    <definedName name="Code08">'[31]Form-C4'!#REF!</definedName>
    <definedName name="Code08_1">#REF!</definedName>
    <definedName name="Code09">'[31]Form-C4'!#REF!</definedName>
    <definedName name="Code09_1">#REF!</definedName>
    <definedName name="Code10">'[31]Form-C4'!#REF!</definedName>
    <definedName name="Code10_1">#REF!</definedName>
    <definedName name="Code11">'[31]Form-C4'!#REF!</definedName>
    <definedName name="Code11_1">#REF!</definedName>
    <definedName name="Code12">'[31]Form-C4'!#REF!</definedName>
    <definedName name="Code12_1">#REF!</definedName>
    <definedName name="Code13">'[31]Form-C4'!#REF!</definedName>
    <definedName name="Code13_1">#REF!</definedName>
    <definedName name="Code14">'[31]Form-C4'!#REF!</definedName>
    <definedName name="Code14_1">#REF!</definedName>
    <definedName name="Code15">'[31]Form-C4'!#REF!</definedName>
    <definedName name="Code15_1">#REF!</definedName>
    <definedName name="Code16">'[31]Form-C4'!#REF!</definedName>
    <definedName name="Code16_1">#REF!</definedName>
    <definedName name="Code17">'[31]Form-C4'!#REF!</definedName>
    <definedName name="Code17_1">#REF!</definedName>
    <definedName name="Code18">'[31]Form-C4'!#REF!</definedName>
    <definedName name="Code18_1">#REF!</definedName>
    <definedName name="Code19">'[31]Form-C4'!#REF!</definedName>
    <definedName name="Code19_1">#REF!</definedName>
    <definedName name="Code20">'[31]Form-C4'!#REF!</definedName>
    <definedName name="Code20_1">#REF!</definedName>
    <definedName name="Code21">'[31]Form-C4'!#REF!</definedName>
    <definedName name="Code21_1">#REF!</definedName>
    <definedName name="Code22">'[31]Form-C4'!#REF!</definedName>
    <definedName name="Code22_1">#REF!</definedName>
    <definedName name="comp">#REF!</definedName>
    <definedName name="Consumers">#REF!</definedName>
    <definedName name="Consumers_4">#REF!</definedName>
    <definedName name="Consumers_5">#REF!</definedName>
    <definedName name="contagree">'[21]Details Contractors'!$A$7:$M$74</definedName>
    <definedName name="cost1112">'[39]Committee 11-12'!$A$1:$J$121</definedName>
    <definedName name="costdata">#REF!</definedName>
    <definedName name="costdt">#REF!</definedName>
    <definedName name="CR">[1]DLC!$GS$40:$HM$87</definedName>
    <definedName name="_xlnm.Criteria">[1]DLC!$GS$304:$HF$305</definedName>
    <definedName name="CSADFSF">#REF!</definedName>
    <definedName name="CSMPD">'[33]C.S.GENERATION'!#REF!</definedName>
    <definedName name="CZ1_4">[40]data!$F$721</definedName>
    <definedName name="CZ1_5">[40]data!$F$721</definedName>
    <definedName name="D">#N/A</definedName>
    <definedName name="D_L_SAVANT___0_25">"$#REF!.$#REF!$#REF!"</definedName>
    <definedName name="D_L_SAVANT_25">"$#REF!.$#REF!$#REF!"</definedName>
    <definedName name="D_T">'[41]Discom Details'!$F$721</definedName>
    <definedName name="_xlnm.Database">#REF!</definedName>
    <definedName name="DateTimeStamp">#REF!</definedName>
    <definedName name="dbase1">#REF!</definedName>
    <definedName name="DCLAUG">'[42]DCL AUG 12'!$A$3:$BI$370</definedName>
    <definedName name="DCS">'[43]1'!$D$4:$D$44</definedName>
    <definedName name="dd">#REF!</definedName>
    <definedName name="dddd">#REF!</definedName>
    <definedName name="dddddddddd">#REF!</definedName>
    <definedName name="de">[44]EDWise!$P$2:$Q$183</definedName>
    <definedName name="dedd">#REF!</definedName>
    <definedName name="Demographic_data">#REF!</definedName>
    <definedName name="Demographic_data_4">#REF!</definedName>
    <definedName name="Demographic_data_5">#REF!</definedName>
    <definedName name="dert">#REF!</definedName>
    <definedName name="df">'[45]Data base 12-13 back Jan 10'!$B$1:$H$781</definedName>
    <definedName name="dfd">(#REF!,#REF!)</definedName>
    <definedName name="dfdf">#REF!</definedName>
    <definedName name="dfg">#N/A</definedName>
    <definedName name="DFSDF">#REF!</definedName>
    <definedName name="dfsdsfsf">#REF!</definedName>
    <definedName name="dgfghghjh">(#REF!,#REF!)</definedName>
    <definedName name="Discom1F1">#REF!</definedName>
    <definedName name="Discom1F2">#REF!</definedName>
    <definedName name="Discom1F3">#REF!</definedName>
    <definedName name="Discom1F4">#REF!</definedName>
    <definedName name="Discom1F6">#REF!</definedName>
    <definedName name="Discom2F1">#REF!</definedName>
    <definedName name="Discom2F2">#REF!</definedName>
    <definedName name="Discom2F3">#REF!</definedName>
    <definedName name="Discom2F4">#REF!</definedName>
    <definedName name="Discom2F6">#REF!</definedName>
    <definedName name="District">'[46]Form-B'!$D$4</definedName>
    <definedName name="District_1">#REF!</definedName>
    <definedName name="DIV_NAME">#REF!</definedName>
    <definedName name="dom">#REF!</definedName>
    <definedName name="dpc">'[47]dpc cost'!$D$1</definedName>
    <definedName name="DSAD" localSheetId="25" hidden="1">{#N/A,#N/A,FALSE,"2002-03 Form 1.3a";#N/A,#N/A,FALSE,"2003-04 Form 1.3a";#N/A,#N/A,FALSE,"Avai- CY";#N/A,#N/A,FALSE,"Avai- EY";#N/A,#N/A,FALSE,"Demand vs Availability"}</definedName>
    <definedName name="DSAD" localSheetId="24" hidden="1">{#N/A,#N/A,FALSE,"2002-03 Form 1.3a";#N/A,#N/A,FALSE,"2003-04 Form 1.3a";#N/A,#N/A,FALSE,"Avai- CY";#N/A,#N/A,FALSE,"Avai- EY";#N/A,#N/A,FALSE,"Demand vs Availability"}</definedName>
    <definedName name="DSAD" hidden="1">{#N/A,#N/A,FALSE,"2002-03 Form 1.3a";#N/A,#N/A,FALSE,"2003-04 Form 1.3a";#N/A,#N/A,FALSE,"Avai- CY";#N/A,#N/A,FALSE,"Avai- EY";#N/A,#N/A,FALSE,"Demand vs Availability"}</definedName>
    <definedName name="E_315MVA_Addl_Page1">#REF!</definedName>
    <definedName name="E_315MVA_Addl_Page2">#REF!</definedName>
    <definedName name="ED">#REF!</definedName>
    <definedName name="ee">NA()</definedName>
    <definedName name="ee_1">#N/A</definedName>
    <definedName name="EE_ARVI_T_ESTT_SCP_2010_11_04">#REF!,#REF!,#REF!</definedName>
    <definedName name="eedsd">#REF!</definedName>
    <definedName name="eer">#REF!</definedName>
    <definedName name="Energy_sales">#REF!</definedName>
    <definedName name="Energy_sales_4">#REF!</definedName>
    <definedName name="Energy_sales_5">#REF!</definedName>
    <definedName name="Error_Types">#REF!</definedName>
    <definedName name="errt">#REF!</definedName>
    <definedName name="ertrw">'[27]Data base Feb 09'!$B$1:$H$769</definedName>
    <definedName name="esal">(#REF!,#REF!)</definedName>
    <definedName name="etetr">'[27]Data base Feb 09'!$B$1:$F$768</definedName>
    <definedName name="ettr">#REF!</definedName>
    <definedName name="EXCED">#REF!</definedName>
    <definedName name="Excel">#REF!</definedName>
    <definedName name="Excel_BuiltIn__FilterDatabase">[15]Dom!$E$9:$S$13</definedName>
    <definedName name="Excel_BuiltIn__FilterDatabase_1">#REF!</definedName>
    <definedName name="Excel_BuiltIn__FilterDatabase_1_1">'[48] fINAL as on 31.12.07 as per Pa'!$A$1:$V$723</definedName>
    <definedName name="Excel_BuiltIn__FilterDatabase_1_1_1">'[48] fINAL as on 31.12.07 as per Pa'!$A$1:$V$3</definedName>
    <definedName name="Excel_BuiltIn__FilterDatabase_1_1_1_1">#REF!</definedName>
    <definedName name="Excel_BuiltIn__FilterDatabase_10">#REF!</definedName>
    <definedName name="Excel_BuiltIn__FilterDatabase_11">#REF!</definedName>
    <definedName name="Excel_BuiltIn__FilterDatabase_12">#REF!</definedName>
    <definedName name="Excel_BuiltIn__FilterDatabase_2">#REF!</definedName>
    <definedName name="Excel_BuiltIn__FilterDatabase_2_1">#REF!</definedName>
    <definedName name="Excel_BuiltIn__FilterDatabase_3">#REF!</definedName>
    <definedName name="Excel_BuiltIn__FilterDatabase_31">#REF!</definedName>
    <definedName name="Excel_BuiltIn__FilterDatabase_4">#REF!</definedName>
    <definedName name="Excel_BuiltIn__FilterDatabase_9">#REF!</definedName>
    <definedName name="Excel_BuiltIn_Criteria">[1]DLC!$GS$304:$HF$305</definedName>
    <definedName name="Excel_BuiltIn_Extract">[1]DLC!$GS$307:$HF$322</definedName>
    <definedName name="Excel_BuiltIn_Print_Area">#REF!</definedName>
    <definedName name="Excel_BuiltIn_Print_Area_1">#REF!</definedName>
    <definedName name="Excel_BuiltIn_Print_Area_1_1">([49]BLANK!$A$1:$Q$106,[49]BLANK!$C$6:$F$72)</definedName>
    <definedName name="Excel_BuiltIn_Print_Area_10">#REF!</definedName>
    <definedName name="Excel_BuiltIn_Print_Area_100">#REF!</definedName>
    <definedName name="Excel_BuiltIn_Print_Area_19">#REF!</definedName>
    <definedName name="Excel_BuiltIn_Print_Area_19_1">#REF!</definedName>
    <definedName name="Excel_BuiltIn_Print_Area_2">#REF!</definedName>
    <definedName name="Excel_BuiltIn_Print_Area_2_1">#REF!</definedName>
    <definedName name="Excel_BuiltIn_Print_Area_2_1_1">(#REF!,#REF!)</definedName>
    <definedName name="Excel_BuiltIn_Print_Area_2_1_1_1">#REF!</definedName>
    <definedName name="Excel_BuiltIn_Print_Area_20">#REF!</definedName>
    <definedName name="Excel_BuiltIn_Print_Area_21">#REF!</definedName>
    <definedName name="Excel_BuiltIn_Print_Area_22">#REF!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0">#REF!</definedName>
    <definedName name="Excel_BuiltIn_Print_Area_33">#REF!</definedName>
    <definedName name="Excel_BuiltIn_Print_Area_4">#REF!</definedName>
    <definedName name="Excel_BuiltIn_Print_Titles">('[50]Ag LF'!$A$1:$B$65536,'[50]Ag LF'!$A$1:$IV$4)</definedName>
    <definedName name="Excel_BuiltIn_Print_Titles_1">#REF!</definedName>
    <definedName name="Excel_BuiltIn_Print_Titles_2">#REF!</definedName>
    <definedName name="Excel_BuiltIn_Print_Titles_200">#REF!</definedName>
    <definedName name="Excel_BuiltIn_Print_Titles_25">#REF!</definedName>
    <definedName name="Excel_BuiltIn_Print_Titles_26">#REF!</definedName>
    <definedName name="Excel_BuiltIn_Print_Titles_27">#REF!</definedName>
    <definedName name="Excel_BuiltIn_Print_Titles_28">#REF!</definedName>
    <definedName name="Excel_BuiltIn_Print_Titles_29">#REF!</definedName>
    <definedName name="Excel_BuiltIn_Print_Titles_30">#REF!</definedName>
    <definedName name="Excel_BuiltIn_Print_Titles_5">#REF!</definedName>
    <definedName name="exceli">#REF!</definedName>
    <definedName name="EXE">#REF!</definedName>
    <definedName name="execcel">(#REF!,#REF!)</definedName>
    <definedName name="Execel">#REF!</definedName>
    <definedName name="Execl">#REF!</definedName>
    <definedName name="EXECLI">#REF!</definedName>
    <definedName name="execlio">#REF!</definedName>
    <definedName name="EXECLL">#REF!</definedName>
    <definedName name="Exesl">#REF!</definedName>
    <definedName name="exp_10">"$#REF!.$B$3:$K$50"</definedName>
    <definedName name="exp_22">"$#REF!.$B$3:$K$50"</definedName>
    <definedName name="exp_23">"$#REF!.$B$3:$K$50"</definedName>
    <definedName name="exp_24">"$#REF!.$B$3:$K$50"</definedName>
    <definedName name="exp_25">"$#REF!.$B$3:$K$50"</definedName>
    <definedName name="exp_3">"$#REF!.$B$3:$K$50"</definedName>
    <definedName name="exp_5">"$#REF!.$B$3:$K$50"</definedName>
    <definedName name="exp_9">"$#REF!.$B$3:$K$50"</definedName>
    <definedName name="exre">#REF!</definedName>
    <definedName name="exrttl">#REF!</definedName>
    <definedName name="_xlnm.Extract">[1]DLC!$GS$307:$HF$322</definedName>
    <definedName name="EXXEL">(#REF!,#REF!)</definedName>
    <definedName name="EXXWE">(#REF!,#REF!)</definedName>
    <definedName name="f_1">#N/A</definedName>
    <definedName name="F4555.">'[51]COST DATA'!#REF!</definedName>
    <definedName name="F4556.">#REF!</definedName>
    <definedName name="fd">#REF!</definedName>
    <definedName name="fddghfhjg">#REF!</definedName>
    <definedName name="FDR">[18]Sheet15!$F$1:$F$65536</definedName>
    <definedName name="ff">'[2]STN WISE EMR'!#REF!</definedName>
    <definedName name="ffff">#REF!</definedName>
    <definedName name="fft">#REF!</definedName>
    <definedName name="fgfgf">#REF!</definedName>
    <definedName name="fgfgfgfg">'[27]Data base Feb 09'!$B$1:$F$768</definedName>
    <definedName name="fhghgh">#REF!</definedName>
    <definedName name="FOU_TOW">#N/A</definedName>
    <definedName name="fred">(#REF!,#REF!)</definedName>
    <definedName name="fredl">(#REF!,#REF!)</definedName>
    <definedName name="frez1">[52]Sheet2!$T$5:$AA$103</definedName>
    <definedName name="frght">[53]SIN!$A$1:$K$123</definedName>
    <definedName name="fsdg">[54]Sum!$J$10</definedName>
    <definedName name="Fuel_Exp_CY">#REF!</definedName>
    <definedName name="Fuel_Exp_EY">#REF!</definedName>
    <definedName name="Fuel_Exp_PY">#REF!</definedName>
    <definedName name="g_1">#N/A</definedName>
    <definedName name="g_22">"$#REF!.$A$8:$E$22"</definedName>
    <definedName name="g_23">"$#REF!.$A$8:$E$22"</definedName>
    <definedName name="g_26">"$#REF!.$A$8:$E$22"</definedName>
    <definedName name="GENPUF">'[6]Executive Summary -Thermal'!$A$4:$H$161</definedName>
    <definedName name="ggg">#REF!</definedName>
    <definedName name="ggsgdg">(#REF!,#REF!)</definedName>
    <definedName name="GH">'[2]STN WISE EMR'!#REF!</definedName>
    <definedName name="GH_4">'[16]STN WISE EMR'!#REF!</definedName>
    <definedName name="GH_5">'[16]STN WISE EMR'!#REF!</definedName>
    <definedName name="GYGY">#REF!</definedName>
    <definedName name="h">#REF!</definedName>
    <definedName name="hasghasgdf">#REF!</definedName>
    <definedName name="HFOHSD">'[6]Executive Summary -Thermal'!$A$4:$H$96</definedName>
    <definedName name="HGHH">#REF!</definedName>
    <definedName name="hhyy">#REF!</definedName>
    <definedName name="Hilly">#REF!</definedName>
    <definedName name="Horizontal_Not_Selected">#REF!</definedName>
    <definedName name="HTML_CodePage" hidden="1">1252</definedName>
    <definedName name="HTML_Description" hidden="1">""</definedName>
    <definedName name="HTML_Email" hidden="1">"separbhani@mahadiscom.in"</definedName>
    <definedName name="HTML_Header" hidden="1">"Web based weekly report"</definedName>
    <definedName name="HTML_LastUpdate" hidden="1">"3/8/08"</definedName>
    <definedName name="HTML_LineAfter" hidden="1">FALSE</definedName>
    <definedName name="HTML_LineBefore" hidden="1">FALSE</definedName>
    <definedName name="HTML_Name" hidden="1">"mseb"</definedName>
    <definedName name="HTML_OBDlg2" hidden="1">TRUE</definedName>
    <definedName name="HTML_OBDlg4" hidden="1">TRUE</definedName>
    <definedName name="HTML_OS" hidden="1">0</definedName>
    <definedName name="HTML_PathFile" hidden="1">"F:\NET FOLDER\MyHTML.htm"</definedName>
    <definedName name="HTML_Title" hidden="1">"Weekly bill report"</definedName>
    <definedName name="HUHUH">#REF!</definedName>
    <definedName name="i">'[55]Data base Feb 09'!$B$1:$H$781</definedName>
    <definedName name="i_12">'[56]Data base Feb 09'!$B$1:$H$769</definedName>
    <definedName name="I_18">'[57]Data base'!$B$2:$I$697</definedName>
    <definedName name="I_19">'[57]Data base'!$B$2:$I$697</definedName>
    <definedName name="I_20">'[57]Data base'!$B$2:$I$697</definedName>
    <definedName name="i_21">'[56]Data base Feb 09'!$B$1:$H$769</definedName>
    <definedName name="i_23">'[58]Data base Feb 09'!$B$1:$H$769</definedName>
    <definedName name="i_30">'[59]Data base Feb 09'!$B$1:$H$781</definedName>
    <definedName name="i_31">'[59]Data base Feb 09'!$B$1:$H$781</definedName>
    <definedName name="i_37">'[36]Data base Feb 09'!$B$1:$H$781</definedName>
    <definedName name="i_40">'[37]Data base Feb 09'!$B$1:$H$781</definedName>
    <definedName name="i_50">'[38]Data base Feb 09'!$B$1:$H$781</definedName>
    <definedName name="if">'[60]annexture-g1'!#REF!</definedName>
    <definedName name="ii">'[61]Data base Feb 09'!$B$1:$F$768</definedName>
    <definedName name="ii_37">'[36]Data base Feb 09'!$B$1:$F$780</definedName>
    <definedName name="ii_40">'[37]Data base Feb 09'!$B$1:$F$780</definedName>
    <definedName name="ii_50">'[38]Data base Feb 09'!$B$1:$F$780</definedName>
    <definedName name="ii_8">'[62]Data base Feb 09'!$B$1:$F$768</definedName>
    <definedName name="III">'[63]Data base'!$B$1:$F$796</definedName>
    <definedName name="iiii">#REF!</definedName>
    <definedName name="ims">'[64]Annexure II  (Zonewise)'!$D$8:$E$126</definedName>
    <definedName name="IN">[1]DLC!$GS$2:$HF$22</definedName>
    <definedName name="IND">0</definedName>
    <definedName name="Intt_Charge_cY">#REF!,#REF!</definedName>
    <definedName name="Intt_Charge_cy_1">'[65]A 3.7'!$H$35,'[65]A 3.7'!$H$44</definedName>
    <definedName name="Intt_Charge_cy_1_4">('[66]A 3.7'!$H$35,'[66]A 3.7'!$H$44)</definedName>
    <definedName name="Intt_Charge_cy_1_5">('[66]A 3.7'!$H$35,'[66]A 3.7'!$H$44)</definedName>
    <definedName name="Intt_Charge_cY_4">(#REF!,#REF!)</definedName>
    <definedName name="Intt_Charge_cY_5">(#REF!,#REF!)</definedName>
    <definedName name="Intt_Charge_eY">#REF!,#REF!</definedName>
    <definedName name="Intt_Charge_ey_1">'[65]A 3.7'!$I$35,'[65]A 3.7'!$I$44</definedName>
    <definedName name="Intt_Charge_ey_1_4">('[66]A 3.7'!$I$35,'[66]A 3.7'!$I$44)</definedName>
    <definedName name="Intt_Charge_ey_1_5">('[66]A 3.7'!$I$35,'[66]A 3.7'!$I$44)</definedName>
    <definedName name="Intt_Charge_eY_4">(#REF!,#REF!)</definedName>
    <definedName name="Intt_Charge_eY_5">(#REF!,#REF!)</definedName>
    <definedName name="Intt_Charge_PY">#REF!,#REF!</definedName>
    <definedName name="Intt_Charge_py_1">'[65]A 3.7'!$G$35,'[65]A 3.7'!$G$44</definedName>
    <definedName name="Intt_Charge_py_1_4">('[66]A 3.7'!$G$35,'[66]A 3.7'!$G$44)</definedName>
    <definedName name="Intt_Charge_py_1_5">('[66]A 3.7'!$G$35,'[66]A 3.7'!$G$44)</definedName>
    <definedName name="Intt_Charge_PY_4">(#REF!,#REF!)</definedName>
    <definedName name="Intt_Charge_PY_5">(#REF!,#REF!)</definedName>
    <definedName name="Investment_Plan">#REF!,#REF!</definedName>
    <definedName name="iu">'[67]Re-grouping as on 14.03.08'!$A$8:$E$60</definedName>
    <definedName name="j">'[68]Data base Feb 09'!$B$1:$H$801</definedName>
    <definedName name="Jalamb">#REF!</definedName>
    <definedName name="jhj">#REF!</definedName>
    <definedName name="jj">#REF!</definedName>
    <definedName name="jjj">[69]Sheet3!$C$8:$V$294</definedName>
    <definedName name="jkyu_22">"$#REF!.$A$4:$E$59"</definedName>
    <definedName name="jkyu_23">"$#REF!.$A$4:$E$59"</definedName>
    <definedName name="jkyu_26">"$#REF!.$A$4:$E$59"</definedName>
    <definedName name="juj">[44]EDWise!$P$2:$Q$183</definedName>
    <definedName name="june">'[70]Data base'!$B$5:$F$238</definedName>
    <definedName name="june1">#REF!</definedName>
    <definedName name="juy">#REF!</definedName>
    <definedName name="JV10Group_944">#REF!</definedName>
    <definedName name="JV14Group_944">#REF!</definedName>
    <definedName name="k">'[71]Data base Feb 09'!#REF!</definedName>
    <definedName name="K2000_">#N/A</definedName>
    <definedName name="karanjii" localSheetId="25"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karanjii" localSheetId="24"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karanjii"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KEII">'[6]Executive Summary -Thermal'!$H$4:$I$31</definedName>
    <definedName name="KEIIU">'[6]Executive Summary -Thermal'!$A$4:$F$31</definedName>
    <definedName name="khb" hidden="1">#REF!</definedName>
    <definedName name="khultabad">#REF!</definedName>
    <definedName name="kk">#REF!</definedName>
    <definedName name="kkk">'[28]119 Divisionwise Cost'!$G$9:$M$127</definedName>
    <definedName name="L1M10">#REF!</definedName>
    <definedName name="L1M2">#REF!</definedName>
    <definedName name="L1M22">#REF!</definedName>
    <definedName name="L1M23">#REF!</definedName>
    <definedName name="L1M24">#REF!</definedName>
    <definedName name="L1M30">#REF!</definedName>
    <definedName name="L1M31">#REF!</definedName>
    <definedName name="L1M32">#REF!</definedName>
    <definedName name="L1M33">#REF!</definedName>
    <definedName name="L1M34">#REF!</definedName>
    <definedName name="L1M37">#REF!</definedName>
    <definedName name="L1M38">#REF!</definedName>
    <definedName name="L1M6">#REF!</definedName>
    <definedName name="L1M8">#REF!</definedName>
    <definedName name="L1M9">#REF!</definedName>
    <definedName name="LEVEL">#REF!</definedName>
    <definedName name="Live_Integrity">[72]Inputs!#REF!</definedName>
    <definedName name="Live_Integrity_4">[73]Inputs!#REF!</definedName>
    <definedName name="Live_Integrity_5">[73]Inputs!#REF!</definedName>
    <definedName name="lka">'[74]data usm'!$C$1:$F$96</definedName>
    <definedName name="ll">#REF!</definedName>
    <definedName name="logo1">"Picture 7"</definedName>
    <definedName name="lop">'[27]Data base Feb 09'!$B$1:$F$768</definedName>
    <definedName name="loss">'[75]Divisions U R UR'!$A$3:$A$117</definedName>
    <definedName name="loss1">'[75]Divisions U R UR'!$A$3:$B$117</definedName>
    <definedName name="loss2">'[75]Divisions U R UR'!$A$3:$B$127</definedName>
    <definedName name="lrs">'[22]ANEX-VII(a)'!$C$10:$N$154</definedName>
    <definedName name="ltind">#REF!</definedName>
    <definedName name="major">'[76]final data (3)'!$A$3:$AC$123</definedName>
    <definedName name="mas">'[20]Form-C4'!#REF!</definedName>
    <definedName name="Master_Integrity">[72]Inputs!#REF!</definedName>
    <definedName name="Master_Integrity_4">[73]Inputs!#REF!</definedName>
    <definedName name="Master_Integrity_5">[73]Inputs!#REF!</definedName>
    <definedName name="Master_Signals">[72]Inputs!#REF!</definedName>
    <definedName name="Master_Signals_4">[73]Inputs!#REF!</definedName>
    <definedName name="Master_Signals_5">[73]Inputs!#REF!</definedName>
    <definedName name="MEPE">'[6]Executive Summary -Thermal'!$I$4:$EG$36</definedName>
    <definedName name="mill">#REF!</definedName>
    <definedName name="mjj">[77]SPANCO!$B$3:$H$542</definedName>
    <definedName name="mju">[77]SPANCO!$B$3:$F$542</definedName>
    <definedName name="mko">'[27]Data base Feb 09'!$B$1:$H$769</definedName>
    <definedName name="mm">'[2]STN WISE EMR'!#REF!</definedName>
    <definedName name="MOD">'[6]Executive Summary -Thermal'!$A$162:$H$257</definedName>
    <definedName name="MTPI">#REF!</definedName>
    <definedName name="muk">'[28]LAS _I'!$E$4:$I$45</definedName>
    <definedName name="Name_Company">[72]Inputs!$E$140</definedName>
    <definedName name="Name_Company_4">[73]Inputs!$E$140</definedName>
    <definedName name="Name_Company_5">[73]Inputs!$E$140</definedName>
    <definedName name="Name_Model">[72]Inputs!$E$141</definedName>
    <definedName name="Name_Model_4">[73]Inputs!$E$141</definedName>
    <definedName name="Name_Model_5">[73]Inputs!$E$141</definedName>
    <definedName name="Name_Project">[72]Inputs!$E$142</definedName>
    <definedName name="Name_Project_4">[73]Inputs!$E$142</definedName>
    <definedName name="Name_Project_5">[73]Inputs!$E$142</definedName>
    <definedName name="NameBaseCase">#REF!</definedName>
    <definedName name="Nashik" hidden="1">#REF!</definedName>
    <definedName name="new" hidden="1">#REF!</definedName>
    <definedName name="NJSNFJSDN">#REF!</definedName>
    <definedName name="nm_1">#N/A</definedName>
    <definedName name="nnn_25">"$#REF!.$A$1:$IV$8"</definedName>
    <definedName name="NonDom">#REF!</definedName>
    <definedName name="nzc_1">#N/A</definedName>
    <definedName name="ooo">'[27]Data base Feb 09'!$B$1:$F$768</definedName>
    <definedName name="ooooo">#REF!</definedName>
    <definedName name="Other">#REF!</definedName>
    <definedName name="p">#REF!</definedName>
    <definedName name="PLFKF">#REF!</definedName>
    <definedName name="Pop_Ratio">#REF!</definedName>
    <definedName name="Pop_Ratio_4">#REF!</definedName>
    <definedName name="Pop_Ratio_5">#REF!</definedName>
    <definedName name="ppp">'[27]Data base Feb 09'!$B$1:$H$769</definedName>
    <definedName name="pra">(#REF!,#REF!)</definedName>
    <definedName name="prakash">#REF!</definedName>
    <definedName name="Price">'[78]CE- Supply pkg A'!$A$1:$U$61</definedName>
    <definedName name="Price2">'[78]CE- Erection pkgA'!$A$1:$S$58</definedName>
    <definedName name="Price4">'[78]CE- Erection pkgA'!$A$1:$R$58</definedName>
    <definedName name="Price5">'[78]CE- Supply pkg A'!$A$1:$O$64</definedName>
    <definedName name="_xlnm.Print_Area" localSheetId="30">'Dharna cost 11 KV Line (2)'!$A$1:$G$42</definedName>
    <definedName name="_xlnm.Print_Area" localSheetId="29">'Dharna Estmate Abstract 25'!$A$1:$I$28</definedName>
    <definedName name="_xlnm.Print_Area" localSheetId="31">'Dharna Mat cost DTC 25 (2)'!$A$1:$G$47</definedName>
    <definedName name="_xlnm.Print_Area" localSheetId="25">'Estimate DTC 25,63,100,200 KVA'!$A$1:$G$48</definedName>
    <definedName name="_xlnm.Print_Area" localSheetId="24">'Estmate Adni 63'!$A$1:$I$24</definedName>
    <definedName name="_xlnm.Print_Area" localSheetId="23">'Karanji Estimate DTC 100'!$A$1:$G$48</definedName>
    <definedName name="_xlnm.Print_Area" localSheetId="22">'Karanji Estimate for 11 KV Line'!$A$1:$G$43</definedName>
    <definedName name="_xlnm.Print_Area" localSheetId="21">'Karanji Estmate Abstract 100'!$A$1:$I$27</definedName>
    <definedName name="_xlnm.Print_Area" localSheetId="26">'Khatara Estmate Abstract 25'!$A$1:$I$27</definedName>
    <definedName name="_xlnm.Print_Area" localSheetId="27">'khatara Mat cost 11 KV Line'!$A$1:$G$43</definedName>
    <definedName name="_xlnm.Print_Area" localSheetId="28">'khatara Mat cost DTC 25'!$A$1:$G$48</definedName>
    <definedName name="_xlnm.Print_Area" localSheetId="33">'Shakara cost 11 KV Line'!$A$1:$G$43</definedName>
    <definedName name="_xlnm.Print_Area" localSheetId="32">'Shakara Estmate Abstract 63'!$A$1:$I$28</definedName>
    <definedName name="_xlnm.Print_Area" localSheetId="0">Summary!$A$1:$N$25</definedName>
    <definedName name="_xlnm.Print_Area">#REF!</definedName>
    <definedName name="PRINT_AREA_MI">#REF!</definedName>
    <definedName name="Print_Area1">#REF!</definedName>
    <definedName name="_xlnm.Print_Titles" localSheetId="0">Summary!$3:$3</definedName>
    <definedName name="_xlnm.Print_Titles">'[50]Ag LF'!$A$1:$B$65536,'[50]Ag LF'!$A$1:$IV$4</definedName>
    <definedName name="PRINT_TITLES_MI">#REF!</definedName>
    <definedName name="prnt_area">#REF!</definedName>
    <definedName name="PRNT_AREA_MI">#REF!</definedName>
    <definedName name="PRNT_TITLE">#REF!</definedName>
    <definedName name="PRNT_TITLE_MI">#REF!</definedName>
    <definedName name="Proposed">'[79]D-3 Detail'!#REF!</definedName>
    <definedName name="PTPI">#REF!</definedName>
    <definedName name="Pumps_and_Meterisation">#REF!</definedName>
    <definedName name="Pumps_and_Meterisation_4">#REF!</definedName>
    <definedName name="Pumps_and_Meterisation_5">#REF!</definedName>
    <definedName name="q">'[80]A 3.7'!$I$35,'[80]A 3.7'!$I$44</definedName>
    <definedName name="q_1">#N/A</definedName>
    <definedName name="q_4">('[81]A 3.7'!$I$35,'[81]A 3.7'!$I$44)</definedName>
    <definedName name="q_5">('[81]A 3.7'!$I$35,'[81]A 3.7'!$I$44)</definedName>
    <definedName name="qqq">[82]EDWise!$P$2:$Q$183</definedName>
    <definedName name="qqqqqq" localSheetId="25"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qqqqqq" localSheetId="24"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qqqqqq"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qqqs" localSheetId="25" hidden="1">{#N/A,#N/A,FALSE,"2002-03 Form 1.3a";#N/A,#N/A,FALSE,"2003-04 Form 1.3a";#N/A,#N/A,FALSE,"Avai- CY";#N/A,#N/A,FALSE,"Avai- EY";#N/A,#N/A,FALSE,"Demand vs Availability"}</definedName>
    <definedName name="qqqs" localSheetId="24" hidden="1">{#N/A,#N/A,FALSE,"2002-03 Form 1.3a";#N/A,#N/A,FALSE,"2003-04 Form 1.3a";#N/A,#N/A,FALSE,"Avai- CY";#N/A,#N/A,FALSE,"Avai- EY";#N/A,#N/A,FALSE,"Demand vs Availability"}</definedName>
    <definedName name="qqqs" hidden="1">{#N/A,#N/A,FALSE,"2002-03 Form 1.3a";#N/A,#N/A,FALSE,"2003-04 Form 1.3a";#N/A,#N/A,FALSE,"Avai- CY";#N/A,#N/A,FALSE,"Avai- EY";#N/A,#N/A,FALSE,"Demand vs Availability"}</definedName>
    <definedName name="R_">#N/A</definedName>
    <definedName name="R_15_00_01">#REF!</definedName>
    <definedName name="R_15_00_01_4">#REF!</definedName>
    <definedName name="R_15_00_01_5">#REF!</definedName>
    <definedName name="rang2">[83]EDWise!$P$2:$Q$183</definedName>
    <definedName name="Range">#REF!</definedName>
    <definedName name="range1">[84]EDWise!$P$2:$Q$183</definedName>
    <definedName name="range1_42">[85]EDWise!$P$2:$Q$183</definedName>
    <definedName name="range1_44">[86]EDWise!$P$2:$Q$183</definedName>
    <definedName name="range11">[87]EDWise!$P$2:$Q$183</definedName>
    <definedName name="range2">[84]EDWise!$P$2:$Q$183</definedName>
    <definedName name="range2_42">[85]EDWise!$P$2:$Q$183</definedName>
    <definedName name="range2_44">[86]EDWise!$P$2:$Q$183</definedName>
    <definedName name="range22">[87]EDWise!$P$2:$Q$183</definedName>
    <definedName name="RangeCir">[87]EDWise!$P$2:$Q$183</definedName>
    <definedName name="RangeDiv">#REF!</definedName>
    <definedName name="RangeZon">#REF!</definedName>
    <definedName name="rara">[88]EDWise!$P$2:$Q$183</definedName>
    <definedName name="rat">#REF!</definedName>
    <definedName name="_xlnm.Recorder">#REF!</definedName>
    <definedName name="reee">[88]EDWise!$P$2:$Q$183</definedName>
    <definedName name="region">'[89]MenuSheet (2)'!$A$39:$E$157</definedName>
    <definedName name="rere">[88]EDWise!$P$2:$Q$183</definedName>
    <definedName name="revised16.06.2015">#REF!</definedName>
    <definedName name="RevisedD4">'[90]C-6'!#REF!</definedName>
    <definedName name="RH">'[2]STN WISE EMR'!#REF!</definedName>
    <definedName name="RH_4">'[16]STN WISE EMR'!#REF!</definedName>
    <definedName name="RH_5">'[16]STN WISE EMR'!#REF!</definedName>
    <definedName name="rr">[91]EDWise!$P$2:$Q$183</definedName>
    <definedName name="rrrrr">[88]EDWise!$P$2:$Q$183</definedName>
    <definedName name="rrrrrrrr">[88]EDWise!$P$2:$Q$183</definedName>
    <definedName name="rrrsr">[88]EDWise!$P$2:$Q$183</definedName>
    <definedName name="rt">[82]EDWise!$P$2:$Q$183</definedName>
    <definedName name="rtrrtry">#REF!</definedName>
    <definedName name="ru">#REF!</definedName>
    <definedName name="rudra">'[92]Data base'!$B$1:$H$691</definedName>
    <definedName name="Rural">#REF!</definedName>
    <definedName name="s">'[45]Data base 12-13 back Jan 10'!$B$1:$F$780</definedName>
    <definedName name="s_1">#N/A</definedName>
    <definedName name="SA" localSheetId="25"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localSheetId="24"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dasdsa">#REF!</definedName>
    <definedName name="safdfd">#REF!</definedName>
    <definedName name="sagar1">[93]MajorW2!$B$10:$X$128</definedName>
    <definedName name="sagar2">[93]Tender1!$A$13:$O$25</definedName>
    <definedName name="sagar3">'[93]Tender 2 issued  050309'!$B$93:$L$469</definedName>
    <definedName name="sagar4">'[93]Annexure II  Tender wise (2)'!$E$7:$R$125</definedName>
    <definedName name="sagar5">'[93]Version 4 Cost Breakup Detail'!$A$6:$O$22</definedName>
    <definedName name="sagar6">[93]ZCD!$A$3:$D$121</definedName>
    <definedName name="sagar7">[94]ED!$A$10:$AI$128</definedName>
    <definedName name="sanjuuu_1">#N/A</definedName>
    <definedName name="sass">(#REF!,#REF!)</definedName>
    <definedName name="Scenario">#REF!</definedName>
    <definedName name="Scenario_Name">#REF!</definedName>
    <definedName name="SCH">[29]Sheet1!$B$11:$B$15</definedName>
    <definedName name="SCH6_4">'[95]04REL'!#REF!</definedName>
    <definedName name="SCH6_5">'[95]04REL'!#REF!</definedName>
    <definedName name="Scheme">#REF!,#REF!</definedName>
    <definedName name="Scheme_4">(#REF!,#REF!)</definedName>
    <definedName name="Scheme_5">(#REF!,#REF!)</definedName>
    <definedName name="Scode">'[96]Form-A'!$G$2</definedName>
    <definedName name="Scode_1">[97]Form_A!$G$2</definedName>
    <definedName name="sd_1">#N/A</definedName>
    <definedName name="sdaasdad">(#REF!,#REF!)</definedName>
    <definedName name="sdbjds">#REF!</definedName>
    <definedName name="sddsds">#REF!</definedName>
    <definedName name="sder">#REF!</definedName>
    <definedName name="sdfd">#REF!</definedName>
    <definedName name="sdfdfd">#REF!</definedName>
    <definedName name="SDSAD">#REF!</definedName>
    <definedName name="sdsd">#REF!</definedName>
    <definedName name="sdsdfsf">#REF!</definedName>
    <definedName name="SECTION">'[98]FIX DATA'!#REF!</definedName>
    <definedName name="SECTION_NAME">#REF!</definedName>
    <definedName name="Select_Horizontal">#REF!</definedName>
    <definedName name="Select_Vertical">#REF!</definedName>
    <definedName name="sfdadsfasdf" localSheetId="25" hidden="1">{#N/A,#N/A,FALSE,"1.1";#N/A,#N/A,FALSE,"1.1a";#N/A,#N/A,FALSE,"1.1b";#N/A,#N/A,FALSE,"1.1c";#N/A,#N/A,FALSE,"1.1e";#N/A,#N/A,FALSE,"1.1f";#N/A,#N/A,FALSE,"1.1g";#N/A,#N/A,FALSE,"1.1h_D";#N/A,#N/A,FALSE,"1.1h_T";#N/A,#N/A,FALSE,"1.2";#N/A,#N/A,FALSE,"1.3b";#N/A,#N/A,FALSE,"1.3";#N/A,#N/A,FALSE,"1.4";#N/A,#N/A,FALSE,"1.5";#N/A,#N/A,FALSE,"1.6";#N/A,#N/A,FALSE,"SOD";#N/A,#N/A,FALSE,"CF"}</definedName>
    <definedName name="sfdadsfasdf" localSheetId="24" hidden="1">{#N/A,#N/A,FALSE,"1.1";#N/A,#N/A,FALSE,"1.1a";#N/A,#N/A,FALSE,"1.1b";#N/A,#N/A,FALSE,"1.1c";#N/A,#N/A,FALSE,"1.1e";#N/A,#N/A,FALSE,"1.1f";#N/A,#N/A,FALSE,"1.1g";#N/A,#N/A,FALSE,"1.1h_D";#N/A,#N/A,FALSE,"1.1h_T";#N/A,#N/A,FALSE,"1.2";#N/A,#N/A,FALSE,"1.3b";#N/A,#N/A,FALSE,"1.3";#N/A,#N/A,FALSE,"1.4";#N/A,#N/A,FALSE,"1.5";#N/A,#N/A,FALSE,"1.6";#N/A,#N/A,FALSE,"SOD";#N/A,#N/A,FALSE,"CF"}</definedName>
    <definedName name="sfdadsfasdf" hidden="1">{#N/A,#N/A,FALSE,"1.1";#N/A,#N/A,FALSE,"1.1a";#N/A,#N/A,FALSE,"1.1b";#N/A,#N/A,FALSE,"1.1c";#N/A,#N/A,FALSE,"1.1e";#N/A,#N/A,FALSE,"1.1f";#N/A,#N/A,FALSE,"1.1g";#N/A,#N/A,FALSE,"1.1h_D";#N/A,#N/A,FALSE,"1.1h_T";#N/A,#N/A,FALSE,"1.2";#N/A,#N/A,FALSE,"1.3b";#N/A,#N/A,FALSE,"1.3";#N/A,#N/A,FALSE,"1.4";#N/A,#N/A,FALSE,"1.5";#N/A,#N/A,FALSE,"1.6";#N/A,#N/A,FALSE,"SOD";#N/A,#N/A,FALSE,"CF"}</definedName>
    <definedName name="sheet22.AccountType">'[99]PART C'!$J$46:$J$47</definedName>
    <definedName name="SHEET8">[100]!SHEET8</definedName>
    <definedName name="shft1">[47]SUMMERY!$P$1</definedName>
    <definedName name="shftI">[101]SUMMERY!$P$1</definedName>
    <definedName name="shftI_4">[102]SUMMERY!$P$1</definedName>
    <definedName name="shftI_5">[102]SUMMERY!$P$1</definedName>
    <definedName name="Specific_Consumption">#REF!</definedName>
    <definedName name="spp_1">#N/A</definedName>
    <definedName name="ss">#REF!</definedName>
    <definedName name="ssds">'[27]Data base Feb 09'!$B$1:$F$768</definedName>
    <definedName name="ssss">#REF!</definedName>
    <definedName name="sssss">#REF!</definedName>
    <definedName name="sssss_1">#N/A</definedName>
    <definedName name="states">'[103]Part A General'!$F$3:$F$38</definedName>
    <definedName name="STPI">#REF!</definedName>
    <definedName name="STR">#N/A</definedName>
    <definedName name="strengthening">#REF!</definedName>
    <definedName name="Styles">#REF!</definedName>
    <definedName name="SUB_D_NAME">#REF!</definedName>
    <definedName name="subdn">[29]Sheet1!$B$4:$B$9</definedName>
    <definedName name="Sup">#REF!</definedName>
    <definedName name="Supp">#REF!</definedName>
    <definedName name="SURVEY">#N/A</definedName>
    <definedName name="t">'[104]Data base'!$B$1:$H$691</definedName>
    <definedName name="T_T">'[41]Discom Details'!$F$720</definedName>
    <definedName name="tab">'[75]Annexure II '!$T$10:$T$47</definedName>
    <definedName name="tabb1">'[52]Annexure B '!$E$294:$H$414</definedName>
    <definedName name="thou">#REF!</definedName>
    <definedName name="THPROG">'[2]STN WISE EMR'!#REF!</definedName>
    <definedName name="THPROG_4">'[16]STN WISE EMR'!#REF!</definedName>
    <definedName name="THPROG_5">'[16]STN WISE EMR'!#REF!</definedName>
    <definedName name="ti" localSheetId="25"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ti" localSheetId="24"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ti"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tirora" localSheetId="25"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tirora" localSheetId="24"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tirora"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TN">'[2]STN WISE EMR'!#REF!</definedName>
    <definedName name="TN_4">'[16]STN WISE EMR'!#REF!</definedName>
    <definedName name="TN_5">'[16]STN WISE EMR'!#REF!</definedName>
    <definedName name="Total" localSheetId="25" hidden="1">{#N/A,#N/A,FALSE,"1.1";#N/A,#N/A,FALSE,"1.1a";#N/A,#N/A,FALSE,"1.1b";#N/A,#N/A,FALSE,"1.1c";#N/A,#N/A,FALSE,"1.1e";#N/A,#N/A,FALSE,"1.1f";#N/A,#N/A,FALSE,"1.1g";#N/A,#N/A,FALSE,"1.1h_D";#N/A,#N/A,FALSE,"1.1h_T";#N/A,#N/A,FALSE,"1.2";#N/A,#N/A,FALSE,"1.3b";#N/A,#N/A,FALSE,"1.3";#N/A,#N/A,FALSE,"1.4";#N/A,#N/A,FALSE,"1.5";#N/A,#N/A,FALSE,"1.6";#N/A,#N/A,FALSE,"SOD";#N/A,#N/A,FALSE,"CF"}</definedName>
    <definedName name="Total" localSheetId="24" hidden="1">{#N/A,#N/A,FALSE,"1.1";#N/A,#N/A,FALSE,"1.1a";#N/A,#N/A,FALSE,"1.1b";#N/A,#N/A,FALSE,"1.1c";#N/A,#N/A,FALSE,"1.1e";#N/A,#N/A,FALSE,"1.1f";#N/A,#N/A,FALSE,"1.1g";#N/A,#N/A,FALSE,"1.1h_D";#N/A,#N/A,FALSE,"1.1h_T";#N/A,#N/A,FALSE,"1.2";#N/A,#N/A,FALSE,"1.3b";#N/A,#N/A,FALSE,"1.3";#N/A,#N/A,FALSE,"1.4";#N/A,#N/A,FALSE,"1.5";#N/A,#N/A,FALSE,"1.6";#N/A,#N/A,FALSE,"SOD";#N/A,#N/A,FALSE,"CF"}</definedName>
    <definedName name="Total" hidden="1">{#N/A,#N/A,FALSE,"1.1";#N/A,#N/A,FALSE,"1.1a";#N/A,#N/A,FALSE,"1.1b";#N/A,#N/A,FALSE,"1.1c";#N/A,#N/A,FALSE,"1.1e";#N/A,#N/A,FALSE,"1.1f";#N/A,#N/A,FALSE,"1.1g";#N/A,#N/A,FALSE,"1.1h_D";#N/A,#N/A,FALSE,"1.1h_T";#N/A,#N/A,FALSE,"1.2";#N/A,#N/A,FALSE,"1.3b";#N/A,#N/A,FALSE,"1.3";#N/A,#N/A,FALSE,"1.4";#N/A,#N/A,FALSE,"1.5";#N/A,#N/A,FALSE,"1.6";#N/A,#N/A,FALSE,"SOD";#N/A,#N/A,FALSE,"CF"}</definedName>
    <definedName name="town.Wayzadi" hidden="1">#REF!</definedName>
    <definedName name="try">#REF!</definedName>
    <definedName name="tty">#REF!</definedName>
    <definedName name="TVA">'[6]Executive Summary -Thermal'!$A$4:$H$126</definedName>
    <definedName name="ty">[44]EDWise!$P$2:$Q$183</definedName>
    <definedName name="tytttt">#REF!</definedName>
    <definedName name="u" localSheetId="25" hidden="1">{#N/A,#N/A,FALSE,"1.1";#N/A,#N/A,FALSE,"1.1a";#N/A,#N/A,FALSE,"1.1b";#N/A,#N/A,FALSE,"1.1c";#N/A,#N/A,FALSE,"1.1e";#N/A,#N/A,FALSE,"1.1f";#N/A,#N/A,FALSE,"1.1g";#N/A,#N/A,FALSE,"1.1h_D";#N/A,#N/A,FALSE,"1.1h_T";#N/A,#N/A,FALSE,"1.2";#N/A,#N/A,FALSE,"1.3b";#N/A,#N/A,FALSE,"1.3";#N/A,#N/A,FALSE,"1.4";#N/A,#N/A,FALSE,"1.5";#N/A,#N/A,FALSE,"1.6";#N/A,#N/A,FALSE,"SOD";#N/A,#N/A,FALSE,"CF"}</definedName>
    <definedName name="u" localSheetId="24" hidden="1">{#N/A,#N/A,FALSE,"1.1";#N/A,#N/A,FALSE,"1.1a";#N/A,#N/A,FALSE,"1.1b";#N/A,#N/A,FALSE,"1.1c";#N/A,#N/A,FALSE,"1.1e";#N/A,#N/A,FALSE,"1.1f";#N/A,#N/A,FALSE,"1.1g";#N/A,#N/A,FALSE,"1.1h_D";#N/A,#N/A,FALSE,"1.1h_T";#N/A,#N/A,FALSE,"1.2";#N/A,#N/A,FALSE,"1.3b";#N/A,#N/A,FALSE,"1.3";#N/A,#N/A,FALSE,"1.4";#N/A,#N/A,FALSE,"1.5";#N/A,#N/A,FALSE,"1.6";#N/A,#N/A,FALSE,"SOD";#N/A,#N/A,FALSE,"CF"}</definedName>
    <definedName name="u" hidden="1">{#N/A,#N/A,FALSE,"1.1";#N/A,#N/A,FALSE,"1.1a";#N/A,#N/A,FALSE,"1.1b";#N/A,#N/A,FALSE,"1.1c";#N/A,#N/A,FALSE,"1.1e";#N/A,#N/A,FALSE,"1.1f";#N/A,#N/A,FALSE,"1.1g";#N/A,#N/A,FALSE,"1.1h_D";#N/A,#N/A,FALSE,"1.1h_T";#N/A,#N/A,FALSE,"1.2";#N/A,#N/A,FALSE,"1.3b";#N/A,#N/A,FALSE,"1.3";#N/A,#N/A,FALSE,"1.4";#N/A,#N/A,FALSE,"1.5";#N/A,#N/A,FALSE,"1.6";#N/A,#N/A,FALSE,"SOD";#N/A,#N/A,FALSE,"CF"}</definedName>
    <definedName name="UG">#REF!</definedName>
    <definedName name="uj">#REF!,#REF!</definedName>
    <definedName name="un">'[105]A 3.7'!$I$35,'[105]A 3.7'!$I$44</definedName>
    <definedName name="unnamed">'[106]B-13 Ex-works Rate- Dom'!$C$8:$I$52</definedName>
    <definedName name="unnamed_1">#N/A</definedName>
    <definedName name="unnamed_10">"$#REF!.$#REF!$#REF!"</definedName>
    <definedName name="unnamed_11">'[107]B_13 Ex_works Rate_ Dom'!$C$8:$I$52</definedName>
    <definedName name="unnamed_12">'[107]B_13 Ex_works Rate_ Dom'!$C$8:$I$52</definedName>
    <definedName name="unnamed_13">'[107]B_13 Ex_works Rate_ Dom'!$C$8:$I$52</definedName>
    <definedName name="unnamed_14">"$#REF!.$A$28:$AG$40"</definedName>
    <definedName name="unnamed_15">"$#REF!.$A$28:$AG$40"</definedName>
    <definedName name="unnamed_16">"$#REF!.$A$28:$AG$40"</definedName>
    <definedName name="unnamed_17">'[107]B_13 Ex_works Rate_ Dom'!$C$8:$I$52</definedName>
    <definedName name="unnamed_2">'[106]B-13 Ex-works Rate- Dom'!$C$8:$I$52</definedName>
    <definedName name="unnamed_20">'[107]B_13 Ex_works Rate_ Dom'!$C$8:$I$52</definedName>
    <definedName name="unnamed_21">"$#REF!.$A$29:$Q$33"</definedName>
    <definedName name="unnamed_22">"$#REF!.$A$29:$Q$33"</definedName>
    <definedName name="unnamed_23">"$#REF!.$A$29:$Q$33"</definedName>
    <definedName name="unnamed_24">"$#REF!.$B$5:$S$41"</definedName>
    <definedName name="unnamed_25">"$#REF!.$B$5:$S$41"</definedName>
    <definedName name="unnamed_3">"$#REF!.$#REF!$#REF!"</definedName>
    <definedName name="unnamed_4">"$#REF!.$C$10:$G$70"</definedName>
    <definedName name="unnamed_5">"$#REF!.$#REF!$#REF!"</definedName>
    <definedName name="unnamed_6">"$#REF!.$A$28:$AG$40"</definedName>
    <definedName name="unnamed_7">"$'A_4 Contribution B_N NSK'.$#REF!$#REF!:$#REF!$#REF!"</definedName>
    <definedName name="unnamed_9">"$#REF!.$#REF!$#REF!"</definedName>
    <definedName name="Unrestricted_Specific_Consumption">#REF!</definedName>
    <definedName name="Urban">#REF!</definedName>
    <definedName name="uu">[82]EDWise!$P$2:$Q$183</definedName>
    <definedName name="uuu">[69]Sheet1!$C$5:$O$116</definedName>
    <definedName name="uuuu">#REF!</definedName>
    <definedName name="Vertical_Not_Selected">#REF!</definedName>
    <definedName name="w">'[3]R.Hrs. Since Comm'!#REF!</definedName>
    <definedName name="wayzadi">'[3]R.Hrs. Since Comm'!#REF!</definedName>
    <definedName name="wb">'[108]Form-C4'!#REF!</definedName>
    <definedName name="we">[44]EDWise!$P$2:$Q$183</definedName>
    <definedName name="weeqw">#REF!</definedName>
    <definedName name="wewrwer">'[27]Data base Feb 09'!$B$1:$H$769</definedName>
    <definedName name="WIP_944">#REF!</definedName>
    <definedName name="WIPComments">#REF!</definedName>
    <definedName name="WIPMacroStart">#REF!</definedName>
    <definedName name="wre">[88]EDWise!$P$2:$Q$183</definedName>
    <definedName name="wrn.ARR._.Forms." localSheetId="25" hidden="1">{#N/A,#N/A,FALSE,"1.1";#N/A,#N/A,FALSE,"1.1a";#N/A,#N/A,FALSE,"1.1b";#N/A,#N/A,FALSE,"1.1c";#N/A,#N/A,FALSE,"1.1e";#N/A,#N/A,FALSE,"1.1f";#N/A,#N/A,FALSE,"1.1g";#N/A,#N/A,FALSE,"1.1h_D";#N/A,#N/A,FALSE,"1.1h_T";#N/A,#N/A,FALSE,"1.2";#N/A,#N/A,FALSE,"1.3b";#N/A,#N/A,FALSE,"1.3";#N/A,#N/A,FALSE,"1.4";#N/A,#N/A,FALSE,"1.5";#N/A,#N/A,FALSE,"1.6";#N/A,#N/A,FALSE,"SOD";#N/A,#N/A,FALSE,"CF"}</definedName>
    <definedName name="wrn.ARR._.Forms." localSheetId="24" hidden="1">{#N/A,#N/A,FALSE,"1.1";#N/A,#N/A,FALSE,"1.1a";#N/A,#N/A,FALSE,"1.1b";#N/A,#N/A,FALSE,"1.1c";#N/A,#N/A,FALSE,"1.1e";#N/A,#N/A,FALSE,"1.1f";#N/A,#N/A,FALSE,"1.1g";#N/A,#N/A,FALSE,"1.1h_D";#N/A,#N/A,FALSE,"1.1h_T";#N/A,#N/A,FALSE,"1.2";#N/A,#N/A,FALSE,"1.3b";#N/A,#N/A,FALSE,"1.3";#N/A,#N/A,FALSE,"1.4";#N/A,#N/A,FALSE,"1.5";#N/A,#N/A,FALSE,"1.6";#N/A,#N/A,FALSE,"SOD";#N/A,#N/A,FALSE,"C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localSheetId="25" hidden="1">{#N/A,#N/A,FALSE,"2000-01 Form 1.3a";#N/A,#N/A,FALSE,"H1 2001-02 Form 1.3a";#N/A,#N/A,FALSE,"H2 2001-02 Form 1.3a";#N/A,#N/A,FALSE,"2001-02 Form 1.3a";#N/A,#N/A,FALSE,"2002-03 Form 1.3a"}</definedName>
    <definedName name="wrn.ARR._.Output." localSheetId="24" hidden="1">{#N/A,#N/A,FALSE,"2000-01 Form 1.3a";#N/A,#N/A,FALSE,"H1 2001-02 Form 1.3a";#N/A,#N/A,FALSE,"H2 2001-02 Form 1.3a";#N/A,#N/A,FALSE,"2001-02 Form 1.3a";#N/A,#N/A,FALSE,"2002-03 Form 1.3a"}</definedName>
    <definedName name="wrn.ARR._.Output." hidden="1">{#N/A,#N/A,FALSE,"2000-01 Form 1.3a";#N/A,#N/A,FALSE,"H1 2001-02 Form 1.3a";#N/A,#N/A,FALSE,"H2 2001-02 Form 1.3a";#N/A,#N/A,FALSE,"2001-02 Form 1.3a";#N/A,#N/A,FALSE,"2002-03 Form 1.3a"}</definedName>
    <definedName name="wrn.Consolidated._.report._.on._.all._.companies." localSheetId="25"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localSheetId="24"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localSheetId="25"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localSheetId="24"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localSheetId="25"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localSheetId="24"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localSheetId="25" hidden="1">{#N/A,#N/A,FALSE,"2002-03 Form 1.3a";#N/A,#N/A,FALSE,"2003-04 Form 1.3a";#N/A,#N/A,FALSE,"Avai- CY";#N/A,#N/A,FALSE,"Avai- EY";#N/A,#N/A,FALSE,"Demand vs Availability"}</definedName>
    <definedName name="wrn.PP." localSheetId="24" hidden="1">{#N/A,#N/A,FALSE,"2002-03 Form 1.3a";#N/A,#N/A,FALSE,"2003-04 Form 1.3a";#N/A,#N/A,FALSE,"Avai- CY";#N/A,#N/A,FALSE,"Avai- EY";#N/A,#N/A,FALSE,"Demand vs Availability"}</definedName>
    <definedName name="wrn.PP." hidden="1">{#N/A,#N/A,FALSE,"2002-03 Form 1.3a";#N/A,#N/A,FALSE,"2003-04 Form 1.3a";#N/A,#N/A,FALSE,"Avai- CY";#N/A,#N/A,FALSE,"Avai- EY";#N/A,#N/A,FALSE,"Demand vs Availability"}</definedName>
    <definedName name="wrn.Reports._.of._.NPDCL." localSheetId="25"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localSheetId="24"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wr">[88]EDWise!$P$2:$Q$183</definedName>
    <definedName name="ww">[91]EDWise!$P$2:$Q$183</definedName>
    <definedName name="X1_">#REF!</definedName>
    <definedName name="X1__4">#REF!</definedName>
    <definedName name="X1__5">#REF!</definedName>
    <definedName name="XFD">#REF!</definedName>
    <definedName name="XVGFS">#REF!</definedName>
    <definedName name="xyz_25">"$#REF!.$B$2:$G$47"</definedName>
    <definedName name="Y122_">[1]DLC!$HR$109</definedName>
    <definedName name="YEAR">#REF!</definedName>
    <definedName name="YEARLY">[6]TWELVE!$A$3:$Q$445</definedName>
    <definedName name="YGYG">#REF!</definedName>
    <definedName name="YGYGYH">#REF!</definedName>
    <definedName name="YTPI">#REF!</definedName>
    <definedName name="z">[109]EDWise!$P$2:$Q$183</definedName>
    <definedName name="z_1">#N/A</definedName>
    <definedName name="z_25">"$#REF!.$A$6:$IS$7"</definedName>
    <definedName name="Z_A8B0EBFF_742F_4867_8B1B_79275F734CAB_.wvu.PrintArea" localSheetId="30" hidden="1">'Dharna cost 11 KV Line (2)'!$A$1:$G$48</definedName>
    <definedName name="Z_A8B0EBFF_742F_4867_8B1B_79275F734CAB_.wvu.PrintArea" localSheetId="31" hidden="1">'Dharna Mat cost DTC 25 (2)'!$A$10:$G$50</definedName>
    <definedName name="Z_A8B0EBFF_742F_4867_8B1B_79275F734CAB_.wvu.PrintArea" localSheetId="25" hidden="1">'Estimate DTC 25,63,100,200 KVA'!$A$10:$G$51</definedName>
    <definedName name="Z_A8B0EBFF_742F_4867_8B1B_79275F734CAB_.wvu.PrintArea" localSheetId="23" hidden="1">'Karanji Estimate DTC 100'!$A$10:$G$51</definedName>
    <definedName name="Z_A8B0EBFF_742F_4867_8B1B_79275F734CAB_.wvu.PrintArea" localSheetId="22" hidden="1">'Karanji Estimate for 11 KV Line'!$A$1:$G$49</definedName>
    <definedName name="Z_A8B0EBFF_742F_4867_8B1B_79275F734CAB_.wvu.PrintArea" localSheetId="27" hidden="1">'khatara Mat cost 11 KV Line'!$A$1:$G$49</definedName>
    <definedName name="Z_A8B0EBFF_742F_4867_8B1B_79275F734CAB_.wvu.PrintArea" localSheetId="28" hidden="1">'khatara Mat cost DTC 25'!$A$10:$G$51</definedName>
    <definedName name="Z_A8B0EBFF_742F_4867_8B1B_79275F734CAB_.wvu.PrintArea" localSheetId="33" hidden="1">'Shakara cost 11 KV Line'!$A$1:$G$49</definedName>
    <definedName name="Z_A8B0EBFF_742F_4867_8B1B_79275F734CAB_.wvu.Rows" localSheetId="31" hidden="1">'Dharna Mat cost DTC 25 (2)'!$1:$9</definedName>
    <definedName name="Z_A8B0EBFF_742F_4867_8B1B_79275F734CAB_.wvu.Rows" localSheetId="25" hidden="1">'Estimate DTC 25,63,100,200 KVA'!$1:$9</definedName>
    <definedName name="Z_A8B0EBFF_742F_4867_8B1B_79275F734CAB_.wvu.Rows" localSheetId="23" hidden="1">'Karanji Estimate DTC 100'!$1:$9</definedName>
    <definedName name="Z_A8B0EBFF_742F_4867_8B1B_79275F734CAB_.wvu.Rows" localSheetId="28" hidden="1">'khatara Mat cost DTC 25'!$1:$9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36" l="1"/>
  <c r="J6" i="36"/>
  <c r="J5" i="36"/>
  <c r="J4" i="36"/>
  <c r="H4" i="36"/>
  <c r="I6" i="36"/>
  <c r="H6" i="36"/>
  <c r="I5" i="36"/>
  <c r="H5" i="36"/>
  <c r="I4" i="36"/>
  <c r="N27" i="1"/>
  <c r="N26" i="1"/>
  <c r="G25" i="1"/>
  <c r="H25" i="1"/>
  <c r="I25" i="1"/>
  <c r="J25" i="1"/>
  <c r="K25" i="1"/>
  <c r="L25" i="1"/>
  <c r="M25" i="1"/>
  <c r="N25" i="1"/>
  <c r="F25" i="1"/>
  <c r="N24" i="1"/>
  <c r="M24" i="1"/>
  <c r="L24" i="1"/>
  <c r="K24" i="1"/>
  <c r="J24" i="1"/>
  <c r="I24" i="1"/>
  <c r="H24" i="1"/>
  <c r="G24" i="1"/>
  <c r="F24" i="1"/>
  <c r="L13" i="1"/>
  <c r="K13" i="1"/>
  <c r="J13" i="1"/>
  <c r="I13" i="1"/>
  <c r="H13" i="1"/>
  <c r="G13" i="1"/>
  <c r="F13" i="1"/>
  <c r="D8" i="36"/>
  <c r="D9" i="36" s="1"/>
  <c r="D10" i="36" s="1"/>
  <c r="F10" i="36" s="1"/>
  <c r="K13" i="39"/>
  <c r="J13" i="39"/>
  <c r="BN8" i="39"/>
  <c r="BM8" i="39"/>
  <c r="BL8" i="39"/>
  <c r="BK8" i="39"/>
  <c r="BJ8" i="39"/>
  <c r="BI8" i="39"/>
  <c r="BH8" i="39"/>
  <c r="BD8" i="39"/>
  <c r="BD9" i="39" s="1"/>
  <c r="BO6" i="39"/>
  <c r="AO6" i="39"/>
  <c r="AN6" i="39"/>
  <c r="AE6" i="39"/>
  <c r="N6" i="39"/>
  <c r="AK6" i="39" s="1"/>
  <c r="M6" i="39"/>
  <c r="R6" i="39" s="1"/>
  <c r="BO5" i="39"/>
  <c r="BO8" i="39" s="1"/>
  <c r="AN5" i="39"/>
  <c r="AO5" i="39" s="1"/>
  <c r="AK5" i="39"/>
  <c r="O5" i="39"/>
  <c r="AJ5" i="39" s="1"/>
  <c r="J5" i="39"/>
  <c r="AE5" i="39" s="1"/>
  <c r="F8" i="36" l="1"/>
  <c r="F9" i="36"/>
  <c r="AT6" i="39"/>
  <c r="K6" i="39"/>
  <c r="W5" i="39"/>
  <c r="Y5" i="39"/>
  <c r="Y6" i="39"/>
  <c r="AJ6" i="39"/>
  <c r="J6" i="39"/>
  <c r="R5" i="39"/>
  <c r="AA5" i="39"/>
  <c r="S5" i="39"/>
  <c r="AM6" i="39" l="1"/>
  <c r="AP6" i="39" s="1"/>
  <c r="AD6" i="39"/>
  <c r="AA6" i="39"/>
  <c r="W6" i="39"/>
  <c r="X6" i="39" s="1"/>
  <c r="AP5" i="39"/>
  <c r="X5" i="39"/>
  <c r="AT5" i="39"/>
  <c r="K5" i="39"/>
  <c r="D12" i="36" l="1"/>
  <c r="D13" i="36" s="1"/>
  <c r="K31" i="38"/>
  <c r="J31" i="38"/>
  <c r="BN26" i="38"/>
  <c r="BM26" i="38"/>
  <c r="BL26" i="38"/>
  <c r="BK26" i="38"/>
  <c r="BJ26" i="38"/>
  <c r="BI26" i="38"/>
  <c r="BH26" i="38"/>
  <c r="BD26" i="38"/>
  <c r="BD27" i="38" s="1"/>
  <c r="BO24" i="38"/>
  <c r="AT24" i="38"/>
  <c r="AO24" i="38"/>
  <c r="AN24" i="38"/>
  <c r="AK24" i="38"/>
  <c r="T24" i="38"/>
  <c r="R24" i="38"/>
  <c r="K24" i="38" s="1"/>
  <c r="M24" i="38"/>
  <c r="AJ24" i="38" s="1"/>
  <c r="J24" i="38"/>
  <c r="AM24" i="38" s="1"/>
  <c r="AP24" i="38" s="1"/>
  <c r="AN23" i="38"/>
  <c r="AO23" i="38" s="1"/>
  <c r="AJ23" i="38"/>
  <c r="N23" i="38"/>
  <c r="AK23" i="38" s="1"/>
  <c r="J23" i="38"/>
  <c r="AM23" i="38" s="1"/>
  <c r="AP23" i="38" s="1"/>
  <c r="AN22" i="38"/>
  <c r="AO22" i="38" s="1"/>
  <c r="AJ22" i="38"/>
  <c r="N22" i="38"/>
  <c r="AK22" i="38" s="1"/>
  <c r="J22" i="38"/>
  <c r="AM22" i="38" s="1"/>
  <c r="AP22" i="38" s="1"/>
  <c r="BO21" i="38"/>
  <c r="AN21" i="38"/>
  <c r="AO21" i="38" s="1"/>
  <c r="AK21" i="38"/>
  <c r="M21" i="38"/>
  <c r="Y21" i="38" s="1"/>
  <c r="J21" i="38"/>
  <c r="AA21" i="38" s="1"/>
  <c r="AN20" i="38"/>
  <c r="AO20" i="38" s="1"/>
  <c r="AJ20" i="38"/>
  <c r="AE20" i="38"/>
  <c r="N20" i="38"/>
  <c r="R20" i="38" s="1"/>
  <c r="J20" i="38"/>
  <c r="AD20" i="38" s="1"/>
  <c r="AN19" i="38"/>
  <c r="AO19" i="38" s="1"/>
  <c r="AJ19" i="38"/>
  <c r="N19" i="38"/>
  <c r="R19" i="38" s="1"/>
  <c r="J19" i="38"/>
  <c r="AA19" i="38" s="1"/>
  <c r="BO18" i="38"/>
  <c r="AO18" i="38"/>
  <c r="AN18" i="38"/>
  <c r="AK18" i="38"/>
  <c r="M18" i="38"/>
  <c r="J18" i="38" s="1"/>
  <c r="AO17" i="38"/>
  <c r="AN17" i="38"/>
  <c r="AJ17" i="38"/>
  <c r="AE17" i="38"/>
  <c r="N17" i="38"/>
  <c r="J17" i="38" s="1"/>
  <c r="AN16" i="38"/>
  <c r="AO16" i="38" s="1"/>
  <c r="AJ16" i="38"/>
  <c r="N16" i="38"/>
  <c r="J16" i="38" s="1"/>
  <c r="BO15" i="38"/>
  <c r="AN15" i="38"/>
  <c r="AO15" i="38" s="1"/>
  <c r="AK15" i="38"/>
  <c r="AJ15" i="38"/>
  <c r="Y15" i="38"/>
  <c r="R15" i="38"/>
  <c r="K15" i="38" s="1"/>
  <c r="M15" i="38"/>
  <c r="J15" i="38" s="1"/>
  <c r="AN14" i="38"/>
  <c r="AO14" i="38" s="1"/>
  <c r="AK14" i="38"/>
  <c r="AJ14" i="38"/>
  <c r="AE14" i="38"/>
  <c r="Y14" i="38"/>
  <c r="R14" i="38"/>
  <c r="K14" i="38" s="1"/>
  <c r="N14" i="38"/>
  <c r="J14" i="38" s="1"/>
  <c r="AN13" i="38"/>
  <c r="AO13" i="38" s="1"/>
  <c r="AK13" i="38"/>
  <c r="AJ13" i="38"/>
  <c r="Y13" i="38"/>
  <c r="N13" i="38"/>
  <c r="R13" i="38" s="1"/>
  <c r="BO12" i="38"/>
  <c r="AN12" i="38"/>
  <c r="AO12" i="38" s="1"/>
  <c r="AK12" i="38"/>
  <c r="AJ12" i="38"/>
  <c r="Y12" i="38"/>
  <c r="M12" i="38"/>
  <c r="R12" i="38" s="1"/>
  <c r="BO11" i="38"/>
  <c r="AO11" i="38"/>
  <c r="AN11" i="38"/>
  <c r="AK11" i="38"/>
  <c r="AJ11" i="38"/>
  <c r="Y11" i="38"/>
  <c r="P11" i="38"/>
  <c r="T11" i="38" s="1"/>
  <c r="N11" i="38"/>
  <c r="BO10" i="38"/>
  <c r="AN10" i="38"/>
  <c r="AO10" i="38" s="1"/>
  <c r="AM10" i="38"/>
  <c r="AP10" i="38" s="1"/>
  <c r="AK10" i="38"/>
  <c r="AJ10" i="38"/>
  <c r="AD10" i="38"/>
  <c r="N10" i="38"/>
  <c r="M10" i="38"/>
  <c r="Y10" i="38" s="1"/>
  <c r="J10" i="38"/>
  <c r="AA10" i="38" s="1"/>
  <c r="BO9" i="38"/>
  <c r="AN9" i="38"/>
  <c r="AO9" i="38" s="1"/>
  <c r="AK9" i="38"/>
  <c r="AJ9" i="38"/>
  <c r="O9" i="38"/>
  <c r="Y9" i="38" s="1"/>
  <c r="AN8" i="38"/>
  <c r="AO8" i="38" s="1"/>
  <c r="AM8" i="38"/>
  <c r="AP8" i="38" s="1"/>
  <c r="AK8" i="38"/>
  <c r="AJ8" i="38"/>
  <c r="AE8" i="38"/>
  <c r="N8" i="38"/>
  <c r="Y8" i="38" s="1"/>
  <c r="J8" i="38"/>
  <c r="AD8" i="38" s="1"/>
  <c r="AN7" i="38"/>
  <c r="AO7" i="38" s="1"/>
  <c r="AM7" i="38"/>
  <c r="AP7" i="38" s="1"/>
  <c r="AJ7" i="38"/>
  <c r="N7" i="38"/>
  <c r="AK7" i="38" s="1"/>
  <c r="J7" i="38"/>
  <c r="AD7" i="38" s="1"/>
  <c r="BO6" i="38"/>
  <c r="AT6" i="38"/>
  <c r="AN6" i="38"/>
  <c r="AO6" i="38" s="1"/>
  <c r="AK6" i="38"/>
  <c r="R6" i="38"/>
  <c r="M6" i="38"/>
  <c r="AJ6" i="38" s="1"/>
  <c r="K6" i="38"/>
  <c r="J6" i="38"/>
  <c r="AM6" i="38" s="1"/>
  <c r="AP6" i="38" s="1"/>
  <c r="BO5" i="38"/>
  <c r="BO26" i="38" s="1"/>
  <c r="AO5" i="38"/>
  <c r="AN5" i="38"/>
  <c r="AE5" i="38"/>
  <c r="N5" i="38"/>
  <c r="AK5" i="38" s="1"/>
  <c r="M5" i="38"/>
  <c r="R5" i="38" s="1"/>
  <c r="J5" i="38"/>
  <c r="AM5" i="38" s="1"/>
  <c r="AP5" i="38" s="1"/>
  <c r="F12" i="36" l="1"/>
  <c r="F13" i="36"/>
  <c r="D14" i="36"/>
  <c r="F14" i="36" s="1"/>
  <c r="W15" i="38"/>
  <c r="X15" i="38" s="1"/>
  <c r="AA15" i="38"/>
  <c r="AM15" i="38"/>
  <c r="AP15" i="38" s="1"/>
  <c r="AD15" i="38"/>
  <c r="AD18" i="38"/>
  <c r="AM18" i="38"/>
  <c r="AP18" i="38" s="1"/>
  <c r="W18" i="38"/>
  <c r="X18" i="38" s="1"/>
  <c r="AA18" i="38"/>
  <c r="AT5" i="38"/>
  <c r="K5" i="38"/>
  <c r="AT19" i="38"/>
  <c r="K19" i="38"/>
  <c r="AM14" i="38"/>
  <c r="AP14" i="38" s="1"/>
  <c r="W14" i="38"/>
  <c r="X14" i="38" s="1"/>
  <c r="AA14" i="38"/>
  <c r="AD14" i="38"/>
  <c r="K20" i="38"/>
  <c r="AT20" i="38"/>
  <c r="K12" i="38"/>
  <c r="AT12" i="38"/>
  <c r="W17" i="38"/>
  <c r="X17" i="38" s="1"/>
  <c r="AM17" i="38"/>
  <c r="AP17" i="38" s="1"/>
  <c r="AD17" i="38"/>
  <c r="AA17" i="38"/>
  <c r="K13" i="38"/>
  <c r="AT13" i="38"/>
  <c r="W16" i="38"/>
  <c r="X16" i="38" s="1"/>
  <c r="AM16" i="38"/>
  <c r="AP16" i="38" s="1"/>
  <c r="AD16" i="38"/>
  <c r="AA16" i="38"/>
  <c r="R17" i="38"/>
  <c r="R21" i="38"/>
  <c r="Y18" i="38"/>
  <c r="W21" i="38"/>
  <c r="X21" i="38" s="1"/>
  <c r="R22" i="38"/>
  <c r="R23" i="38"/>
  <c r="W5" i="38"/>
  <c r="X5" i="38" s="1"/>
  <c r="J9" i="38"/>
  <c r="Y19" i="38"/>
  <c r="Y20" i="38"/>
  <c r="W22" i="38"/>
  <c r="X22" i="38" s="1"/>
  <c r="W23" i="38"/>
  <c r="X23" i="38" s="1"/>
  <c r="W24" i="38"/>
  <c r="X24" i="38" s="1"/>
  <c r="W20" i="38"/>
  <c r="X20" i="38" s="1"/>
  <c r="AA20" i="38"/>
  <c r="Y5" i="38"/>
  <c r="AA5" i="38"/>
  <c r="W7" i="38"/>
  <c r="X7" i="38" s="1"/>
  <c r="W8" i="38"/>
  <c r="X8" i="38" s="1"/>
  <c r="R9" i="38"/>
  <c r="J11" i="38"/>
  <c r="AK17" i="38"/>
  <c r="AD21" i="38"/>
  <c r="AA22" i="38"/>
  <c r="AA23" i="38"/>
  <c r="Y24" i="38"/>
  <c r="Y23" i="38"/>
  <c r="AD5" i="38"/>
  <c r="Y6" i="38"/>
  <c r="S9" i="38"/>
  <c r="AK19" i="38"/>
  <c r="AJ21" i="38"/>
  <c r="AD22" i="38"/>
  <c r="AD23" i="38"/>
  <c r="AA24" i="38"/>
  <c r="R8" i="38"/>
  <c r="AD19" i="38"/>
  <c r="AA6" i="38"/>
  <c r="Y7" i="38"/>
  <c r="R10" i="38"/>
  <c r="J12" i="38"/>
  <c r="AM19" i="38"/>
  <c r="AP19" i="38" s="1"/>
  <c r="AK20" i="38"/>
  <c r="AD24" i="38"/>
  <c r="R16" i="38"/>
  <c r="W19" i="38"/>
  <c r="X19" i="38" s="1"/>
  <c r="Y22" i="38"/>
  <c r="AJ5" i="38"/>
  <c r="AD6" i="38"/>
  <c r="AA7" i="38"/>
  <c r="AA8" i="38"/>
  <c r="W10" i="38"/>
  <c r="X10" i="38" s="1"/>
  <c r="J13" i="38"/>
  <c r="AT14" i="38"/>
  <c r="AT15" i="38"/>
  <c r="AM20" i="38"/>
  <c r="AP20" i="38" s="1"/>
  <c r="AM21" i="38"/>
  <c r="AP21" i="38" s="1"/>
  <c r="Y16" i="38"/>
  <c r="R7" i="38"/>
  <c r="R11" i="38"/>
  <c r="R18" i="38"/>
  <c r="Y17" i="38"/>
  <c r="AK16" i="38"/>
  <c r="W6" i="38"/>
  <c r="X6" i="38" s="1"/>
  <c r="AJ18" i="38"/>
  <c r="K17" i="38" l="1"/>
  <c r="AT17" i="38"/>
  <c r="AT18" i="38"/>
  <c r="K18" i="38"/>
  <c r="K16" i="38"/>
  <c r="AT16" i="38"/>
  <c r="K11" i="38"/>
  <c r="AT11" i="38"/>
  <c r="AE9" i="38"/>
  <c r="AA9" i="38"/>
  <c r="W9" i="38"/>
  <c r="K22" i="38"/>
  <c r="AT22" i="38"/>
  <c r="AT21" i="38"/>
  <c r="K21" i="38"/>
  <c r="AT7" i="38"/>
  <c r="K7" i="38"/>
  <c r="W12" i="38"/>
  <c r="X12" i="38" s="1"/>
  <c r="AD12" i="38"/>
  <c r="AA12" i="38"/>
  <c r="AM12" i="38"/>
  <c r="AP12" i="38" s="1"/>
  <c r="AT10" i="38"/>
  <c r="K10" i="38"/>
  <c r="K23" i="38"/>
  <c r="AT23" i="38"/>
  <c r="AD13" i="38"/>
  <c r="AM13" i="38"/>
  <c r="AP13" i="38" s="1"/>
  <c r="AA13" i="38"/>
  <c r="W13" i="38"/>
  <c r="X13" i="38" s="1"/>
  <c r="W11" i="38"/>
  <c r="AE11" i="38"/>
  <c r="AA11" i="38"/>
  <c r="AT8" i="38"/>
  <c r="K8" i="38"/>
  <c r="AT9" i="38"/>
  <c r="K9" i="38"/>
  <c r="X11" i="38" l="1"/>
  <c r="AP11" i="38"/>
  <c r="X9" i="38"/>
  <c r="AP9" i="38"/>
  <c r="K24" i="37" l="1"/>
  <c r="J24" i="37"/>
  <c r="BN19" i="37"/>
  <c r="BM19" i="37"/>
  <c r="BL19" i="37"/>
  <c r="BK19" i="37"/>
  <c r="BJ19" i="37"/>
  <c r="BI19" i="37"/>
  <c r="BH19" i="37"/>
  <c r="BD19" i="37"/>
  <c r="BD20" i="37" s="1"/>
  <c r="BO17" i="37"/>
  <c r="AN17" i="37"/>
  <c r="AO17" i="37" s="1"/>
  <c r="AE17" i="37"/>
  <c r="N17" i="37"/>
  <c r="AK17" i="37" s="1"/>
  <c r="M17" i="37"/>
  <c r="AJ17" i="37" s="1"/>
  <c r="BO16" i="37"/>
  <c r="AN16" i="37"/>
  <c r="AO16" i="37" s="1"/>
  <c r="AE16" i="37"/>
  <c r="N16" i="37"/>
  <c r="AK16" i="37" s="1"/>
  <c r="M16" i="37"/>
  <c r="J16" i="37" s="1"/>
  <c r="AN15" i="37"/>
  <c r="AO15" i="37" s="1"/>
  <c r="AJ15" i="37"/>
  <c r="AE15" i="37"/>
  <c r="N15" i="37"/>
  <c r="J15" i="37" s="1"/>
  <c r="AN14" i="37"/>
  <c r="AO14" i="37" s="1"/>
  <c r="AJ14" i="37"/>
  <c r="N14" i="37"/>
  <c r="J14" i="37" s="1"/>
  <c r="BO13" i="37"/>
  <c r="AN13" i="37"/>
  <c r="AO13" i="37" s="1"/>
  <c r="AK13" i="37"/>
  <c r="AJ13" i="37"/>
  <c r="R13" i="37"/>
  <c r="K13" i="37" s="1"/>
  <c r="M13" i="37"/>
  <c r="J13" i="37" s="1"/>
  <c r="AK12" i="37"/>
  <c r="AJ12" i="37"/>
  <c r="AE12" i="37"/>
  <c r="AK11" i="37"/>
  <c r="AJ11" i="37"/>
  <c r="AK10" i="37"/>
  <c r="AJ10" i="37"/>
  <c r="BO9" i="37"/>
  <c r="AN9" i="37"/>
  <c r="AO9" i="37" s="1"/>
  <c r="AM9" i="37"/>
  <c r="AP9" i="37" s="1"/>
  <c r="AK9" i="37"/>
  <c r="AJ9" i="37"/>
  <c r="AE9" i="37"/>
  <c r="Y9" i="37"/>
  <c r="R9" i="37"/>
  <c r="AT9" i="37" s="1"/>
  <c r="K9" i="37"/>
  <c r="J9" i="37"/>
  <c r="AD9" i="37" s="1"/>
  <c r="BO8" i="37"/>
  <c r="AN8" i="37"/>
  <c r="AO8" i="37" s="1"/>
  <c r="AK8" i="37"/>
  <c r="M8" i="37"/>
  <c r="AJ8" i="37" s="1"/>
  <c r="BO7" i="37"/>
  <c r="AO7" i="37"/>
  <c r="AN7" i="37"/>
  <c r="AK7" i="37"/>
  <c r="O7" i="37"/>
  <c r="AJ7" i="37" s="1"/>
  <c r="BO6" i="37"/>
  <c r="AO6" i="37"/>
  <c r="AN6" i="37"/>
  <c r="AE6" i="37"/>
  <c r="N6" i="37"/>
  <c r="AK6" i="37" s="1"/>
  <c r="M6" i="37"/>
  <c r="AJ6" i="37" s="1"/>
  <c r="BO5" i="37"/>
  <c r="BO19" i="37" s="1"/>
  <c r="AN5" i="37"/>
  <c r="AO5" i="37" s="1"/>
  <c r="AK5" i="37"/>
  <c r="Y5" i="37"/>
  <c r="M5" i="37"/>
  <c r="J5" i="37" s="1"/>
  <c r="E5" i="37"/>
  <c r="AM16" i="37" l="1"/>
  <c r="AP16" i="37" s="1"/>
  <c r="AD16" i="37"/>
  <c r="AA16" i="37"/>
  <c r="W16" i="37"/>
  <c r="X16" i="37" s="1"/>
  <c r="AD5" i="37"/>
  <c r="AM5" i="37"/>
  <c r="AP5" i="37" s="1"/>
  <c r="AA5" i="37"/>
  <c r="W5" i="37"/>
  <c r="X5" i="37" s="1"/>
  <c r="D6" i="36"/>
  <c r="F6" i="36" s="1"/>
  <c r="D5" i="36"/>
  <c r="F5" i="36" s="1"/>
  <c r="D4" i="36"/>
  <c r="F4" i="36" s="1"/>
  <c r="F16" i="36" s="1"/>
  <c r="AM14" i="37"/>
  <c r="AP14" i="37" s="1"/>
  <c r="AD14" i="37"/>
  <c r="AA14" i="37"/>
  <c r="W14" i="37"/>
  <c r="X14" i="37" s="1"/>
  <c r="AM15" i="37"/>
  <c r="AP15" i="37" s="1"/>
  <c r="AA15" i="37"/>
  <c r="AD15" i="37"/>
  <c r="W15" i="37"/>
  <c r="X15" i="37" s="1"/>
  <c r="AM13" i="37"/>
  <c r="AP13" i="37" s="1"/>
  <c r="AD13" i="37"/>
  <c r="AA13" i="37"/>
  <c r="W13" i="37"/>
  <c r="X13" i="37" s="1"/>
  <c r="R14" i="37"/>
  <c r="R15" i="37"/>
  <c r="R5" i="37"/>
  <c r="J17" i="37"/>
  <c r="J7" i="37"/>
  <c r="Y13" i="37"/>
  <c r="R16" i="37"/>
  <c r="J6" i="37"/>
  <c r="R6" i="37"/>
  <c r="J8" i="37"/>
  <c r="Y14" i="37"/>
  <c r="Y15" i="37"/>
  <c r="R7" i="37"/>
  <c r="R17" i="37"/>
  <c r="S7" i="37"/>
  <c r="Y6" i="37"/>
  <c r="R8" i="37"/>
  <c r="AJ5" i="37"/>
  <c r="W9" i="37"/>
  <c r="X9" i="37" s="1"/>
  <c r="AK14" i="37"/>
  <c r="AK15" i="37"/>
  <c r="Y17" i="37"/>
  <c r="Y7" i="37"/>
  <c r="Y8" i="37"/>
  <c r="AJ16" i="37"/>
  <c r="AA9" i="37"/>
  <c r="AT13" i="37"/>
  <c r="Y16" i="37"/>
  <c r="AM17" i="37" l="1"/>
  <c r="AP17" i="37" s="1"/>
  <c r="AD17" i="37"/>
  <c r="AA17" i="37"/>
  <c r="W17" i="37"/>
  <c r="X17" i="37" s="1"/>
  <c r="AM6" i="37"/>
  <c r="AP6" i="37" s="1"/>
  <c r="AD6" i="37"/>
  <c r="AA6" i="37"/>
  <c r="W6" i="37"/>
  <c r="X6" i="37" s="1"/>
  <c r="AE7" i="37"/>
  <c r="AA7" i="37"/>
  <c r="W7" i="37"/>
  <c r="K7" i="37"/>
  <c r="AT7" i="37"/>
  <c r="AT6" i="37"/>
  <c r="K6" i="37"/>
  <c r="AT16" i="37"/>
  <c r="K16" i="37"/>
  <c r="K15" i="37"/>
  <c r="AT15" i="37"/>
  <c r="K8" i="37"/>
  <c r="AT8" i="37"/>
  <c r="K14" i="37"/>
  <c r="AT14" i="37"/>
  <c r="AT17" i="37"/>
  <c r="K17" i="37"/>
  <c r="F17" i="36"/>
  <c r="F18" i="36" s="1"/>
  <c r="AT5" i="37"/>
  <c r="K5" i="37"/>
  <c r="AM8" i="37"/>
  <c r="AP8" i="37" s="1"/>
  <c r="AD8" i="37"/>
  <c r="AA8" i="37"/>
  <c r="W8" i="37"/>
  <c r="X8" i="37" s="1"/>
  <c r="X7" i="37" l="1"/>
  <c r="AP7" i="37"/>
  <c r="L4" i="1" l="1"/>
  <c r="F4" i="1"/>
  <c r="P19" i="1" l="1"/>
  <c r="G19" i="1" s="1"/>
  <c r="O19" i="1"/>
  <c r="F19" i="1" s="1"/>
  <c r="E3" i="33"/>
  <c r="E8" i="33" s="1"/>
  <c r="P18" i="1"/>
  <c r="G18" i="1" s="1"/>
  <c r="O18" i="1"/>
  <c r="F18" i="1" s="1"/>
  <c r="H18" i="1" s="1"/>
  <c r="K18" i="1" s="1"/>
  <c r="L18" i="1" s="1"/>
  <c r="N18" i="1" s="1"/>
  <c r="E38" i="32"/>
  <c r="G38" i="32" s="1"/>
  <c r="G37" i="32"/>
  <c r="G36" i="32"/>
  <c r="G29" i="32"/>
  <c r="E26" i="32"/>
  <c r="G26" i="32" s="1"/>
  <c r="G25" i="32"/>
  <c r="E24" i="32"/>
  <c r="G24" i="32" s="1"/>
  <c r="E22" i="32"/>
  <c r="G22" i="32" s="1"/>
  <c r="G21" i="32"/>
  <c r="G20" i="32"/>
  <c r="G19" i="32"/>
  <c r="G18" i="32"/>
  <c r="G17" i="32"/>
  <c r="E14" i="32"/>
  <c r="G14" i="32" s="1"/>
  <c r="G12" i="32"/>
  <c r="K10" i="32"/>
  <c r="D7" i="32"/>
  <c r="E15" i="32" s="1"/>
  <c r="G15" i="32" s="1"/>
  <c r="C7" i="32"/>
  <c r="C23" i="32" s="1"/>
  <c r="C5" i="32"/>
  <c r="I27" i="31"/>
  <c r="I18" i="31"/>
  <c r="H14" i="31"/>
  <c r="G14" i="31"/>
  <c r="C14" i="31"/>
  <c r="H13" i="31"/>
  <c r="G13" i="31"/>
  <c r="C13" i="31"/>
  <c r="I12" i="31"/>
  <c r="H12" i="31"/>
  <c r="G12" i="31"/>
  <c r="C12" i="31"/>
  <c r="I11" i="31"/>
  <c r="H11" i="31"/>
  <c r="G11" i="31"/>
  <c r="I10" i="31"/>
  <c r="G9" i="31"/>
  <c r="C9" i="31"/>
  <c r="D50" i="30"/>
  <c r="E34" i="30"/>
  <c r="G34" i="30" s="1"/>
  <c r="E33" i="30"/>
  <c r="E35" i="30" s="1"/>
  <c r="G35" i="30" s="1"/>
  <c r="G18" i="30"/>
  <c r="G17" i="30"/>
  <c r="C14" i="30"/>
  <c r="E37" i="29"/>
  <c r="G37" i="29" s="1"/>
  <c r="G36" i="29"/>
  <c r="G35" i="29"/>
  <c r="G28" i="29"/>
  <c r="E25" i="29"/>
  <c r="G25" i="29" s="1"/>
  <c r="G24" i="29"/>
  <c r="E21" i="29"/>
  <c r="G21" i="29" s="1"/>
  <c r="G20" i="29"/>
  <c r="G19" i="29"/>
  <c r="G18" i="29"/>
  <c r="G17" i="29"/>
  <c r="G16" i="29"/>
  <c r="E13" i="29"/>
  <c r="G13" i="29" s="1"/>
  <c r="G11" i="29"/>
  <c r="K9" i="29"/>
  <c r="D6" i="29"/>
  <c r="E34" i="29" s="1"/>
  <c r="G34" i="29" s="1"/>
  <c r="C6" i="29"/>
  <c r="C21" i="29" s="1"/>
  <c r="A6" i="29"/>
  <c r="I27" i="28"/>
  <c r="I18" i="28"/>
  <c r="H14" i="28"/>
  <c r="G14" i="28"/>
  <c r="C14" i="28"/>
  <c r="H13" i="28"/>
  <c r="G13" i="28"/>
  <c r="C13" i="28"/>
  <c r="I12" i="28"/>
  <c r="H12" i="28"/>
  <c r="G12" i="28"/>
  <c r="C12" i="28"/>
  <c r="I11" i="28"/>
  <c r="H11" i="28"/>
  <c r="G11" i="28"/>
  <c r="C11" i="28"/>
  <c r="G9" i="28"/>
  <c r="C9" i="28"/>
  <c r="P16" i="1"/>
  <c r="G16" i="1" s="1"/>
  <c r="O16" i="1"/>
  <c r="F16" i="1" s="1"/>
  <c r="P14" i="1"/>
  <c r="G14" i="1" s="1"/>
  <c r="O14" i="1"/>
  <c r="F14" i="1" s="1"/>
  <c r="D51" i="27"/>
  <c r="E35" i="27"/>
  <c r="G35" i="27" s="1"/>
  <c r="E34" i="27"/>
  <c r="E36" i="27" s="1"/>
  <c r="G36" i="27" s="1"/>
  <c r="G19" i="27"/>
  <c r="G18" i="27"/>
  <c r="C15" i="27"/>
  <c r="C14" i="27"/>
  <c r="E38" i="26"/>
  <c r="G38" i="26" s="1"/>
  <c r="C38" i="26"/>
  <c r="G37" i="26"/>
  <c r="G36" i="26"/>
  <c r="G29" i="26"/>
  <c r="E26" i="26"/>
  <c r="G26" i="26" s="1"/>
  <c r="G25" i="26"/>
  <c r="E24" i="26"/>
  <c r="G24" i="26" s="1"/>
  <c r="C23" i="26"/>
  <c r="E22" i="26"/>
  <c r="G22" i="26" s="1"/>
  <c r="C22" i="26"/>
  <c r="G21" i="26"/>
  <c r="G20" i="26"/>
  <c r="G19" i="26"/>
  <c r="G18" i="26"/>
  <c r="G17" i="26"/>
  <c r="E15" i="26"/>
  <c r="G15" i="26" s="1"/>
  <c r="E14" i="26"/>
  <c r="G14" i="26" s="1"/>
  <c r="E13" i="26"/>
  <c r="E34" i="26" s="1"/>
  <c r="G34" i="26" s="1"/>
  <c r="G12" i="26"/>
  <c r="K10" i="26"/>
  <c r="D7" i="26"/>
  <c r="E35" i="26" s="1"/>
  <c r="G35" i="26" s="1"/>
  <c r="C7" i="26"/>
  <c r="A7" i="26"/>
  <c r="C5" i="26"/>
  <c r="I26" i="25"/>
  <c r="I17" i="25"/>
  <c r="H13" i="25"/>
  <c r="G13" i="25"/>
  <c r="C13" i="25"/>
  <c r="H12" i="25"/>
  <c r="G12" i="25"/>
  <c r="C12" i="25"/>
  <c r="I11" i="25"/>
  <c r="H11" i="25"/>
  <c r="G11" i="25"/>
  <c r="C11" i="25"/>
  <c r="I10" i="25"/>
  <c r="H10" i="25"/>
  <c r="G10" i="25"/>
  <c r="C10" i="25"/>
  <c r="H8" i="25"/>
  <c r="G8" i="25"/>
  <c r="C8" i="25"/>
  <c r="H14" i="1" l="1"/>
  <c r="K14" i="1" s="1"/>
  <c r="L14" i="1" s="1"/>
  <c r="N14" i="1" s="1"/>
  <c r="H19" i="1"/>
  <c r="K19" i="1" s="1"/>
  <c r="L19" i="1" s="1"/>
  <c r="N19" i="1" s="1"/>
  <c r="E9" i="33"/>
  <c r="E10" i="33" s="1"/>
  <c r="E13" i="33" s="1"/>
  <c r="C22" i="29"/>
  <c r="E23" i="29"/>
  <c r="G23" i="29" s="1"/>
  <c r="E12" i="29"/>
  <c r="E31" i="29" s="1"/>
  <c r="G31" i="29" s="1"/>
  <c r="E14" i="29"/>
  <c r="G14" i="29" s="1"/>
  <c r="H9" i="28"/>
  <c r="C37" i="29"/>
  <c r="E35" i="32"/>
  <c r="G35" i="32" s="1"/>
  <c r="E16" i="32"/>
  <c r="G16" i="32" s="1"/>
  <c r="E10" i="32"/>
  <c r="C22" i="32"/>
  <c r="H9" i="31"/>
  <c r="C38" i="32"/>
  <c r="E7" i="32"/>
  <c r="E11" i="32"/>
  <c r="G11" i="32" s="1"/>
  <c r="E13" i="32"/>
  <c r="A7" i="32"/>
  <c r="G12" i="29"/>
  <c r="G33" i="30"/>
  <c r="E9" i="29"/>
  <c r="D14" i="30"/>
  <c r="E15" i="29"/>
  <c r="G15" i="29" s="1"/>
  <c r="E6" i="29"/>
  <c r="E32" i="29"/>
  <c r="G32" i="29" s="1"/>
  <c r="E33" i="29"/>
  <c r="G33" i="29" s="1"/>
  <c r="F43" i="30"/>
  <c r="E10" i="29"/>
  <c r="G10" i="29" s="1"/>
  <c r="H16" i="1"/>
  <c r="K16" i="1" s="1"/>
  <c r="L16" i="1" s="1"/>
  <c r="N16" i="1" s="1"/>
  <c r="G34" i="27"/>
  <c r="E32" i="26"/>
  <c r="G32" i="26" s="1"/>
  <c r="E16" i="26"/>
  <c r="G16" i="26" s="1"/>
  <c r="E7" i="26"/>
  <c r="E33" i="26"/>
  <c r="G33" i="26" s="1"/>
  <c r="E10" i="26"/>
  <c r="E11" i="26"/>
  <c r="G11" i="26" s="1"/>
  <c r="G13" i="26"/>
  <c r="D15" i="27"/>
  <c r="C44" i="27" s="1"/>
  <c r="E14" i="33" l="1"/>
  <c r="E15" i="33" s="1"/>
  <c r="E28" i="32"/>
  <c r="G28" i="32" s="1"/>
  <c r="E31" i="32"/>
  <c r="G31" i="32" s="1"/>
  <c r="E30" i="32"/>
  <c r="G30" i="32" s="1"/>
  <c r="E27" i="32"/>
  <c r="G27" i="32" s="1"/>
  <c r="G10" i="32"/>
  <c r="E33" i="32"/>
  <c r="G33" i="32" s="1"/>
  <c r="E32" i="32"/>
  <c r="G32" i="32" s="1"/>
  <c r="G13" i="32"/>
  <c r="E34" i="32"/>
  <c r="G34" i="32" s="1"/>
  <c r="E23" i="32"/>
  <c r="G23" i="32" s="1"/>
  <c r="E19" i="30"/>
  <c r="G19" i="30" s="1"/>
  <c r="E25" i="30"/>
  <c r="G25" i="30" s="1"/>
  <c r="E42" i="30"/>
  <c r="G42" i="30" s="1"/>
  <c r="E41" i="30"/>
  <c r="G41" i="30" s="1"/>
  <c r="E21" i="30"/>
  <c r="G21" i="30" s="1"/>
  <c r="E39" i="30"/>
  <c r="G39" i="30" s="1"/>
  <c r="E26" i="30"/>
  <c r="G26" i="30" s="1"/>
  <c r="E38" i="30"/>
  <c r="G38" i="30" s="1"/>
  <c r="E31" i="30"/>
  <c r="G31" i="30" s="1"/>
  <c r="E37" i="30"/>
  <c r="G37" i="30" s="1"/>
  <c r="E14" i="30"/>
  <c r="E36" i="30"/>
  <c r="G36" i="30" s="1"/>
  <c r="E23" i="30"/>
  <c r="G23" i="30" s="1"/>
  <c r="A14" i="30"/>
  <c r="E22" i="30"/>
  <c r="G22" i="30" s="1"/>
  <c r="F27" i="30"/>
  <c r="E27" i="30"/>
  <c r="G27" i="30" s="1"/>
  <c r="E40" i="30"/>
  <c r="G40" i="30" s="1"/>
  <c r="E43" i="30"/>
  <c r="G43" i="30" s="1"/>
  <c r="E24" i="30"/>
  <c r="G24" i="30" s="1"/>
  <c r="E29" i="30"/>
  <c r="E28" i="30"/>
  <c r="G28" i="30" s="1"/>
  <c r="C27" i="30"/>
  <c r="E20" i="30"/>
  <c r="G20" i="30" s="1"/>
  <c r="E32" i="30"/>
  <c r="G32" i="30" s="1"/>
  <c r="C43" i="30"/>
  <c r="E27" i="29"/>
  <c r="G27" i="29" s="1"/>
  <c r="E26" i="29"/>
  <c r="G26" i="29" s="1"/>
  <c r="E30" i="29"/>
  <c r="G30" i="29" s="1"/>
  <c r="G9" i="29"/>
  <c r="E22" i="29"/>
  <c r="G22" i="29" s="1"/>
  <c r="E29" i="29"/>
  <c r="G29" i="29" s="1"/>
  <c r="C26" i="30"/>
  <c r="F44" i="27"/>
  <c r="E28" i="26"/>
  <c r="G28" i="26" s="1"/>
  <c r="G10" i="26"/>
  <c r="E31" i="26"/>
  <c r="G31" i="26" s="1"/>
  <c r="E30" i="26"/>
  <c r="G30" i="26" s="1"/>
  <c r="E27" i="26"/>
  <c r="G27" i="26" s="1"/>
  <c r="E23" i="26"/>
  <c r="G23" i="26" s="1"/>
  <c r="E20" i="27"/>
  <c r="G20" i="27" s="1"/>
  <c r="E26" i="27"/>
  <c r="G26" i="27" s="1"/>
  <c r="E38" i="27"/>
  <c r="G38" i="27" s="1"/>
  <c r="E15" i="27"/>
  <c r="E44" i="27"/>
  <c r="G44" i="27" s="1"/>
  <c r="E30" i="27"/>
  <c r="E23" i="27"/>
  <c r="G23" i="27" s="1"/>
  <c r="E28" i="27"/>
  <c r="E41" i="27"/>
  <c r="G41" i="27" s="1"/>
  <c r="E21" i="27"/>
  <c r="G21" i="27" s="1"/>
  <c r="E40" i="27"/>
  <c r="G40" i="27" s="1"/>
  <c r="E39" i="27"/>
  <c r="G39" i="27" s="1"/>
  <c r="E32" i="27"/>
  <c r="G32" i="27" s="1"/>
  <c r="E25" i="27"/>
  <c r="G25" i="27" s="1"/>
  <c r="E37" i="27"/>
  <c r="G37" i="27" s="1"/>
  <c r="E24" i="27"/>
  <c r="G24" i="27" s="1"/>
  <c r="A15" i="27"/>
  <c r="E43" i="27"/>
  <c r="G43" i="27" s="1"/>
  <c r="E29" i="27"/>
  <c r="G29" i="27" s="1"/>
  <c r="E42" i="27"/>
  <c r="G42" i="27" s="1"/>
  <c r="F28" i="27"/>
  <c r="E22" i="27"/>
  <c r="G22" i="27" s="1"/>
  <c r="C28" i="27"/>
  <c r="E33" i="27"/>
  <c r="G33" i="27" s="1"/>
  <c r="E27" i="27"/>
  <c r="G27" i="27" s="1"/>
  <c r="C27" i="27"/>
  <c r="E16" i="33" l="1"/>
  <c r="G39" i="32"/>
  <c r="I9" i="31" s="1"/>
  <c r="I15" i="31" s="1"/>
  <c r="E30" i="30"/>
  <c r="G30" i="30" s="1"/>
  <c r="G29" i="30"/>
  <c r="G38" i="29"/>
  <c r="I9" i="28" s="1"/>
  <c r="E31" i="27"/>
  <c r="G31" i="27" s="1"/>
  <c r="G30" i="27"/>
  <c r="G39" i="26"/>
  <c r="I8" i="25" s="1"/>
  <c r="G28" i="27"/>
  <c r="G45" i="27" s="1"/>
  <c r="I9" i="25" s="1"/>
  <c r="E17" i="33" l="1"/>
  <c r="E18" i="33" s="1"/>
  <c r="E19" i="33" s="1"/>
  <c r="G44" i="30"/>
  <c r="I10" i="28" s="1"/>
  <c r="I16" i="31"/>
  <c r="I17" i="31" s="1"/>
  <c r="I20" i="31" s="1"/>
  <c r="I15" i="28"/>
  <c r="O17" i="1" s="1"/>
  <c r="F17" i="1" s="1"/>
  <c r="I14" i="25"/>
  <c r="I21" i="31" l="1"/>
  <c r="I22" i="31" s="1"/>
  <c r="I16" i="28"/>
  <c r="P17" i="1" s="1"/>
  <c r="G17" i="1" s="1"/>
  <c r="H17" i="1" s="1"/>
  <c r="K17" i="1" s="1"/>
  <c r="L17" i="1" s="1"/>
  <c r="N17" i="1" s="1"/>
  <c r="I17" i="28"/>
  <c r="I20" i="28" s="1"/>
  <c r="I15" i="25"/>
  <c r="I16" i="25" s="1"/>
  <c r="I19" i="25" s="1"/>
  <c r="I23" i="31" l="1"/>
  <c r="I21" i="28"/>
  <c r="I22" i="28"/>
  <c r="I20" i="25"/>
  <c r="I21" i="25" s="1"/>
  <c r="I24" i="31" l="1"/>
  <c r="I25" i="31" s="1"/>
  <c r="I26" i="31" s="1"/>
  <c r="I23" i="28"/>
  <c r="I22" i="25"/>
  <c r="I24" i="28" l="1"/>
  <c r="I25" i="28" s="1"/>
  <c r="I26" i="28" s="1"/>
  <c r="I23" i="25"/>
  <c r="I24" i="25" s="1"/>
  <c r="I25" i="25" s="1"/>
  <c r="C14" i="24" l="1"/>
  <c r="C15" i="24"/>
  <c r="D15" i="24"/>
  <c r="A15" i="24" s="1"/>
  <c r="E15" i="24"/>
  <c r="G18" i="24"/>
  <c r="G19" i="24"/>
  <c r="E22" i="24"/>
  <c r="G22" i="24"/>
  <c r="E23" i="24"/>
  <c r="G23" i="24" s="1"/>
  <c r="E25" i="24"/>
  <c r="G25" i="24"/>
  <c r="E26" i="24"/>
  <c r="G26" i="24"/>
  <c r="C27" i="24"/>
  <c r="E27" i="24"/>
  <c r="G27" i="24" s="1"/>
  <c r="F27" i="24"/>
  <c r="C28" i="24"/>
  <c r="E28" i="24"/>
  <c r="G28" i="24" s="1"/>
  <c r="F28" i="24"/>
  <c r="E30" i="24"/>
  <c r="G30" i="24"/>
  <c r="E31" i="24"/>
  <c r="G31" i="24"/>
  <c r="E32" i="24"/>
  <c r="G32" i="24"/>
  <c r="E33" i="24"/>
  <c r="G33" i="24"/>
  <c r="E34" i="24"/>
  <c r="E36" i="24" s="1"/>
  <c r="G36" i="24" s="1"/>
  <c r="G34" i="24"/>
  <c r="E35" i="24"/>
  <c r="G35" i="24" s="1"/>
  <c r="E37" i="24"/>
  <c r="G37" i="24"/>
  <c r="E38" i="24"/>
  <c r="G38" i="24"/>
  <c r="E39" i="24"/>
  <c r="G39" i="24" s="1"/>
  <c r="E40" i="24"/>
  <c r="G40" i="24"/>
  <c r="E41" i="24"/>
  <c r="G41" i="24"/>
  <c r="E42" i="24"/>
  <c r="G42" i="24" s="1"/>
  <c r="C44" i="24"/>
  <c r="E44" i="24"/>
  <c r="F44" i="24"/>
  <c r="G44" i="24"/>
  <c r="D51" i="24"/>
  <c r="I23" i="23"/>
  <c r="I14" i="23"/>
  <c r="H10" i="23"/>
  <c r="G10" i="23"/>
  <c r="C10" i="23"/>
  <c r="H9" i="23"/>
  <c r="G9" i="23"/>
  <c r="C9" i="23"/>
  <c r="I8" i="23"/>
  <c r="H8" i="23"/>
  <c r="G8" i="23"/>
  <c r="C8" i="23"/>
  <c r="I7" i="23"/>
  <c r="H7" i="23"/>
  <c r="G7" i="23"/>
  <c r="I5" i="23"/>
  <c r="H5" i="23"/>
  <c r="G5" i="23"/>
  <c r="C5" i="23"/>
  <c r="D51" i="22"/>
  <c r="H45" i="22"/>
  <c r="E35" i="22"/>
  <c r="G35" i="22" s="1"/>
  <c r="E34" i="22"/>
  <c r="E36" i="22" s="1"/>
  <c r="G36" i="22" s="1"/>
  <c r="G19" i="22"/>
  <c r="G18" i="22"/>
  <c r="C15" i="22"/>
  <c r="C14" i="22"/>
  <c r="E38" i="21"/>
  <c r="G38" i="21" s="1"/>
  <c r="C38" i="21"/>
  <c r="G37" i="21"/>
  <c r="G36" i="21"/>
  <c r="G29" i="21"/>
  <c r="E26" i="21"/>
  <c r="G26" i="21" s="1"/>
  <c r="G25" i="21"/>
  <c r="E24" i="21"/>
  <c r="G24" i="21" s="1"/>
  <c r="C23" i="21"/>
  <c r="G22" i="21"/>
  <c r="E22" i="21"/>
  <c r="G21" i="21"/>
  <c r="G20" i="21"/>
  <c r="G19" i="21"/>
  <c r="G18" i="21"/>
  <c r="G17" i="21"/>
  <c r="E15" i="21"/>
  <c r="G15" i="21" s="1"/>
  <c r="G14" i="21"/>
  <c r="E14" i="21"/>
  <c r="G12" i="21"/>
  <c r="K10" i="21"/>
  <c r="D7" i="21"/>
  <c r="H8" i="20" s="1"/>
  <c r="C7" i="21"/>
  <c r="E13" i="21" s="1"/>
  <c r="A7" i="21"/>
  <c r="C5" i="21"/>
  <c r="I26" i="20"/>
  <c r="I17" i="20"/>
  <c r="H13" i="20"/>
  <c r="G13" i="20"/>
  <c r="C13" i="20"/>
  <c r="H12" i="20"/>
  <c r="G12" i="20"/>
  <c r="C12" i="20"/>
  <c r="I11" i="20"/>
  <c r="H11" i="20"/>
  <c r="G11" i="20"/>
  <c r="C11" i="20"/>
  <c r="I10" i="20"/>
  <c r="H10" i="20"/>
  <c r="G10" i="20"/>
  <c r="C10" i="20"/>
  <c r="G8" i="20"/>
  <c r="C8" i="20"/>
  <c r="P23" i="1"/>
  <c r="G23" i="1" s="1"/>
  <c r="O23" i="1"/>
  <c r="F23" i="1" s="1"/>
  <c r="H23" i="1" s="1"/>
  <c r="K23" i="1" s="1"/>
  <c r="L23" i="1" s="1"/>
  <c r="N23" i="1" s="1"/>
  <c r="F31" i="19"/>
  <c r="E5" i="18" s="1"/>
  <c r="E11" i="18" s="1"/>
  <c r="P22" i="1"/>
  <c r="G22" i="1" s="1"/>
  <c r="O22" i="1"/>
  <c r="F22" i="1" s="1"/>
  <c r="H22" i="1" s="1"/>
  <c r="K22" i="1" s="1"/>
  <c r="L22" i="1" s="1"/>
  <c r="N22" i="1" s="1"/>
  <c r="F63" i="17"/>
  <c r="E4" i="16" s="1"/>
  <c r="F32" i="17"/>
  <c r="E3" i="16" s="1"/>
  <c r="O20" i="1"/>
  <c r="F94" i="15"/>
  <c r="F62" i="15"/>
  <c r="F61" i="15"/>
  <c r="F60" i="15"/>
  <c r="F59" i="15"/>
  <c r="F58" i="15"/>
  <c r="F57" i="15"/>
  <c r="F56" i="15"/>
  <c r="F55" i="15"/>
  <c r="F54" i="15"/>
  <c r="F53" i="15"/>
  <c r="F52" i="15"/>
  <c r="F51" i="15"/>
  <c r="F50" i="15"/>
  <c r="F49" i="15"/>
  <c r="F48" i="15"/>
  <c r="F47" i="15"/>
  <c r="F46" i="15"/>
  <c r="F45" i="15"/>
  <c r="F44" i="15"/>
  <c r="F42" i="15"/>
  <c r="F41" i="15"/>
  <c r="F40" i="15"/>
  <c r="F39" i="15"/>
  <c r="F38" i="15"/>
  <c r="F37" i="15"/>
  <c r="F32" i="15"/>
  <c r="P12" i="1"/>
  <c r="G12" i="1" s="1"/>
  <c r="O12" i="1"/>
  <c r="F12" i="1" s="1"/>
  <c r="F63" i="14"/>
  <c r="F30" i="14"/>
  <c r="E3" i="13"/>
  <c r="E2" i="13"/>
  <c r="E4" i="13" s="1"/>
  <c r="P11" i="1"/>
  <c r="G11" i="1" s="1"/>
  <c r="O11" i="1"/>
  <c r="F11" i="1" s="1"/>
  <c r="F63" i="12"/>
  <c r="F32" i="12"/>
  <c r="E4" i="11"/>
  <c r="E3" i="11"/>
  <c r="E5" i="11" s="1"/>
  <c r="P10" i="1"/>
  <c r="G10" i="1" s="1"/>
  <c r="O10" i="1"/>
  <c r="F10" i="1" s="1"/>
  <c r="H10" i="1" s="1"/>
  <c r="F75" i="9"/>
  <c r="E17" i="8" s="1"/>
  <c r="F17" i="8" s="1"/>
  <c r="F49" i="9"/>
  <c r="F29" i="9"/>
  <c r="F11" i="8"/>
  <c r="F20" i="8" s="1"/>
  <c r="E11" i="8"/>
  <c r="F7" i="8"/>
  <c r="P9" i="1"/>
  <c r="G9" i="1" s="1"/>
  <c r="O9" i="1"/>
  <c r="K9" i="1" s="1"/>
  <c r="L9" i="1" s="1"/>
  <c r="F77" i="7"/>
  <c r="F7" i="6" s="1"/>
  <c r="F51" i="7"/>
  <c r="F6" i="6" s="1"/>
  <c r="F30" i="7"/>
  <c r="F5" i="6" s="1"/>
  <c r="H11" i="1" l="1"/>
  <c r="K11" i="1" s="1"/>
  <c r="L11" i="1" s="1"/>
  <c r="N11" i="1" s="1"/>
  <c r="E21" i="24"/>
  <c r="G21" i="24" s="1"/>
  <c r="E20" i="24"/>
  <c r="G20" i="24" s="1"/>
  <c r="E43" i="24"/>
  <c r="G43" i="24" s="1"/>
  <c r="E29" i="24"/>
  <c r="G29" i="24" s="1"/>
  <c r="E24" i="24"/>
  <c r="G24" i="24" s="1"/>
  <c r="G34" i="22"/>
  <c r="E34" i="21"/>
  <c r="G34" i="21" s="1"/>
  <c r="E33" i="21"/>
  <c r="G33" i="21" s="1"/>
  <c r="E32" i="21"/>
  <c r="G32" i="21" s="1"/>
  <c r="G13" i="21"/>
  <c r="E16" i="21"/>
  <c r="G16" i="21" s="1"/>
  <c r="E7" i="21"/>
  <c r="E10" i="21"/>
  <c r="D15" i="22"/>
  <c r="E11" i="21"/>
  <c r="G11" i="21" s="1"/>
  <c r="E35" i="21"/>
  <c r="G35" i="21" s="1"/>
  <c r="C22" i="21"/>
  <c r="E12" i="18"/>
  <c r="E13" i="18" s="1"/>
  <c r="E16" i="18" s="1"/>
  <c r="E5" i="16"/>
  <c r="F63" i="15"/>
  <c r="H12" i="1"/>
  <c r="K12" i="1" s="1"/>
  <c r="L12" i="1" s="1"/>
  <c r="N12" i="1" s="1"/>
  <c r="E5" i="13"/>
  <c r="E6" i="13" s="1"/>
  <c r="E9" i="13" s="1"/>
  <c r="E6" i="11"/>
  <c r="E7" i="11"/>
  <c r="E10" i="11" s="1"/>
  <c r="F9" i="1"/>
  <c r="H9" i="1" s="1"/>
  <c r="N9" i="1" s="1"/>
  <c r="K10" i="1"/>
  <c r="L10" i="1" s="1"/>
  <c r="N10" i="1" s="1"/>
  <c r="F23" i="8"/>
  <c r="F21" i="8"/>
  <c r="F8" i="6"/>
  <c r="C25" i="1"/>
  <c r="P8" i="1"/>
  <c r="G8" i="1" s="1"/>
  <c r="O8" i="1"/>
  <c r="F76" i="5"/>
  <c r="F49" i="5"/>
  <c r="F29" i="5"/>
  <c r="E20" i="4"/>
  <c r="F20" i="4" s="1"/>
  <c r="E14" i="4"/>
  <c r="F14" i="4" s="1"/>
  <c r="F23" i="4" s="1"/>
  <c r="F10" i="4"/>
  <c r="A8" i="1"/>
  <c r="A9" i="1" s="1"/>
  <c r="A10" i="1" s="1"/>
  <c r="A11" i="1" s="1"/>
  <c r="A12" i="1" s="1"/>
  <c r="A14" i="1" s="1"/>
  <c r="A15" i="1" s="1"/>
  <c r="A16" i="1" s="1"/>
  <c r="A17" i="1" s="1"/>
  <c r="A18" i="1" s="1"/>
  <c r="A19" i="1" s="1"/>
  <c r="A20" i="1" s="1"/>
  <c r="A21" i="1" s="1"/>
  <c r="A22" i="1" s="1"/>
  <c r="A23" i="1" s="1"/>
  <c r="I7" i="1"/>
  <c r="J7" i="1" s="1"/>
  <c r="F23" i="3"/>
  <c r="G45" i="24" l="1"/>
  <c r="I6" i="23" s="1"/>
  <c r="I11" i="23" s="1"/>
  <c r="E21" i="22"/>
  <c r="G21" i="22" s="1"/>
  <c r="E40" i="22"/>
  <c r="G40" i="22" s="1"/>
  <c r="E33" i="22"/>
  <c r="G33" i="22" s="1"/>
  <c r="E27" i="22"/>
  <c r="G27" i="22" s="1"/>
  <c r="E20" i="22"/>
  <c r="G20" i="22" s="1"/>
  <c r="E39" i="22"/>
  <c r="G39" i="22" s="1"/>
  <c r="E32" i="22"/>
  <c r="G32" i="22" s="1"/>
  <c r="E26" i="22"/>
  <c r="G26" i="22" s="1"/>
  <c r="E38" i="22"/>
  <c r="G38" i="22" s="1"/>
  <c r="E15" i="22"/>
  <c r="E44" i="22"/>
  <c r="E25" i="22"/>
  <c r="G25" i="22" s="1"/>
  <c r="E37" i="22"/>
  <c r="G37" i="22" s="1"/>
  <c r="E30" i="22"/>
  <c r="E24" i="22"/>
  <c r="G24" i="22" s="1"/>
  <c r="A15" i="22"/>
  <c r="E43" i="22"/>
  <c r="G43" i="22" s="1"/>
  <c r="E29" i="22"/>
  <c r="G29" i="22" s="1"/>
  <c r="E23" i="22"/>
  <c r="G23" i="22" s="1"/>
  <c r="E42" i="22"/>
  <c r="G42" i="22" s="1"/>
  <c r="F28" i="22"/>
  <c r="E28" i="22"/>
  <c r="G28" i="22" s="1"/>
  <c r="C28" i="22"/>
  <c r="E22" i="22"/>
  <c r="G22" i="22" s="1"/>
  <c r="E41" i="22"/>
  <c r="G41" i="22" s="1"/>
  <c r="C27" i="22"/>
  <c r="F44" i="22"/>
  <c r="E28" i="21"/>
  <c r="G28" i="21" s="1"/>
  <c r="E27" i="21"/>
  <c r="G27" i="21" s="1"/>
  <c r="G10" i="21"/>
  <c r="E23" i="21"/>
  <c r="G23" i="21" s="1"/>
  <c r="E31" i="21"/>
  <c r="G31" i="21" s="1"/>
  <c r="E30" i="21"/>
  <c r="G30" i="21" s="1"/>
  <c r="C44" i="22"/>
  <c r="E17" i="18"/>
  <c r="E18" i="18" s="1"/>
  <c r="E6" i="16"/>
  <c r="E7" i="16" s="1"/>
  <c r="E10" i="16" s="1"/>
  <c r="F20" i="1"/>
  <c r="P20" i="1"/>
  <c r="G20" i="1" s="1"/>
  <c r="E10" i="13"/>
  <c r="E11" i="13"/>
  <c r="E11" i="11"/>
  <c r="E12" i="11" s="1"/>
  <c r="K8" i="1"/>
  <c r="L8" i="1" s="1"/>
  <c r="F26" i="8"/>
  <c r="F24" i="8"/>
  <c r="F25" i="8" s="1"/>
  <c r="F9" i="6"/>
  <c r="F11" i="6" s="1"/>
  <c r="F8" i="1"/>
  <c r="H8" i="1" s="1"/>
  <c r="F24" i="4"/>
  <c r="F26" i="4" s="1"/>
  <c r="F5" i="3"/>
  <c r="F2" i="3"/>
  <c r="F6" i="3" s="1"/>
  <c r="N8" i="1" l="1"/>
  <c r="I12" i="23"/>
  <c r="O15" i="1"/>
  <c r="F15" i="1" s="1"/>
  <c r="E31" i="22"/>
  <c r="G31" i="22" s="1"/>
  <c r="G30" i="22"/>
  <c r="G44" i="22"/>
  <c r="G45" i="22" s="1"/>
  <c r="G39" i="21"/>
  <c r="I8" i="20" s="1"/>
  <c r="E19" i="18"/>
  <c r="E11" i="16"/>
  <c r="E12" i="16" s="1"/>
  <c r="H20" i="1"/>
  <c r="K20" i="1" s="1"/>
  <c r="L20" i="1" s="1"/>
  <c r="N20" i="1" s="1"/>
  <c r="E12" i="13"/>
  <c r="E13" i="11"/>
  <c r="F27" i="8"/>
  <c r="F28" i="8" s="1"/>
  <c r="F29" i="8" s="1"/>
  <c r="F12" i="6"/>
  <c r="F13" i="6" s="1"/>
  <c r="F14" i="6"/>
  <c r="F29" i="4"/>
  <c r="F27" i="4"/>
  <c r="F28" i="4" s="1"/>
  <c r="F12" i="3"/>
  <c r="F9" i="3"/>
  <c r="F8" i="3"/>
  <c r="F7" i="3"/>
  <c r="F14" i="3"/>
  <c r="F13" i="3"/>
  <c r="I13" i="23" l="1"/>
  <c r="I16" i="23" s="1"/>
  <c r="I17" i="23" s="1"/>
  <c r="I18" i="23" s="1"/>
  <c r="I19" i="23" s="1"/>
  <c r="P15" i="1"/>
  <c r="G15" i="1" s="1"/>
  <c r="H15" i="1" s="1"/>
  <c r="K15" i="1" s="1"/>
  <c r="L15" i="1" s="1"/>
  <c r="N15" i="1" s="1"/>
  <c r="I20" i="23"/>
  <c r="I21" i="23"/>
  <c r="I22" i="23" s="1"/>
  <c r="I9" i="20"/>
  <c r="I45" i="22"/>
  <c r="I14" i="20"/>
  <c r="E20" i="18"/>
  <c r="E21" i="18" s="1"/>
  <c r="E22" i="18" s="1"/>
  <c r="E13" i="16"/>
  <c r="E13" i="13"/>
  <c r="E14" i="13" s="1"/>
  <c r="E15" i="13" s="1"/>
  <c r="E14" i="11"/>
  <c r="E15" i="11" s="1"/>
  <c r="E16" i="11" s="1"/>
  <c r="F15" i="6"/>
  <c r="F16" i="6" s="1"/>
  <c r="F17" i="6" s="1"/>
  <c r="F30" i="4"/>
  <c r="F31" i="4" s="1"/>
  <c r="F32" i="4" s="1"/>
  <c r="F10" i="3"/>
  <c r="F11" i="3" s="1"/>
  <c r="F15" i="3" s="1"/>
  <c r="I15" i="20" l="1"/>
  <c r="I16" i="20" s="1"/>
  <c r="I19" i="20" s="1"/>
  <c r="E14" i="16"/>
  <c r="E15" i="16" s="1"/>
  <c r="E16" i="16" s="1"/>
  <c r="F16" i="3"/>
  <c r="F17" i="3" s="1"/>
  <c r="I20" i="20" l="1"/>
  <c r="I21" i="20" s="1"/>
  <c r="F18" i="3"/>
  <c r="F19" i="3"/>
  <c r="F20" i="3" s="1"/>
  <c r="I22" i="20" l="1"/>
  <c r="F22" i="3"/>
  <c r="F21" i="3"/>
  <c r="I23" i="20" l="1"/>
  <c r="I24" i="20" s="1"/>
  <c r="I25" i="20" s="1"/>
  <c r="F24" i="3"/>
  <c r="P7" i="1" l="1"/>
  <c r="G7" i="1" s="1"/>
  <c r="F7" i="1"/>
  <c r="H7" i="1" l="1"/>
  <c r="K7" i="1" s="1"/>
  <c r="L7" i="1" l="1"/>
  <c r="N7" i="1" s="1"/>
  <c r="L6" i="1"/>
  <c r="F6" i="1"/>
  <c r="P6" i="1"/>
  <c r="G6" i="1" s="1"/>
  <c r="P4" i="1"/>
  <c r="G4" i="1" s="1"/>
  <c r="G5" i="1"/>
  <c r="L5" i="1"/>
  <c r="F5" i="1"/>
  <c r="A5" i="1"/>
  <c r="G21" i="1"/>
  <c r="F21" i="1"/>
  <c r="H4" i="1" l="1"/>
  <c r="H5" i="1"/>
  <c r="N5" i="1" s="1"/>
  <c r="H6" i="1"/>
  <c r="N6" i="1" s="1"/>
  <c r="H21" i="1"/>
  <c r="K21" i="1" s="1"/>
  <c r="T26" i="2"/>
  <c r="V26" i="2" s="1"/>
  <c r="T25" i="2"/>
  <c r="V25" i="2" s="1"/>
  <c r="X24" i="2"/>
  <c r="T24" i="2"/>
  <c r="W24" i="2" s="1"/>
  <c r="Y24" i="2" s="1"/>
  <c r="T23" i="2"/>
  <c r="V23" i="2" s="1"/>
  <c r="T22" i="2"/>
  <c r="V22" i="2" s="1"/>
  <c r="J22" i="2"/>
  <c r="G22" i="2"/>
  <c r="F22" i="2"/>
  <c r="X21" i="2"/>
  <c r="T21" i="2"/>
  <c r="V21" i="2" s="1"/>
  <c r="K21" i="2"/>
  <c r="H21" i="2"/>
  <c r="I21" i="2" s="1"/>
  <c r="K20" i="2"/>
  <c r="H20" i="2"/>
  <c r="I20" i="2" s="1"/>
  <c r="T19" i="2"/>
  <c r="V19" i="2" s="1"/>
  <c r="K19" i="2"/>
  <c r="H19" i="2"/>
  <c r="I19" i="2" s="1"/>
  <c r="X18" i="2"/>
  <c r="T18" i="2"/>
  <c r="K18" i="2"/>
  <c r="H18" i="2"/>
  <c r="I18" i="2" s="1"/>
  <c r="T17" i="2"/>
  <c r="V17" i="2" s="1"/>
  <c r="K17" i="2"/>
  <c r="H17" i="2"/>
  <c r="I17" i="2" s="1"/>
  <c r="T16" i="2"/>
  <c r="V16" i="2" s="1"/>
  <c r="K16" i="2"/>
  <c r="H16" i="2"/>
  <c r="I16" i="2" s="1"/>
  <c r="X15" i="2"/>
  <c r="T15" i="2"/>
  <c r="V15" i="2" s="1"/>
  <c r="K15" i="2"/>
  <c r="H15" i="2"/>
  <c r="I15" i="2" s="1"/>
  <c r="T14" i="2"/>
  <c r="V14" i="2" s="1"/>
  <c r="K14" i="2"/>
  <c r="L14" i="2" s="1"/>
  <c r="H14" i="2"/>
  <c r="I14" i="2" s="1"/>
  <c r="T13" i="2"/>
  <c r="V13" i="2" s="1"/>
  <c r="K13" i="2"/>
  <c r="H13" i="2"/>
  <c r="I13" i="2" s="1"/>
  <c r="X12" i="2"/>
  <c r="T12" i="2"/>
  <c r="K12" i="2"/>
  <c r="H12" i="2"/>
  <c r="I12" i="2" s="1"/>
  <c r="L12" i="2" s="1"/>
  <c r="T11" i="2"/>
  <c r="V11" i="2" s="1"/>
  <c r="K11" i="2"/>
  <c r="H11" i="2"/>
  <c r="I11" i="2" s="1"/>
  <c r="T10" i="2"/>
  <c r="V10" i="2" s="1"/>
  <c r="K10" i="2"/>
  <c r="H10" i="2"/>
  <c r="I10" i="2" s="1"/>
  <c r="X9" i="2"/>
  <c r="T9" i="2"/>
  <c r="V9" i="2" s="1"/>
  <c r="K9" i="2"/>
  <c r="H9" i="2"/>
  <c r="I9" i="2" s="1"/>
  <c r="T8" i="2"/>
  <c r="V8" i="2" s="1"/>
  <c r="K8" i="2"/>
  <c r="H8" i="2"/>
  <c r="I8" i="2" s="1"/>
  <c r="X6" i="2" s="1"/>
  <c r="T7" i="2"/>
  <c r="W6" i="2" s="1"/>
  <c r="K7" i="2"/>
  <c r="H7" i="2"/>
  <c r="I7" i="2" s="1"/>
  <c r="T6" i="2"/>
  <c r="V6" i="2" s="1"/>
  <c r="K6" i="2"/>
  <c r="H6" i="2"/>
  <c r="I6" i="2" s="1"/>
  <c r="K5" i="2"/>
  <c r="H5" i="2"/>
  <c r="I5" i="2" s="1"/>
  <c r="K4" i="2"/>
  <c r="H4" i="2"/>
  <c r="N4" i="1" l="1"/>
  <c r="N13" i="1" s="1"/>
  <c r="W18" i="2"/>
  <c r="Y18" i="2" s="1"/>
  <c r="L16" i="2"/>
  <c r="L7" i="2"/>
  <c r="L5" i="2"/>
  <c r="W12" i="2"/>
  <c r="Y12" i="2" s="1"/>
  <c r="W21" i="2"/>
  <c r="Y21" i="2" s="1"/>
  <c r="V24" i="2"/>
  <c r="H22" i="2"/>
  <c r="K22" i="2"/>
  <c r="W15" i="2"/>
  <c r="Y15" i="2" s="1"/>
  <c r="L18" i="2"/>
  <c r="Y6" i="2"/>
  <c r="L11" i="2"/>
  <c r="L21" i="2"/>
  <c r="L8" i="2"/>
  <c r="L19" i="2"/>
  <c r="L9" i="2"/>
  <c r="L10" i="2"/>
  <c r="L6" i="2"/>
  <c r="L15" i="2"/>
  <c r="L17" i="2"/>
  <c r="L20" i="2"/>
  <c r="V7" i="2"/>
  <c r="L13" i="2"/>
  <c r="V12" i="2"/>
  <c r="I4" i="2"/>
  <c r="I22" i="2" s="1"/>
  <c r="W9" i="2"/>
  <c r="Y9" i="2" s="1"/>
  <c r="V18" i="2"/>
  <c r="L4" i="2" l="1"/>
  <c r="L22" i="2" s="1"/>
  <c r="L24" i="2" s="1"/>
  <c r="L21" i="1" l="1"/>
  <c r="N21" i="1" l="1"/>
  <c r="C9" i="25"/>
  <c r="C10" i="28"/>
  <c r="C9" i="20"/>
  <c r="H9" i="25" l="1"/>
  <c r="H10" i="31"/>
  <c r="H10" i="28"/>
  <c r="H9" i="20"/>
  <c r="H6" i="23"/>
  <c r="G9" i="25" l="1"/>
  <c r="G10" i="28"/>
  <c r="G10" i="31"/>
  <c r="G9" i="20"/>
  <c r="G6" i="23"/>
</calcChain>
</file>

<file path=xl/sharedStrings.xml><?xml version="1.0" encoding="utf-8"?>
<sst xmlns="http://schemas.openxmlformats.org/spreadsheetml/2006/main" count="3063" uniqueCount="683">
  <si>
    <t>Initial Improvement work for Jhansi- Shivpuri section (from Chainage Km. 1305.087 to Km. 1380.387) of NH-27 in the State of Madhya Pradesh" on EPC Basis</t>
  </si>
  <si>
    <t>Electricity Bills for 25 Locations – M.P. Section</t>
  </si>
  <si>
    <t>Appendix -I</t>
  </si>
  <si>
    <t>Sr. No.</t>
  </si>
  <si>
    <t>Location of Service Road</t>
  </si>
  <si>
    <t>Connection Qty.</t>
  </si>
  <si>
    <t>Chainage Number</t>
  </si>
  <si>
    <t>Work Detail</t>
  </si>
  <si>
    <t>Item Cost</t>
  </si>
  <si>
    <t>Erection Charge</t>
  </si>
  <si>
    <t>Total Amount (Erection &amp; Item Cost)</t>
  </si>
  <si>
    <t>GST Amount</t>
  </si>
  <si>
    <t>Supervision Charge</t>
  </si>
  <si>
    <t>Supervision GST Amount</t>
  </si>
  <si>
    <t>Salaiya Junction</t>
  </si>
  <si>
    <t>1328 + 240</t>
  </si>
  <si>
    <t>Amola Near Vodafone Tower/8 Street Light</t>
  </si>
  <si>
    <t>1336 + 360</t>
  </si>
  <si>
    <t>ITVP Junction</t>
  </si>
  <si>
    <t>1339+900</t>
  </si>
  <si>
    <t>1x25 KV DTR</t>
  </si>
  <si>
    <t>College Tiraha</t>
  </si>
  <si>
    <t>1342+900</t>
  </si>
  <si>
    <t>Govt. Hospital Karera</t>
  </si>
  <si>
    <t>1344+120</t>
  </si>
  <si>
    <t>1x25 Kv DTR</t>
  </si>
  <si>
    <t>I Love Karera cut</t>
  </si>
  <si>
    <t>1344+850</t>
  </si>
  <si>
    <t>Karera Court Road</t>
  </si>
  <si>
    <t>1345+20</t>
  </si>
  <si>
    <t>1349+000</t>
  </si>
  <si>
    <t>Dinara Cross of Power House</t>
  </si>
  <si>
    <t>1363+050</t>
  </si>
  <si>
    <t>Mahemadpur</t>
  </si>
  <si>
    <t>1314+040</t>
  </si>
  <si>
    <t>1x25 Kv DTR/0.28 KM 11 KV Line</t>
  </si>
  <si>
    <t>Surwaya Thana</t>
  </si>
  <si>
    <t>1310+280</t>
  </si>
  <si>
    <t>Kakrai (Gagora Road)</t>
  </si>
  <si>
    <t>1305+870</t>
  </si>
  <si>
    <t>Budibarod</t>
  </si>
  <si>
    <t>1308+790</t>
  </si>
  <si>
    <t>Kakrai (Ayushi Dhawa)</t>
  </si>
  <si>
    <t>1306+600</t>
  </si>
  <si>
    <t>Kakrai (Surwaya) (Indian oil pump)</t>
  </si>
  <si>
    <t>1309+706</t>
  </si>
  <si>
    <t>1x25 Kv DTR/0.35 KM 11 KV Line</t>
  </si>
  <si>
    <t>Dinara Rest House (Bridge)</t>
  </si>
  <si>
    <t>1361+300</t>
  </si>
  <si>
    <t>Sikandra Berriar</t>
  </si>
  <si>
    <t>1365+880</t>
  </si>
  <si>
    <t>Total Amount</t>
  </si>
  <si>
    <t>Grand Amount (incl GST)</t>
  </si>
  <si>
    <r>
      <rPr>
        <sz val="10"/>
        <rFont val="Poppins"/>
      </rPr>
      <t>1x25 Kv DTR/0.07
Km 11 KV line</t>
    </r>
  </si>
  <si>
    <r>
      <rPr>
        <sz val="10"/>
        <rFont val="Poppins"/>
      </rPr>
      <t>1x25 Kv DTR/0.07
Km 11 Kv line</t>
    </r>
  </si>
  <si>
    <r>
      <rPr>
        <sz val="10"/>
        <rFont val="Poppins"/>
      </rPr>
      <t>New Amola SR 20.5 kV/3.5+3.5+13.5 /Street
Light</t>
    </r>
  </si>
  <si>
    <r>
      <rPr>
        <sz val="10"/>
        <rFont val="Poppins"/>
      </rPr>
      <t>1335+440/1336
+200/1335+470</t>
    </r>
  </si>
  <si>
    <r>
      <rPr>
        <sz val="10"/>
        <rFont val="Poppins"/>
      </rPr>
      <t>1x63 KV DTR/0.07
Km 11 Kv line</t>
    </r>
  </si>
  <si>
    <r>
      <rPr>
        <sz val="10"/>
        <rFont val="Poppins"/>
      </rPr>
      <t>1x25 Kv DTR/0.192
LT line</t>
    </r>
  </si>
  <si>
    <r>
      <rPr>
        <sz val="10"/>
        <rFont val="Poppins"/>
      </rPr>
      <t>1x25 Kv DTR/0.1 KM
11 KV Line</t>
    </r>
  </si>
  <si>
    <r>
      <rPr>
        <sz val="10"/>
        <rFont val="Poppins"/>
      </rPr>
      <t>1x63 Kv DTR/0.5 KM
LT Line</t>
    </r>
  </si>
  <si>
    <r>
      <rPr>
        <sz val="10"/>
        <rFont val="Poppins"/>
      </rPr>
      <t>1x63 Kv DTR/0.310
KM LT Line</t>
    </r>
  </si>
  <si>
    <t>Pdf-3</t>
  </si>
  <si>
    <t>Pdf-06</t>
  </si>
  <si>
    <t>Cost</t>
  </si>
  <si>
    <t>GST Cost</t>
  </si>
  <si>
    <t>Erection Cost</t>
  </si>
  <si>
    <t>Other GST</t>
  </si>
  <si>
    <t>Total Cost</t>
  </si>
  <si>
    <t>Diff.</t>
  </si>
  <si>
    <t>Pdf-09</t>
  </si>
  <si>
    <t>Nichroli Road</t>
  </si>
  <si>
    <t>Pdf-11</t>
  </si>
  <si>
    <t>Pdf-13</t>
  </si>
  <si>
    <t>Pdf-14</t>
  </si>
  <si>
    <t>Pdf-16</t>
  </si>
  <si>
    <t>Erection / labour Charge including GSt</t>
  </si>
  <si>
    <t>Total Amount Erection / labour Charge &amp; Item Cost) including GST</t>
  </si>
  <si>
    <t>Supervision Charge Excluding GST</t>
  </si>
  <si>
    <t>Dhoki</t>
  </si>
  <si>
    <t>Item Cost Excluding GST</t>
  </si>
  <si>
    <t>Jamb</t>
  </si>
  <si>
    <t>1. Erection of 11 KV
2. Errection of 11/0.44 KV_ Proposed1 no of 25 KVA In line - Transformer
3. Erection of LT line</t>
  </si>
  <si>
    <t>Kankati</t>
  </si>
  <si>
    <t>Ubda</t>
  </si>
  <si>
    <t>15% normative charges including GST</t>
  </si>
  <si>
    <t>1. Erection of 11 KV
2. Errection of 11/0.44 KV_ Proposed 1 no of 63 KVA In line - Transformer
3. Erection of LT line</t>
  </si>
  <si>
    <t>ASHTI INTERCHANGE/ KAWAD GHAT</t>
  </si>
  <si>
    <t>Material Cost including GST</t>
  </si>
  <si>
    <t>Sr No</t>
  </si>
  <si>
    <t>Description</t>
  </si>
  <si>
    <t>Qty</t>
  </si>
  <si>
    <t>Unit</t>
  </si>
  <si>
    <t>Rate</t>
  </si>
  <si>
    <t>Amount</t>
  </si>
  <si>
    <t>25 KVA 11/0.433 KV Dist. Transformer</t>
  </si>
  <si>
    <t>Nos</t>
  </si>
  <si>
    <t>11 KV O/H Line</t>
  </si>
  <si>
    <t>Kms</t>
  </si>
  <si>
    <t>As Per Sheet</t>
  </si>
  <si>
    <t>LT Line 3PH 4W</t>
  </si>
  <si>
    <t>SPCP</t>
  </si>
  <si>
    <t>A</t>
  </si>
  <si>
    <t>Cost of Material</t>
  </si>
  <si>
    <t>B</t>
  </si>
  <si>
    <t>Erection on Material</t>
  </si>
  <si>
    <t>15%</t>
  </si>
  <si>
    <t>C</t>
  </si>
  <si>
    <t>Contractor Supervision Charges</t>
  </si>
  <si>
    <t>5%</t>
  </si>
  <si>
    <t>D</t>
  </si>
  <si>
    <t>TOTAL-I</t>
  </si>
  <si>
    <t>A+B+C</t>
  </si>
  <si>
    <t>E</t>
  </si>
  <si>
    <t>Contractor Profit</t>
  </si>
  <si>
    <t>F</t>
  </si>
  <si>
    <t>TOTAL-II</t>
  </si>
  <si>
    <t>D+E</t>
  </si>
  <si>
    <t>G</t>
  </si>
  <si>
    <t>Transportation on material</t>
  </si>
  <si>
    <t>4%</t>
  </si>
  <si>
    <t>H</t>
  </si>
  <si>
    <t>Contingencies on material</t>
  </si>
  <si>
    <t>2%</t>
  </si>
  <si>
    <t>I</t>
  </si>
  <si>
    <t>T &amp; P on material</t>
  </si>
  <si>
    <t>1%</t>
  </si>
  <si>
    <t>J</t>
  </si>
  <si>
    <t>TOTAL-III</t>
  </si>
  <si>
    <t>F+G+H+I</t>
  </si>
  <si>
    <t>K</t>
  </si>
  <si>
    <t>BG Charges</t>
  </si>
  <si>
    <t>0.20%</t>
  </si>
  <si>
    <t>L</t>
  </si>
  <si>
    <t>TOTAL-IV</t>
  </si>
  <si>
    <t>J+K</t>
  </si>
  <si>
    <t>M</t>
  </si>
  <si>
    <t>Labour Cess</t>
  </si>
  <si>
    <t>N</t>
  </si>
  <si>
    <t>Insurance</t>
  </si>
  <si>
    <t>O</t>
  </si>
  <si>
    <t>TOTAL-V</t>
  </si>
  <si>
    <t>L+M+N</t>
  </si>
  <si>
    <t>P</t>
  </si>
  <si>
    <t>GST</t>
  </si>
  <si>
    <t>18%</t>
  </si>
  <si>
    <t>Q</t>
  </si>
  <si>
    <t>TOTAL-VI</t>
  </si>
  <si>
    <t>O+Q</t>
  </si>
  <si>
    <t>R</t>
  </si>
  <si>
    <t>H/O Supervision</t>
  </si>
  <si>
    <t>Total Cost of Estimate</t>
  </si>
  <si>
    <t>Other charges Including GST</t>
  </si>
  <si>
    <t>Other charges (Contractor Supervision charges, Contractor profit, Transportation, Contengencies, T &amp; P, BG Charges, Labour Cess &amp; Insurance)</t>
  </si>
  <si>
    <t xml:space="preserve">WADNER BRIDGE </t>
  </si>
  <si>
    <t>Estimate for providing power supply to 01 no of street light connection (41.1KW) in r/o M/s NHAI PIU Chandrapur at Wadner bridge NH 44 Wadner Tah-Hinganghat, Dist-Wardha.</t>
  </si>
  <si>
    <t>Particulars</t>
  </si>
  <si>
    <t>Material Cost</t>
  </si>
  <si>
    <t>LT LINE 3 ph 5 W.</t>
  </si>
  <si>
    <t>Kms.</t>
  </si>
  <si>
    <t>LT XLPE Arm. Cable U/G 3.5 C x120 mm2 Cable</t>
  </si>
  <si>
    <t>Nos.</t>
  </si>
  <si>
    <t>road</t>
  </si>
  <si>
    <t>LT Double Pole Cut Point on 116 X 100 mm RSJ</t>
  </si>
  <si>
    <t>Cost of Erection of HT Feeder Pillars</t>
  </si>
  <si>
    <t>11 KV HT OH Line with AAAC 55 mm2</t>
  </si>
  <si>
    <t>11 KV 3C X 300 mm2 XLPE U/G Cable</t>
  </si>
  <si>
    <t>No.</t>
  </si>
  <si>
    <t>11 KV 3C X 185 mm2 XLPE U/G Cable along the road</t>
  </si>
  <si>
    <t>11 KV Double Pole Structure</t>
  </si>
  <si>
    <t>11 KV Single Pole cut point</t>
  </si>
  <si>
    <t>11 KV AB Switch</t>
  </si>
  <si>
    <t>33 KV HT OH Line with AAAC 100 mm2</t>
  </si>
  <si>
    <t>33 KV 3C X 300 mm2 XLPE U/G Cable with HDD</t>
  </si>
  <si>
    <t>Cost of Single phase SC through junction box</t>
  </si>
  <si>
    <t>Cost of Erection of 33 KV Double Pole Structure</t>
  </si>
  <si>
    <t>100 KVA Dist. Transformer</t>
  </si>
  <si>
    <t>200 KVA Dist. Transformer</t>
  </si>
  <si>
    <t>Cost of Erection of LT mini Feeder Pillars</t>
  </si>
  <si>
    <t>Cost of material</t>
  </si>
  <si>
    <t>Erection Cost on Material</t>
  </si>
  <si>
    <t>Labour Charges for dismantling</t>
  </si>
  <si>
    <t>GST on Material Cost and Services</t>
  </si>
  <si>
    <t>TOTAL ESTIMATE COST</t>
  </si>
  <si>
    <t>H.O. Supervision charges</t>
  </si>
  <si>
    <t>GST on H.O. Supervision charges</t>
  </si>
  <si>
    <t>1.3% Normative charges including GST</t>
  </si>
  <si>
    <t>Total Estimated Cost including Normative charges</t>
  </si>
  <si>
    <t>HT Line</t>
  </si>
  <si>
    <t>Description of Material</t>
  </si>
  <si>
    <t>Qty.</t>
  </si>
  <si>
    <t>RT/U (Rs.)</t>
  </si>
  <si>
    <t>Amount (Rs.)</t>
  </si>
  <si>
    <t>PSCJ 116×100, 11 m long</t>
  </si>
  <si>
    <t>PSCJ 116×100, 9 m long for stud</t>
  </si>
  <si>
    <t>Kg.</t>
  </si>
  <si>
    <t>11 kV guarding channel MS 75×40</t>
  </si>
  <si>
    <t>11 kV V cross arm with clamp</t>
  </si>
  <si>
    <t>11 kV Top fitting with clamp</t>
  </si>
  <si>
    <t>MS angle 50×50×6 mm</t>
  </si>
  <si>
    <t>M.S. Flats (50 × 10 mm)</t>
  </si>
  <si>
    <t>G.I. Nut Bolts</t>
  </si>
  <si>
    <t>11 kV Pin Insulators with G.I. Pins</t>
  </si>
  <si>
    <t>Disc Insulator 11 kV 70 KN</t>
  </si>
  <si>
    <t>Strain Hardware for 55 Sq.mm AAAC</t>
  </si>
  <si>
    <t>Set</t>
  </si>
  <si>
    <t>AAAC 55 mm²</t>
  </si>
  <si>
    <t>Rmt</t>
  </si>
  <si>
    <t>Sleeve Joints</t>
  </si>
  <si>
    <t>H.T. Stay Set</t>
  </si>
  <si>
    <t>GI Stay Wire (7/4 mm, SWG)</t>
  </si>
  <si>
    <t>Earthing Sets H.T</t>
  </si>
  <si>
    <t>G.I. Barbed Wire "A" Type</t>
  </si>
  <si>
    <t>Danger Board in yard</t>
  </si>
  <si>
    <t>Concreting ratio 1:3:6</t>
  </si>
  <si>
    <t>Cmt.</t>
  </si>
  <si>
    <t>G.I. Wire 8 SWG / 6 SWG</t>
  </si>
  <si>
    <t>Painting of Supports &amp; fabricated materials</t>
  </si>
  <si>
    <t>LS</t>
  </si>
  <si>
    <t>Sundries</t>
  </si>
  <si>
    <t>Minor Fabrication, binding tape, wire, etc.</t>
  </si>
  <si>
    <t>Wedge connectors</t>
  </si>
  <si>
    <t>a)</t>
  </si>
  <si>
    <t>PARENT to PARENT or equivalent AAAC</t>
  </si>
  <si>
    <t>SINGLE POLE CUT POINT STRUCTURE FOR 11 KV LINE ON RSJ 9 M POLE</t>
  </si>
  <si>
    <t>S.N.</t>
  </si>
  <si>
    <t>RT/U Rs.</t>
  </si>
  <si>
    <t>RSJ 116×100, 11 m long</t>
  </si>
  <si>
    <t>M.S. Channel 75×40×6 mm</t>
  </si>
  <si>
    <t>MS Angle 50×50×6 mm</t>
  </si>
  <si>
    <t>Strain Hardware for Dog 0.1 or Equivalent AAAC</t>
  </si>
  <si>
    <t>Disc Insulator 11 KV 70 KN</t>
  </si>
  <si>
    <t>RSJ 116×100, 11 m long for Stud</t>
  </si>
  <si>
    <t>Earthing Sets H.T.</t>
  </si>
  <si>
    <t>Danger Board in Yard</t>
  </si>
  <si>
    <t>Black Bituminous Paint</t>
  </si>
  <si>
    <t>Ltr.</t>
  </si>
  <si>
    <t>Red Oxide Paint for 2 Coats</t>
  </si>
  <si>
    <t>Aluminium Paint for 1 Coat</t>
  </si>
  <si>
    <t>Concreting Ratio 1:3:6</t>
  </si>
  <si>
    <t>POLE MOUNTED DISTRIBUTION TRANSFORMER SUB-STATION – 100 KVA, 11/0.433 KV ON 11 m RSJ POLE</t>
  </si>
  <si>
    <t>Dist. Transformer 100 KVA, 11/0.43 kV</t>
  </si>
  <si>
    <t>MS Channel 100×50×6 mm</t>
  </si>
  <si>
    <t>M.S. Flat 50 × 6 mm</t>
  </si>
  <si>
    <t>L.T. Distribution Boxes 100 KVA with MCCB</t>
  </si>
  <si>
    <t>L.A.S. 11 kV (Gapless Type) with Disconnector</t>
  </si>
  <si>
    <t>11 kV H.G. Fuses</t>
  </si>
  <si>
    <t>11 kV A.B. Switch, 400 A</t>
  </si>
  <si>
    <t>CMT</t>
  </si>
  <si>
    <t>Painting/Hardware &amp; Support with Numbering of Pole</t>
  </si>
  <si>
    <t>L.S.</t>
  </si>
  <si>
    <t>DTC Metering with Box, Single Core L.T. XLPE Cable (70 sq.mm, 120 m Length) and Other Allied Material</t>
  </si>
  <si>
    <t>1.Erection of 11 KV 0.06KM
2.Transformer , 1no of 100KVA
3. Errection of LT Line km</t>
  </si>
  <si>
    <t>PIPARI FLYOVER</t>
  </si>
  <si>
    <t>Location</t>
  </si>
  <si>
    <t>1. Erection of 11 KV 0.06KM
2.Transformer, 1no of 100KVA
3. Errection of 11KV SPCP</t>
  </si>
  <si>
    <t>Estimate for providing power supply to 01 no of street light connection (43.3KW) in r/o M/s NHAI PIU Chandrapur at Pipri Tah-Hinganghat, Dist-Wardha.</t>
  </si>
  <si>
    <t>1.3%</t>
  </si>
  <si>
    <t>Cost data for 11 KV Single Circuit Pin Type with 55 sq.mm AAAC Lines on 9 m PSC Poles</t>
  </si>
  <si>
    <t>A) HT Line</t>
  </si>
  <si>
    <t>RSJ 116×100, 9 m long for Stud</t>
  </si>
  <si>
    <t>11 kV Guarding Channel MS 75×40</t>
  </si>
  <si>
    <t>11 kV V Cross Arm with Clamp</t>
  </si>
  <si>
    <t>11 kV Top Fitting with Clamp</t>
  </si>
  <si>
    <t>G.I. Stay Wire 7/4 mm (8 SWG)</t>
  </si>
  <si>
    <t>Painting of Supports &amp; Fabricated Materials</t>
  </si>
  <si>
    <t>Minor Fabrication, Binding Tape, Wire, etc.</t>
  </si>
  <si>
    <t>Wedge Connectors</t>
  </si>
  <si>
    <t>RABIT to RABIT or Equivalent AAAC</t>
  </si>
  <si>
    <t>RSJ 116×100, 11 m Long</t>
  </si>
  <si>
    <t>L.A.s. 11 kV (Gapless Type) with Disconnector</t>
  </si>
  <si>
    <t>POHANA FLYOVER</t>
  </si>
  <si>
    <t>11 KV 3C X 185 mm2 XLPE U/G Cable along the road.</t>
  </si>
  <si>
    <t>GST on Material Cost and Services (A+D)</t>
  </si>
  <si>
    <t>H.O. Supervision charges (A+D)</t>
  </si>
  <si>
    <t>GST on H.O. Supervision charges (On G)</t>
  </si>
  <si>
    <t>1.3% Normative charges including GST [G+H]</t>
  </si>
  <si>
    <t>Total Estimated Cost including Normative charges [F]+[I]</t>
  </si>
  <si>
    <t xml:space="preserve">Cost Data for 11 kV Single Circuit Pin Type with 55 sq.mm AAAC Lines on 9 m PSC Poles
</t>
  </si>
  <si>
    <t>(A) HT Line</t>
  </si>
  <si>
    <t>SINGLE POLE CUT POINT STRUCTURE FOR 11KV LINE ON RSJ 9 M POLE</t>
  </si>
  <si>
    <t>Strain Hardware for Dog 0.1 or Equ. AAAC</t>
  </si>
  <si>
    <t>Earthing Set H.T</t>
  </si>
  <si>
    <t>G.I. Barbed Wire 'A' Type</t>
  </si>
  <si>
    <t>Red Oxide Paint (2 coats)</t>
  </si>
  <si>
    <t>Aluminium Paint (1 coat)</t>
  </si>
  <si>
    <t>POLE MOUNTED DISTRIBUTION TRANSFORMER SUB-STATION 100KVA, 11/0.433 KV ON 11 mtr RSJ POLE</t>
  </si>
  <si>
    <t>Distribution Transformer 100 KVA, 11/0.433 kV</t>
  </si>
  <si>
    <t>L.T. Distribution Box 100 KVA with MCCB</t>
  </si>
  <si>
    <t>L.As. 11 kV (Gapless Type) with Disconnector</t>
  </si>
  <si>
    <t>WADKI FLYOVER</t>
  </si>
  <si>
    <t>1. Erection of 11 KV Line on RSJ Pole 9 Mtr-0.06 Km
2 Erection of 11/0.4 KV 63 KVA DTC</t>
  </si>
  <si>
    <t>Erection of 11 KV Line on RSJ Pole 9 Mtr.</t>
  </si>
  <si>
    <t>KM</t>
  </si>
  <si>
    <t>Erection of 11/0.4 KV 63 KVA DTC</t>
  </si>
  <si>
    <t>No</t>
  </si>
  <si>
    <t>Total Cost of Material</t>
  </si>
  <si>
    <t>Sub Total I</t>
  </si>
  <si>
    <t>i</t>
  </si>
  <si>
    <t>ii</t>
  </si>
  <si>
    <t>Sub Total II (Tender/Estimate Cost Excluding GST)</t>
  </si>
  <si>
    <t>iii</t>
  </si>
  <si>
    <t>iv</t>
  </si>
  <si>
    <t>GST on Supervision Charges</t>
  </si>
  <si>
    <t>Grand Total (DPR Cost)</t>
  </si>
  <si>
    <t>An Estimate For Power Supply 01 No ,37 kw 3 ph LT Strret Light Connection In r/o NHAI PIU Chandrapur Wadaki NH.No Nh44 AT. Wadaki Tq.Ralegaonr Dist. Yavatmal under Wadaki dc Ralegaon Sdn 1.3% DDF Scheme.</t>
  </si>
  <si>
    <t>Erection (labour) - (Ref. Wkg)--ON A</t>
  </si>
  <si>
    <t>Dismentaling charges -</t>
  </si>
  <si>
    <t>Excavation charges</t>
  </si>
  <si>
    <t>GST 18% on Sub total II --ON D</t>
  </si>
  <si>
    <t>Sub-Total III (Tender Cost including GST)</t>
  </si>
  <si>
    <t>H.O. Supervision charges @1.3%</t>
  </si>
  <si>
    <t>Total Supervision charges</t>
  </si>
  <si>
    <t>QTY</t>
  </si>
  <si>
    <t>RT/U. Rs.</t>
  </si>
  <si>
    <t>Amt. Rs.</t>
  </si>
  <si>
    <t>PSC Pole 8 Mtr (140 KG)</t>
  </si>
  <si>
    <t>PSC Pole 9 Mtr (200 KG)</t>
  </si>
  <si>
    <t>RSJ 116×100, 9 m long</t>
  </si>
  <si>
    <t>RSJ 116×100, 10 m long</t>
  </si>
  <si>
    <t>Disc Insulator 11 kV 7000 Kg</t>
  </si>
  <si>
    <t>Strain Hardware for 55 Sq. mm AAAC</t>
  </si>
  <si>
    <t>Stay Wire 7/8</t>
  </si>
  <si>
    <t>Danger Board</t>
  </si>
  <si>
    <t>11 kV AB Cable (Aluminium) XLPE 3×120+100 Sqmm</t>
  </si>
  <si>
    <t>RABIT To RABIT</t>
  </si>
  <si>
    <t>RSJ 125×70, 8 m long for Circuit</t>
  </si>
  <si>
    <t>Strain Hardware for AAAC 55 sqmm</t>
  </si>
  <si>
    <t>Distribution Transformer 63 kVA, 11/0.43 kV with BIS Mark as per IS 1180 (Part 1):2014 Level II</t>
  </si>
  <si>
    <t>L.T. Distribution Boxes 25/63 kVA with KITKAT</t>
  </si>
  <si>
    <t>LT Shackle Insulator</t>
  </si>
  <si>
    <t>Aluminium Bobbins for Neutral</t>
  </si>
  <si>
    <t>L.T. Shackle Hardware</t>
  </si>
  <si>
    <t>Pair</t>
  </si>
  <si>
    <t>11 kV A.B. Switch</t>
  </si>
  <si>
    <t>CMT.</t>
  </si>
  <si>
    <t>DTC Metering with Box, Single Core L.T. XLPE Cable (35 sq.mm, 120 m Length) and Other Allied Material</t>
  </si>
  <si>
    <t>BORI FLYOVER</t>
  </si>
  <si>
    <t>1. Erection of 11 KV Line on RSJ Pole 9 Mtr - 0.04 Km
2. Erection of 11/0.4 KV 63 KVA DTC - 01 Nos</t>
  </si>
  <si>
    <t>Sr.No</t>
  </si>
  <si>
    <t>Erection (Labour) 15%</t>
  </si>
  <si>
    <t>Dismantling charges</t>
  </si>
  <si>
    <t>Sub Total II</t>
  </si>
  <si>
    <t>GST @18%</t>
  </si>
  <si>
    <t>Sub Total III</t>
  </si>
  <si>
    <t>H.O. Supervision @1.3%</t>
  </si>
  <si>
    <t>GST on Supervision @ 18%</t>
  </si>
  <si>
    <t>Total Supervision</t>
  </si>
  <si>
    <t>RSJ 116×100, 10 m Long</t>
  </si>
  <si>
    <t>RSJ 125×70, 8 m Long for Circuit</t>
  </si>
  <si>
    <t>Disc Insulator 11 kV, 7000 Kg</t>
  </si>
  <si>
    <t>Painting / Hardware &amp; Support with Numbering of Pole</t>
  </si>
  <si>
    <t>RSJ 116×100, 9 m Long</t>
  </si>
  <si>
    <t>RABIT TO RABIT</t>
  </si>
  <si>
    <t>KHATARA FLYOVER</t>
  </si>
  <si>
    <t>ADNI FLYOVER</t>
  </si>
  <si>
    <t>KARANJI FLYOVER</t>
  </si>
  <si>
    <t>DHARNA FLYOVER</t>
  </si>
  <si>
    <t>SAKHARA FLYOVER</t>
  </si>
  <si>
    <t>PIMPIRI FLYOVER</t>
  </si>
  <si>
    <t>MARATHA-WAKADI FLYOVER</t>
  </si>
  <si>
    <t>PATAN BORI FLYOVER</t>
  </si>
  <si>
    <t>1 Erection of 11 KV Line on RSJ Pole 10 Mtr - 0.12 km
2. Erection of 11/0.4 KV 63 KVA DTC - 01 Nos
3. Erection of LT Line 3Ø4W on RSJ Pole 8 Mtr - 0.12 km</t>
  </si>
  <si>
    <t>ACSR Dog</t>
  </si>
  <si>
    <t>DOG To DOG</t>
  </si>
  <si>
    <t xml:space="preserve">Erection of 11 KV Line on RSJ Pole 10 Mtr.
</t>
  </si>
  <si>
    <t>ACSR Weasel</t>
  </si>
  <si>
    <t>Kg</t>
  </si>
  <si>
    <t>Jointing Sleeves for AAC</t>
  </si>
  <si>
    <t>PG Clamp</t>
  </si>
  <si>
    <t>Earthing Sets L.T.</t>
  </si>
  <si>
    <t>L.T. Stay Sets</t>
  </si>
  <si>
    <t>Stay Insulators</t>
  </si>
  <si>
    <t>Binding Wire</t>
  </si>
  <si>
    <t>Binding Tape</t>
  </si>
  <si>
    <t>Ltr</t>
  </si>
  <si>
    <t>L.T. Spacers</t>
  </si>
  <si>
    <t>Cmt</t>
  </si>
  <si>
    <t>Ant To Ant</t>
  </si>
  <si>
    <t>GNAT To GNAT</t>
  </si>
  <si>
    <t>RT/U.Rs.</t>
  </si>
  <si>
    <t>Amt Rs.</t>
  </si>
  <si>
    <t>RSJ 125x70, 8 m long</t>
  </si>
  <si>
    <t>RSJ 125x70, 9 m long</t>
  </si>
  <si>
    <t>AAAC 55 mm2</t>
  </si>
  <si>
    <t>MS Angle 50x50x6 mm</t>
  </si>
  <si>
    <t>M.S. Flats (50x6 mm)</t>
  </si>
  <si>
    <t>Aluminium Bobbins for neutral</t>
  </si>
  <si>
    <t>G.I. Stay Wire 7/3.15mm (10SWG)</t>
  </si>
  <si>
    <t>Red Oxide Paint for 2 coats</t>
  </si>
  <si>
    <t>Erection of 11 KV Line on PSC Pole 8 Mtr.</t>
  </si>
  <si>
    <t>Erection (Labour) - ON A</t>
  </si>
  <si>
    <t>GST on Supervision</t>
  </si>
  <si>
    <t>L.T. XLPE Armoured 3.5 Core Cable 185 sq.mm</t>
  </si>
  <si>
    <t>RMT</t>
  </si>
  <si>
    <t>Erection of 11/0.4 KV 25 KVA DTC</t>
  </si>
  <si>
    <t>Erection (labour) (15%)</t>
  </si>
  <si>
    <t>GST 18% on Sub Total II</t>
  </si>
  <si>
    <t xml:space="preserve"> 11/0.4 KV 25 KVA DTC</t>
  </si>
  <si>
    <t>Distribution Transformer 25 kVA, 11/0.4 kV with BIS Mark as per IS 1180 (Part 1):2014 Level II</t>
  </si>
  <si>
    <t>DTC Metering with Box, Single Core L.T. XLPE Cable (16 sq.mm, 120 m Length) and Other Allied Material</t>
  </si>
  <si>
    <t>An estimate for erection of HT/LT/DTC for new Street Light connection (Load 5 KW) in r/o. NHAI PIU Chandrapur at vg. Pimpalkhuti Tq. Kelapur Dist. Yavatmal under Patanbori DC of Pandharkawada Sub Division under Pandharkawada Division in 1.3% DDF Scheme.</t>
  </si>
  <si>
    <t>PIMPALKHUTI</t>
  </si>
  <si>
    <t>1. Erection of 11 KV Line on RSJ Pole 9 Mtr - 0.04 km
2 Erection of 11/0.4 KV 63 KVA DTC -01 Nos</t>
  </si>
  <si>
    <t>MAHARASHTRA STATE ELECTRICITY DISTRIBUTION COMPANY LTD.</t>
  </si>
  <si>
    <t>O &amp; M DIVISION Pandharkawada</t>
  </si>
  <si>
    <t xml:space="preserve">       ESTIMATE ABSTRACT</t>
  </si>
  <si>
    <t>Erection ( labour) - (Ref. Wkg)--ON A</t>
  </si>
  <si>
    <t xml:space="preserve">Sub Total I </t>
  </si>
  <si>
    <t xml:space="preserve">Excavation charges </t>
  </si>
  <si>
    <t>Sub Total II  (Tender/Estimate Cost Excluding GST)</t>
  </si>
  <si>
    <t xml:space="preserve"> Sub-Total III ( Tender Cost including GST) </t>
  </si>
  <si>
    <t xml:space="preserve">H.O. Supervision charges @1.3% </t>
  </si>
  <si>
    <t>Grand Total (DPR Cost )</t>
  </si>
  <si>
    <t>Salvage Value</t>
  </si>
  <si>
    <t>Assistant Engineer</t>
  </si>
  <si>
    <t>Dy. Exe. Engineer(O)</t>
  </si>
  <si>
    <t>Executive Engineer</t>
  </si>
  <si>
    <t>MSEDCL</t>
  </si>
  <si>
    <t>M.S.E.D.Co. Ltd. O &amp; M Dn.</t>
  </si>
  <si>
    <t>Yavatmal Dn</t>
  </si>
  <si>
    <t xml:space="preserve">Yavatmal </t>
  </si>
  <si>
    <t>ESTIMATE</t>
  </si>
  <si>
    <t>Name of Estt:-</t>
  </si>
  <si>
    <t xml:space="preserve">         Description of Material</t>
  </si>
  <si>
    <t>Lenth</t>
  </si>
  <si>
    <t>High Maintance Span</t>
  </si>
  <si>
    <t>RSJ 116x100, 9 m long</t>
  </si>
  <si>
    <t>Gaourding Span</t>
  </si>
  <si>
    <t>RSJ 116x100, 10 m long</t>
  </si>
  <si>
    <t>Stay Set</t>
  </si>
  <si>
    <t>11 kv Guarding Channel MS 75x40</t>
  </si>
  <si>
    <t xml:space="preserve">Tapaing From Existin </t>
  </si>
  <si>
    <t>M.S.Channel 75x40x6 mm</t>
  </si>
  <si>
    <t>Tapping from New polw</t>
  </si>
  <si>
    <t>MS angle 50x50x6 mm</t>
  </si>
  <si>
    <t>11 KV  V cross arm with clamp</t>
  </si>
  <si>
    <t>11 KV Top fitting with clamp</t>
  </si>
  <si>
    <t>M.S. Flats(50 X 10mm)</t>
  </si>
  <si>
    <t>Disc Insulator 11 KV 7000 KG.</t>
  </si>
  <si>
    <t>Sleve Joints</t>
  </si>
  <si>
    <t>H.T.Stay Set</t>
  </si>
  <si>
    <t xml:space="preserve">G.I.Barbed Wire `A' type. </t>
  </si>
  <si>
    <t xml:space="preserve">Danger Board </t>
  </si>
  <si>
    <t>Concreting ration 1:3:6</t>
  </si>
  <si>
    <t>G.I.Wire 8 SWG/ 6 SWG</t>
  </si>
  <si>
    <t>Black Bituminus Paint</t>
  </si>
  <si>
    <t>Aluminium Paint for 1 coat</t>
  </si>
  <si>
    <t>G.I.Nut Bolts</t>
  </si>
  <si>
    <t>11 KV AB Cable (aluminium)XLPE 3x120+100 Sqmm</t>
  </si>
  <si>
    <t>YAVATMAL</t>
  </si>
  <si>
    <t>Dist. Transformer 200 KVA, 11/0.43 kv with BIS Mark as per IS 1180 (Part1) 2014 level II</t>
  </si>
  <si>
    <t>DTC Metring with Box, single core L.T. XLPE cable (185 sq.mm., 200 mtr length) and other allied material.</t>
  </si>
  <si>
    <t>Dist. Transformer 100 KVA, 11/0.43 kv with BIS Mark as per IS 1180 (Part1) 2014 level II</t>
  </si>
  <si>
    <t>DTC Metring with Box, single core L.T. XLPE cable (70 sq.mm., 120 mtr length) and other allied material. For 100 KVA</t>
  </si>
  <si>
    <t>Dist. transformer 63kva,11/.43kv with BIS Mark as per IS 1180 (Part1) 2014 level II</t>
  </si>
  <si>
    <t>DTC Metring with Box, single core L.T. XLPE cable (35 sq.mm., 120 mtr length) and other allied material.</t>
  </si>
  <si>
    <t>Dist. transformer 25kva,11/.4kv with BIS Mark as per IS 1180 (Part1) 2014 level II</t>
  </si>
  <si>
    <t>DTC Metring with Box, single core L.T. XLPE cable (16 sq.mm., 120 mtr length) and other allied material.</t>
  </si>
  <si>
    <t>L.T.Dist.Boxes 200 KVA with MCCB</t>
  </si>
  <si>
    <t>L.T.Dist.Boxes 100 KVA with KITKAT</t>
  </si>
  <si>
    <t>L.T.Dist.Boxes 25/63 KVA with KITKAT</t>
  </si>
  <si>
    <t>RSJ 125x70, 8 m long for Circuit</t>
  </si>
  <si>
    <t>MS Channel 100x50x6 mm</t>
  </si>
  <si>
    <t>kg.</t>
  </si>
  <si>
    <t>M.S.Flat 50 x 6 mm</t>
  </si>
  <si>
    <t>NO.</t>
  </si>
  <si>
    <t>L.As. 11 KV (Gapless type)  with disconector</t>
  </si>
  <si>
    <t>Set.</t>
  </si>
  <si>
    <t>G.I.Stay Wire 7/4mm(8 SWG)</t>
  </si>
  <si>
    <t>11KV H.G.Fuses</t>
  </si>
  <si>
    <t xml:space="preserve">LT Shackle  Insulator </t>
  </si>
  <si>
    <t xml:space="preserve">L.T. Shackle Hardware  </t>
  </si>
  <si>
    <t>11KV A.B. Switch</t>
  </si>
  <si>
    <t>Danger Board in yard.</t>
  </si>
  <si>
    <t>Painting/Hardware &amp; support with numbering of pole</t>
  </si>
  <si>
    <t>1. Erection of 11 KV Line on RSJ Pole 9 Mtr - 0.04 km
2 Erection of 11/0.4 KV 25 KVA DTC -01 Nos</t>
  </si>
  <si>
    <t>1. Erection of 11 KV Line on RSJ Pole 9 Mtr - 0.04 km
2 Erection of 11/0.4 KV 100 KVA DTC -01 Nos</t>
  </si>
  <si>
    <t>1</t>
  </si>
  <si>
    <t>2</t>
  </si>
  <si>
    <t>Erection of 11/0.4 KV 100 KVA DTC</t>
  </si>
  <si>
    <t>3</t>
  </si>
  <si>
    <t>4</t>
  </si>
  <si>
    <t>5</t>
  </si>
  <si>
    <t>6</t>
  </si>
  <si>
    <t>0</t>
  </si>
  <si>
    <t>GST 18%</t>
  </si>
  <si>
    <t>Total Supervision Charges</t>
  </si>
  <si>
    <t>Grand Total (PR Cost)</t>
  </si>
  <si>
    <t>Disc Insulator 11 kV 7000 KG</t>
  </si>
  <si>
    <t>Distribution Transformer 100 kVA, 11/0.43 kV with BIS Mark as per IS 1180 (Part 1):2014 Level II</t>
  </si>
  <si>
    <t>L.T. Dist. Boxes 100 kVA with KITKAT</t>
  </si>
  <si>
    <t>L.As. 11 kV (Gapless type) with Disconnector</t>
  </si>
  <si>
    <t>DTC Metering with Box, single core L.T. XLPE cable (70 sq.mm, 120 mtr length) and other allied</t>
  </si>
  <si>
    <t>Total</t>
  </si>
  <si>
    <t xml:space="preserve">1. Erection of 11 KV Line on RSJ Pole 9 Mtr. - 0.10 KM
2. Erection of 11/0.4 KV 100 KVA DTC - 2 No
</t>
  </si>
  <si>
    <t>Supply Installation &amp; Energization of electrical Infrastructure for Street lightining on Borkhedi wadner project</t>
  </si>
  <si>
    <t>Electricity Bills for 19 Locations – Borkhedi wadner project</t>
  </si>
  <si>
    <t>1. Erection of 11 KV - 0.003 km
2. Errection of 11/0.44 KV_ Proposed 1 no of 25 KVA In line - Transformer
3. Erection of LT line</t>
  </si>
  <si>
    <t>1. Erection of 11 KV 0.3km
2. Errection of 11/0.44 KV_ Proposed 1 no of 25 KVA - Transformer
3. Erection of LT line 3PH 4W
4. SPCP -01</t>
  </si>
  <si>
    <t>1. Erection of 11 KV Line on RSJ Pole 10 Mtr. - 0.12km
2. Erection of 11/0.4 KV 63 KVA DTC - 01 Nos
3. Erection of LT Line 3Ø4W on RSJ Pole 8 Mtr. - 0.12 km</t>
  </si>
  <si>
    <t>1. Erection of 11/0.4 KV 25 KVA DTC - 01 Nos</t>
  </si>
  <si>
    <t>1. Erection of 11 KV Line on PSC Pole 8 Mtr.
2 Erection of 11/0.4 KV 63 KVA DTC -01 Nos</t>
  </si>
  <si>
    <t>Total Amount-&gt;&gt;&gt;&gt;</t>
  </si>
  <si>
    <t>Divison</t>
  </si>
  <si>
    <t>Hinganghat</t>
  </si>
  <si>
    <t xml:space="preserve">Abstract </t>
  </si>
  <si>
    <t>Item Description</t>
  </si>
  <si>
    <t>UoM</t>
  </si>
  <si>
    <t>Rate (Rs)</t>
  </si>
  <si>
    <t>Amount (Rs)</t>
  </si>
  <si>
    <t xml:space="preserve">Total </t>
  </si>
  <si>
    <t>GST@18%</t>
  </si>
  <si>
    <t xml:space="preserve">Grand Total </t>
  </si>
  <si>
    <r>
      <t xml:space="preserve">R1_CGCEL_NHIT_CHAIANGE WISE BOQ </t>
    </r>
    <r>
      <rPr>
        <b/>
        <i/>
        <sz val="18"/>
        <color rgb="FFFF0000"/>
        <rFont val="Cambria"/>
        <family val="1"/>
        <scheme val="major"/>
      </rPr>
      <t>BORKHEDI-WARDNER</t>
    </r>
  </si>
  <si>
    <t>Abstract</t>
  </si>
  <si>
    <t>Sl.No</t>
  </si>
  <si>
    <t>AREA</t>
  </si>
  <si>
    <t>Chainage (km)</t>
  </si>
  <si>
    <t>Length(m)</t>
  </si>
  <si>
    <t>TCS No</t>
  </si>
  <si>
    <t xml:space="preserve">Pole Arrangement </t>
  </si>
  <si>
    <t>Spacing</t>
  </si>
  <si>
    <t>Total No.of Poles</t>
  </si>
  <si>
    <t>Total No.of Lights</t>
  </si>
  <si>
    <t>9M DA Pole with 2M 10°tilt</t>
  </si>
  <si>
    <t>9M SA Pole with 0.5M 5° tilt</t>
  </si>
  <si>
    <t>9M Diff.A Pole with 0.5M 5° SA &amp; 0.5M 5° Diff.Arm</t>
  </si>
  <si>
    <t>9M Diff.A Pole with 0.5M 10° SA &amp; 2M 15° Diff.Arm</t>
  </si>
  <si>
    <t>250 WATT SL_50</t>
  </si>
  <si>
    <t>180 WATT SL_50</t>
  </si>
  <si>
    <t>220 WATT SL_50</t>
  </si>
  <si>
    <t>CFS-504-100-57-60D-SL-GL-NSG</t>
  </si>
  <si>
    <t>TOTAL UG CABLE LENGTH</t>
  </si>
  <si>
    <t>4CX16 SQ.MM AL.AR</t>
  </si>
  <si>
    <t>3CX1.5 SQ.MM CU.FLEX</t>
  </si>
  <si>
    <t>4CX16 AL.AR  Terminations</t>
  </si>
  <si>
    <t>4CX10 AL.AR  Terminations</t>
  </si>
  <si>
    <t>SEPERATOR/ MEDIAN</t>
  </si>
  <si>
    <t>CRASH BARRIER/ RE WALL</t>
  </si>
  <si>
    <t>TYPE-A</t>
  </si>
  <si>
    <t>TYPE-B</t>
  </si>
  <si>
    <t>2 MCBs</t>
  </si>
  <si>
    <t>1 MCB</t>
  </si>
  <si>
    <t>ROD</t>
  </si>
  <si>
    <t>PIPE</t>
  </si>
  <si>
    <t>FLAT</t>
  </si>
  <si>
    <t>GI WIRE</t>
  </si>
  <si>
    <t>Under Deck Load</t>
  </si>
  <si>
    <t>Feeder Panel Location</t>
  </si>
  <si>
    <t>STREET LIGHTING LOAD</t>
  </si>
  <si>
    <t>TOLL PLAZA LIGHTING LOAD</t>
  </si>
  <si>
    <t>TOTAL LOAD</t>
  </si>
  <si>
    <t>Tentative Transformer Chainage</t>
  </si>
  <si>
    <t>Transformer wise Load</t>
  </si>
  <si>
    <t>Concern MSEDCL Division</t>
  </si>
  <si>
    <t xml:space="preserve">Application ID </t>
  </si>
  <si>
    <t xml:space="preserve">Fee Recipt No </t>
  </si>
  <si>
    <t xml:space="preserve">Consumer No </t>
  </si>
  <si>
    <t>Concern JE/AE</t>
  </si>
  <si>
    <t>Tentative Estimate Amount 
(incl. GST &amp; Supervision Charges)</t>
  </si>
  <si>
    <t>Status of sanction</t>
  </si>
  <si>
    <t>Pending With</t>
  </si>
  <si>
    <t>Division</t>
  </si>
  <si>
    <t>25 KVA</t>
  </si>
  <si>
    <t xml:space="preserve">63 KVA </t>
  </si>
  <si>
    <t>100 KVA</t>
  </si>
  <si>
    <t xml:space="preserve">11 KV HT OH line </t>
  </si>
  <si>
    <t xml:space="preserve">LT Line </t>
  </si>
  <si>
    <t xml:space="preserve">Length </t>
  </si>
  <si>
    <t xml:space="preserve">Length Of Bore HDD Dia </t>
  </si>
  <si>
    <t>From</t>
  </si>
  <si>
    <t>to</t>
  </si>
  <si>
    <t/>
  </si>
  <si>
    <t>MCW</t>
  </si>
  <si>
    <t>SR</t>
  </si>
  <si>
    <t>KANKATI</t>
  </si>
  <si>
    <t>Double arm on Median GL</t>
  </si>
  <si>
    <t>Samudrapur Division, Dist Wardha</t>
  </si>
  <si>
    <t>JE Samadrapur</t>
  </si>
  <si>
    <t>Yes</t>
  </si>
  <si>
    <t>-</t>
  </si>
  <si>
    <t>JAMB JN</t>
  </si>
  <si>
    <t>64+305</t>
  </si>
  <si>
    <t>64+810</t>
  </si>
  <si>
    <t>Double arm on Median &amp; SA for SR BHS</t>
  </si>
  <si>
    <t>UBADA FLYOVER</t>
  </si>
  <si>
    <t>66+635</t>
  </si>
  <si>
    <t>67+610</t>
  </si>
  <si>
    <t>Diff. arm on Crash barrier</t>
  </si>
  <si>
    <t>71+935</t>
  </si>
  <si>
    <t>73+000</t>
  </si>
  <si>
    <t>Hinganghat Division Dist. Warhda</t>
  </si>
  <si>
    <t>JE Hihnanghat</t>
  </si>
  <si>
    <t>Not required</t>
  </si>
  <si>
    <t>HGT</t>
  </si>
  <si>
    <t>79+650</t>
  </si>
  <si>
    <t>80+110</t>
  </si>
  <si>
    <t>SA FOR ELEVATED AND GR MCW &amp; DA ON ISLAND</t>
  </si>
  <si>
    <t>JE Alipur</t>
  </si>
  <si>
    <t>Awaited</t>
  </si>
  <si>
    <t>YTL</t>
  </si>
  <si>
    <t>PKD</t>
  </si>
  <si>
    <t>93+940</t>
  </si>
  <si>
    <t>95+630</t>
  </si>
  <si>
    <t>94+785</t>
  </si>
  <si>
    <t xml:space="preserve">JE Wadner </t>
  </si>
  <si>
    <t>95+510</t>
  </si>
  <si>
    <t>SA AT SR EDGE</t>
  </si>
  <si>
    <t>94+000</t>
  </si>
  <si>
    <t>95+475</t>
  </si>
  <si>
    <t>99+085</t>
  </si>
  <si>
    <t>100+805</t>
  </si>
  <si>
    <t>99+785</t>
  </si>
  <si>
    <t>JE Pohna</t>
  </si>
  <si>
    <t>104+195</t>
  </si>
  <si>
    <t>105+775</t>
  </si>
  <si>
    <t>104+985</t>
  </si>
  <si>
    <t>Pandhakawda</t>
  </si>
  <si>
    <t>128+660</t>
  </si>
  <si>
    <t>129+245</t>
  </si>
  <si>
    <t>128+953</t>
  </si>
  <si>
    <t>JE UMARI</t>
  </si>
  <si>
    <t xml:space="preserve">Awaited </t>
  </si>
  <si>
    <t>Dy EE Pandharkawda</t>
  </si>
  <si>
    <t>Pandharkawda</t>
  </si>
  <si>
    <t>129+885</t>
  </si>
  <si>
    <t>130+656</t>
  </si>
  <si>
    <t>130+271</t>
  </si>
  <si>
    <t>130+485</t>
  </si>
  <si>
    <t>130+185</t>
  </si>
  <si>
    <t>132+105</t>
  </si>
  <si>
    <t>134+125</t>
  </si>
  <si>
    <t>132+610 &amp; 133+605</t>
  </si>
  <si>
    <t>137+675</t>
  </si>
  <si>
    <t>138+245</t>
  </si>
  <si>
    <t>137+960</t>
  </si>
  <si>
    <t>Pandharkawada Division Dist. Yavatmal</t>
  </si>
  <si>
    <t>138+955</t>
  </si>
  <si>
    <t>140+330</t>
  </si>
  <si>
    <t>DIFF ARM FROM CB MED &amp; SA POLE SR</t>
  </si>
  <si>
    <t>139+643</t>
  </si>
  <si>
    <t>147+255</t>
  </si>
  <si>
    <t>149+570</t>
  </si>
  <si>
    <t>147+834 &amp; 148+991</t>
  </si>
  <si>
    <t>JE PANDHARKAWDA URBAN</t>
  </si>
  <si>
    <t>147+280</t>
  </si>
  <si>
    <t>157+285</t>
  </si>
  <si>
    <t>158+110</t>
  </si>
  <si>
    <t>157+698</t>
  </si>
  <si>
    <t>JE PANDHARKAWDA RURAL</t>
  </si>
  <si>
    <t>157+340</t>
  </si>
  <si>
    <t xml:space="preserve">DHOKI BRIDGE </t>
  </si>
  <si>
    <t>158+770</t>
  </si>
  <si>
    <t>159+385</t>
  </si>
  <si>
    <t>159+078</t>
  </si>
  <si>
    <t>158+915</t>
  </si>
  <si>
    <t>169+160</t>
  </si>
  <si>
    <t>170+430</t>
  </si>
  <si>
    <t>169+795</t>
  </si>
  <si>
    <t>JE PATANBORI</t>
  </si>
  <si>
    <t>170+395</t>
  </si>
  <si>
    <t>169+778</t>
  </si>
  <si>
    <t>SCOPE END</t>
  </si>
  <si>
    <t>174+725</t>
  </si>
  <si>
    <t>175+000</t>
  </si>
  <si>
    <t>DA MED &amp; SA FOR BUS BAY</t>
  </si>
  <si>
    <t>174+863</t>
  </si>
  <si>
    <t>112+305</t>
  </si>
  <si>
    <t>113+935</t>
  </si>
  <si>
    <t>113+120</t>
  </si>
  <si>
    <t>Yavatmal Division Dist. Yavatmal</t>
  </si>
  <si>
    <t>JE Wadki</t>
  </si>
  <si>
    <t>EE YTL</t>
  </si>
  <si>
    <t>Yavatmal</t>
  </si>
  <si>
    <t>114+955</t>
  </si>
  <si>
    <t>116+250</t>
  </si>
  <si>
    <t>115+603</t>
  </si>
  <si>
    <t>HDD Bore, 110 mm dia</t>
  </si>
  <si>
    <t>HDPE Pipe 90mm dia</t>
  </si>
  <si>
    <t>Underground Cable, 4C25 sq.mm</t>
  </si>
  <si>
    <t>Sum of Section-1</t>
  </si>
  <si>
    <t>Sum of Section-2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</si>
</sst>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00"/>
    <numFmt numFmtId="165" formatCode="0.0%"/>
    <numFmt numFmtId="166" formatCode="0.00_)"/>
    <numFmt numFmtId="167" formatCode="0.0"/>
    <numFmt numFmtId="168" formatCode="0.0_)"/>
    <numFmt numFmtId="169" formatCode="0\+000"/>
    <numFmt numFmtId="170" formatCode="_ * #,##0_ ;_ * \-#,##0_ ;_ * &quot;-&quot;??_ ;_ @_ "/>
    <numFmt numFmtId="171" formatCode="_(* #,##0.00_);_(* \(#,##0.00\);_(* &quot;-&quot;??_);_(@_)"/>
  </numFmts>
  <fonts count="6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Poppins"/>
    </font>
    <font>
      <b/>
      <sz val="10"/>
      <name val="Poppins"/>
    </font>
    <font>
      <sz val="10"/>
      <name val="Poppins"/>
    </font>
    <font>
      <b/>
      <sz val="10"/>
      <color rgb="FF000000"/>
      <name val="Poppins"/>
    </font>
    <font>
      <sz val="11"/>
      <color rgb="FF000000"/>
      <name val="Poppins"/>
    </font>
    <font>
      <b/>
      <sz val="11"/>
      <color rgb="FF000000"/>
      <name val="Poppins"/>
    </font>
    <font>
      <b/>
      <sz val="11"/>
      <color theme="1"/>
      <name val="Calibri"/>
      <family val="2"/>
      <scheme val="minor"/>
    </font>
    <font>
      <sz val="11"/>
      <color theme="1"/>
      <name val="Cambria"/>
      <family val="1"/>
      <scheme val="major"/>
    </font>
    <font>
      <b/>
      <sz val="11"/>
      <name val="Calibri"/>
      <family val="2"/>
    </font>
    <font>
      <b/>
      <sz val="10"/>
      <color rgb="FF000000"/>
      <name val="Times New Roman"/>
      <family val="1"/>
    </font>
    <font>
      <sz val="10"/>
      <name val="Arial"/>
      <family val="2"/>
    </font>
    <font>
      <b/>
      <sz val="12"/>
      <name val="Verdana"/>
      <family val="2"/>
    </font>
    <font>
      <sz val="11"/>
      <name val="Verdana"/>
      <family val="2"/>
    </font>
    <font>
      <b/>
      <sz val="15"/>
      <name val="Verdana"/>
      <family val="2"/>
    </font>
    <font>
      <sz val="10"/>
      <name val="Verdana"/>
      <family val="2"/>
    </font>
    <font>
      <b/>
      <sz val="14"/>
      <name val="Verdana"/>
      <family val="2"/>
    </font>
    <font>
      <b/>
      <sz val="10"/>
      <name val="Verdana"/>
      <family val="2"/>
    </font>
    <font>
      <b/>
      <sz val="10"/>
      <name val="Arial"/>
      <family val="2"/>
    </font>
    <font>
      <b/>
      <sz val="11"/>
      <name val="Arial"/>
      <family val="2"/>
    </font>
    <font>
      <b/>
      <sz val="11"/>
      <name val="Calibri"/>
      <family val="2"/>
      <scheme val="minor"/>
    </font>
    <font>
      <b/>
      <sz val="14"/>
      <name val="Arial"/>
      <family val="2"/>
    </font>
    <font>
      <b/>
      <sz val="10"/>
      <name val="Calibri"/>
      <family val="2"/>
      <scheme val="minor"/>
    </font>
    <font>
      <sz val="11"/>
      <name val="Tw Cen MT"/>
      <family val="2"/>
    </font>
    <font>
      <b/>
      <sz val="12"/>
      <name val="Calibri"/>
      <family val="2"/>
      <scheme val="minor"/>
    </font>
    <font>
      <sz val="10"/>
      <name val="Calibri"/>
      <family val="2"/>
      <scheme val="minor"/>
    </font>
    <font>
      <b/>
      <sz val="11"/>
      <name val="Tw Cen MT"/>
      <family val="2"/>
    </font>
    <font>
      <b/>
      <sz val="11"/>
      <color theme="1"/>
      <name val="Tw Cen MT"/>
      <family val="2"/>
    </font>
    <font>
      <b/>
      <sz val="11"/>
      <name val="Verdana"/>
      <family val="2"/>
    </font>
    <font>
      <sz val="11"/>
      <name val="Arial"/>
      <family val="2"/>
    </font>
    <font>
      <b/>
      <sz val="9"/>
      <name val="Arial"/>
      <family val="2"/>
    </font>
    <font>
      <sz val="9"/>
      <name val="Arial"/>
      <family val="2"/>
    </font>
    <font>
      <sz val="9"/>
      <color theme="1"/>
      <name val="Arial"/>
      <family val="2"/>
    </font>
    <font>
      <sz val="10"/>
      <color theme="1"/>
      <name val="Arial"/>
      <family val="2"/>
    </font>
    <font>
      <b/>
      <sz val="8"/>
      <name val="Verdana"/>
      <family val="2"/>
    </font>
    <font>
      <b/>
      <sz val="9"/>
      <name val="Verdana"/>
      <family val="2"/>
    </font>
    <font>
      <sz val="9"/>
      <color rgb="FFFF0000"/>
      <name val="Arial"/>
      <family val="2"/>
    </font>
    <font>
      <sz val="12"/>
      <color theme="1"/>
      <name val="Calibri"/>
      <family val="2"/>
      <scheme val="minor"/>
    </font>
    <font>
      <sz val="11"/>
      <color theme="1"/>
      <name val="Poppins"/>
    </font>
    <font>
      <b/>
      <i/>
      <sz val="18"/>
      <color theme="1"/>
      <name val="Cambria"/>
      <family val="1"/>
      <scheme val="major"/>
    </font>
    <font>
      <b/>
      <i/>
      <sz val="18"/>
      <color rgb="FFFF0000"/>
      <name val="Cambria"/>
      <family val="1"/>
      <scheme val="major"/>
    </font>
    <font>
      <b/>
      <i/>
      <sz val="11"/>
      <color theme="1"/>
      <name val="Cambria"/>
      <family val="1"/>
      <scheme val="major"/>
    </font>
    <font>
      <b/>
      <i/>
      <sz val="18"/>
      <color theme="1"/>
      <name val="Cambria"/>
      <family val="2"/>
      <scheme val="major"/>
    </font>
    <font>
      <b/>
      <sz val="11"/>
      <color theme="1"/>
      <name val="Cambria"/>
      <family val="1"/>
      <scheme val="major"/>
    </font>
    <font>
      <sz val="11"/>
      <name val="Cambria"/>
      <family val="1"/>
      <scheme val="major"/>
    </font>
    <font>
      <b/>
      <sz val="11"/>
      <name val="Cambria"/>
      <family val="1"/>
      <scheme val="major"/>
    </font>
    <font>
      <sz val="11"/>
      <color rgb="FFFF0000"/>
      <name val="Cambria"/>
      <family val="1"/>
      <scheme val="major"/>
    </font>
    <font>
      <b/>
      <sz val="11"/>
      <color theme="1"/>
      <name val="Cambria"/>
      <family val="2"/>
      <scheme val="major"/>
    </font>
    <font>
      <b/>
      <sz val="12"/>
      <color theme="1"/>
      <name val="Calibri"/>
      <family val="2"/>
      <scheme val="minor"/>
    </font>
    <font>
      <b/>
      <sz val="9"/>
      <name val="Poppins"/>
    </font>
    <font>
      <sz val="9"/>
      <color rgb="FF000000"/>
      <name val="Poppins"/>
    </font>
    <font>
      <sz val="9"/>
      <name val="Poppins"/>
    </font>
    <font>
      <b/>
      <sz val="9"/>
      <color rgb="FF000000"/>
      <name val="Poppins"/>
    </font>
    <font>
      <sz val="9"/>
      <color theme="1"/>
      <name val="Cambria"/>
      <family val="1"/>
      <scheme val="major"/>
    </font>
    <font>
      <b/>
      <sz val="9"/>
      <color rgb="FFFF0000"/>
      <name val="Poppins"/>
    </font>
    <font>
      <sz val="9"/>
      <color rgb="FFFF0000"/>
      <name val="Poppins"/>
    </font>
  </fonts>
  <fills count="18">
    <fill>
      <patternFill patternType="none"/>
    </fill>
    <fill>
      <patternFill patternType="gray125"/>
    </fill>
    <fill>
      <patternFill patternType="solid">
        <fgColor rgb="FFE8E8E8"/>
      </patternFill>
    </fill>
    <fill>
      <patternFill patternType="solid">
        <fgColor rgb="FFFFFF00"/>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D9D9D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00B050"/>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rgb="FF000000"/>
      </right>
      <top/>
      <bottom style="thin">
        <color rgb="FF000000"/>
      </bottom>
      <diagonal/>
    </border>
    <border>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s>
  <cellStyleXfs count="12">
    <xf numFmtId="0" fontId="0"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5" fillId="0" borderId="0"/>
    <xf numFmtId="43" fontId="1" fillId="0" borderId="0" applyFont="0" applyFill="0" applyBorder="0" applyAlignment="0" applyProtection="0"/>
    <xf numFmtId="0" fontId="1" fillId="0" borderId="0"/>
    <xf numFmtId="0" fontId="41" fillId="0" borderId="0"/>
    <xf numFmtId="43" fontId="41" fillId="0" borderId="0" applyFont="0" applyFill="0" applyBorder="0" applyAlignment="0" applyProtection="0"/>
  </cellStyleXfs>
  <cellXfs count="433">
    <xf numFmtId="0" fontId="0" fillId="0" borderId="0" xfId="0" applyAlignment="1">
      <alignment horizontal="left" vertical="top"/>
    </xf>
    <xf numFmtId="0" fontId="5" fillId="0" borderId="1" xfId="0" applyFont="1" applyBorder="1" applyAlignment="1">
      <alignment horizontal="left" vertical="center" wrapText="1"/>
    </xf>
    <xf numFmtId="0" fontId="5" fillId="0" borderId="14" xfId="0" applyFont="1" applyBorder="1" applyAlignment="1">
      <alignment horizontal="left" vertical="center" wrapText="1"/>
    </xf>
    <xf numFmtId="1" fontId="5" fillId="0" borderId="10" xfId="0" applyNumberFormat="1" applyFont="1" applyBorder="1" applyAlignment="1">
      <alignment horizontal="center" vertical="center" shrinkToFit="1"/>
    </xf>
    <xf numFmtId="1" fontId="5" fillId="0" borderId="1" xfId="0" applyNumberFormat="1" applyFont="1" applyBorder="1" applyAlignment="1">
      <alignment horizontal="center" vertical="center" shrinkToFi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0" xfId="0" applyFont="1" applyAlignment="1">
      <alignment horizontal="left" vertical="center"/>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0" borderId="0" xfId="0" applyFont="1" applyAlignment="1">
      <alignment horizontal="center" vertical="center"/>
    </xf>
    <xf numFmtId="9" fontId="5" fillId="0" borderId="0" xfId="2" applyFont="1" applyAlignment="1">
      <alignment horizontal="center" vertical="center"/>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shrinkToFit="1"/>
    </xf>
    <xf numFmtId="1" fontId="8" fillId="0" borderId="14" xfId="0" applyNumberFormat="1" applyFont="1" applyBorder="1" applyAlignment="1">
      <alignment horizontal="center" vertical="center" shrinkToFit="1"/>
    </xf>
    <xf numFmtId="4" fontId="8" fillId="0" borderId="14" xfId="0" applyNumberFormat="1" applyFont="1" applyBorder="1" applyAlignment="1">
      <alignment horizontal="center" vertical="center" shrinkToFit="1"/>
    </xf>
    <xf numFmtId="43" fontId="5" fillId="0" borderId="0" xfId="1" applyFont="1" applyAlignment="1">
      <alignment horizontal="center" vertical="center"/>
    </xf>
    <xf numFmtId="4" fontId="5" fillId="0" borderId="11" xfId="0" applyNumberFormat="1" applyFont="1" applyBorder="1" applyAlignment="1">
      <alignment horizontal="center" vertical="center" shrinkToFit="1"/>
    </xf>
    <xf numFmtId="4" fontId="8" fillId="3" borderId="15" xfId="0" applyNumberFormat="1" applyFont="1" applyFill="1" applyBorder="1" applyAlignment="1">
      <alignment horizontal="center" vertical="center" shrinkToFit="1"/>
    </xf>
    <xf numFmtId="4" fontId="5" fillId="0" borderId="0" xfId="0" applyNumberFormat="1" applyFont="1" applyAlignment="1">
      <alignment horizontal="center" vertical="center"/>
    </xf>
    <xf numFmtId="10" fontId="5" fillId="0" borderId="0" xfId="2" applyNumberFormat="1" applyFont="1" applyAlignment="1">
      <alignment horizontal="center" vertical="center"/>
    </xf>
    <xf numFmtId="4" fontId="5" fillId="4" borderId="1" xfId="0" applyNumberFormat="1" applyFont="1" applyFill="1" applyBorder="1" applyAlignment="1">
      <alignment horizontal="center" vertical="center" shrinkToFit="1"/>
    </xf>
    <xf numFmtId="4" fontId="5" fillId="4" borderId="11" xfId="0" applyNumberFormat="1" applyFont="1" applyFill="1" applyBorder="1" applyAlignment="1">
      <alignment horizontal="center" vertical="center" shrinkToFit="1"/>
    </xf>
    <xf numFmtId="0" fontId="8" fillId="0" borderId="0" xfId="0" applyFont="1" applyAlignment="1">
      <alignment horizontal="center" vertical="center"/>
    </xf>
    <xf numFmtId="4" fontId="8"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5" borderId="17" xfId="0" applyFont="1" applyFill="1" applyBorder="1" applyAlignment="1">
      <alignment horizontal="left" vertical="center"/>
    </xf>
    <xf numFmtId="0" fontId="5" fillId="0" borderId="18" xfId="0" applyFont="1" applyBorder="1" applyAlignment="1">
      <alignment horizontal="left" vertical="center"/>
    </xf>
    <xf numFmtId="0" fontId="8" fillId="0" borderId="19" xfId="0" applyFont="1" applyBorder="1" applyAlignment="1">
      <alignment horizontal="center" vertical="center"/>
    </xf>
    <xf numFmtId="0" fontId="5" fillId="0" borderId="20" xfId="0" applyFont="1" applyBorder="1" applyAlignment="1">
      <alignment horizontal="left" vertical="center"/>
    </xf>
    <xf numFmtId="0" fontId="8"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4" fillId="0" borderId="17" xfId="0" applyFont="1" applyBorder="1" applyAlignment="1">
      <alignment horizontal="left" vertical="top"/>
    </xf>
    <xf numFmtId="4" fontId="5" fillId="5" borderId="11" xfId="0" applyNumberFormat="1" applyFont="1" applyFill="1" applyBorder="1" applyAlignment="1">
      <alignment horizontal="center" vertical="center" shrinkToFit="1"/>
    </xf>
    <xf numFmtId="0" fontId="11" fillId="0" borderId="24" xfId="3" applyFont="1" applyBorder="1" applyAlignment="1">
      <alignment horizontal="center" vertical="center"/>
    </xf>
    <xf numFmtId="0" fontId="11" fillId="0" borderId="0" xfId="3" applyFont="1" applyAlignment="1">
      <alignment horizontal="center" vertical="center"/>
    </xf>
    <xf numFmtId="0" fontId="3" fillId="0" borderId="24" xfId="3" applyBorder="1" applyAlignment="1">
      <alignment horizontal="center" vertical="center"/>
    </xf>
    <xf numFmtId="0" fontId="3" fillId="0" borderId="24" xfId="3" applyBorder="1" applyAlignment="1">
      <alignment horizontal="left" vertical="center"/>
    </xf>
    <xf numFmtId="43" fontId="0" fillId="0" borderId="24" xfId="4" applyFont="1" applyBorder="1" applyAlignment="1">
      <alignment horizontal="center" vertical="center"/>
    </xf>
    <xf numFmtId="0" fontId="3" fillId="0" borderId="0" xfId="3" applyAlignment="1">
      <alignment horizontal="center" vertical="center"/>
    </xf>
    <xf numFmtId="0" fontId="3" fillId="6" borderId="24" xfId="3" applyFill="1" applyBorder="1" applyAlignment="1">
      <alignment horizontal="center" vertical="center"/>
    </xf>
    <xf numFmtId="43" fontId="11" fillId="6" borderId="24" xfId="4" applyFont="1" applyFill="1" applyBorder="1" applyAlignment="1">
      <alignment horizontal="center" vertical="center"/>
    </xf>
    <xf numFmtId="0" fontId="11" fillId="6" borderId="24" xfId="3" applyFont="1" applyFill="1" applyBorder="1" applyAlignment="1">
      <alignment horizontal="center" vertical="center"/>
    </xf>
    <xf numFmtId="0" fontId="2" fillId="0" borderId="0" xfId="5" applyAlignment="1">
      <alignment horizontal="center" vertical="center"/>
    </xf>
    <xf numFmtId="43" fontId="0" fillId="0" borderId="0" xfId="6" applyFont="1" applyAlignment="1">
      <alignment horizontal="center" vertical="center"/>
    </xf>
    <xf numFmtId="0" fontId="11" fillId="0" borderId="24" xfId="5" applyFont="1" applyBorder="1" applyAlignment="1">
      <alignment horizontal="center" vertical="center" wrapText="1"/>
    </xf>
    <xf numFmtId="0" fontId="2" fillId="0" borderId="24" xfId="5" applyBorder="1" applyAlignment="1">
      <alignment horizontal="center" vertical="center"/>
    </xf>
    <xf numFmtId="43" fontId="0" fillId="0" borderId="24" xfId="6" applyFont="1" applyBorder="1" applyAlignment="1">
      <alignment horizontal="center" vertical="center"/>
    </xf>
    <xf numFmtId="0" fontId="11" fillId="0" borderId="24" xfId="5" applyFont="1" applyBorder="1" applyAlignment="1">
      <alignment horizontal="center" vertical="center"/>
    </xf>
    <xf numFmtId="43" fontId="11" fillId="0" borderId="24" xfId="6" applyFont="1" applyBorder="1" applyAlignment="1">
      <alignment horizontal="center" vertical="center"/>
    </xf>
    <xf numFmtId="0" fontId="11" fillId="0" borderId="0" xfId="5" applyFont="1" applyAlignment="1">
      <alignment horizontal="center" vertical="center"/>
    </xf>
    <xf numFmtId="0" fontId="2" fillId="0" borderId="24" xfId="5" applyBorder="1" applyAlignment="1">
      <alignment horizontal="left" vertical="center"/>
    </xf>
    <xf numFmtId="43" fontId="2" fillId="0" borderId="24" xfId="5" applyNumberFormat="1" applyBorder="1" applyAlignment="1">
      <alignment horizontal="center" vertical="center"/>
    </xf>
    <xf numFmtId="4" fontId="2" fillId="0" borderId="24" xfId="5" applyNumberFormat="1" applyBorder="1" applyAlignment="1">
      <alignment horizontal="center" vertical="center"/>
    </xf>
    <xf numFmtId="9" fontId="2" fillId="0" borderId="24" xfId="5" applyNumberFormat="1" applyBorder="1" applyAlignment="1">
      <alignment horizontal="center" vertical="center"/>
    </xf>
    <xf numFmtId="165" fontId="2" fillId="0" borderId="24" xfId="5" applyNumberFormat="1" applyBorder="1" applyAlignment="1">
      <alignment horizontal="center" vertical="center"/>
    </xf>
    <xf numFmtId="0" fontId="11" fillId="0" borderId="24" xfId="5" applyFont="1" applyBorder="1" applyAlignment="1">
      <alignment horizontal="left" vertical="center"/>
    </xf>
    <xf numFmtId="0" fontId="2" fillId="0" borderId="0" xfId="5"/>
    <xf numFmtId="0" fontId="11" fillId="0" borderId="0" xfId="5" applyFont="1"/>
    <xf numFmtId="0" fontId="11" fillId="0" borderId="24" xfId="5" applyFont="1" applyBorder="1" applyAlignment="1">
      <alignment horizontal="right" vertical="center" wrapText="1"/>
    </xf>
    <xf numFmtId="0" fontId="2" fillId="0" borderId="24" xfId="5" applyBorder="1" applyAlignment="1">
      <alignment horizontal="center" vertical="center" wrapText="1"/>
    </xf>
    <xf numFmtId="0" fontId="2" fillId="0" borderId="24" xfId="5" applyBorder="1" applyAlignment="1">
      <alignment vertical="center" wrapText="1"/>
    </xf>
    <xf numFmtId="43" fontId="0" fillId="0" borderId="24" xfId="6" applyFont="1" applyBorder="1" applyAlignment="1">
      <alignment horizontal="right" vertical="center" wrapText="1"/>
    </xf>
    <xf numFmtId="0" fontId="11" fillId="0" borderId="24" xfId="5" applyFont="1" applyBorder="1" applyAlignment="1">
      <alignment vertical="center" wrapText="1"/>
    </xf>
    <xf numFmtId="0" fontId="2" fillId="0" borderId="24" xfId="5" applyBorder="1" applyAlignment="1">
      <alignment horizontal="right" vertical="center" wrapText="1"/>
    </xf>
    <xf numFmtId="4" fontId="11" fillId="0" borderId="24" xfId="5" applyNumberFormat="1" applyFont="1" applyBorder="1" applyAlignment="1">
      <alignment horizontal="right" vertical="center" wrapText="1"/>
    </xf>
    <xf numFmtId="43" fontId="11" fillId="0" borderId="24" xfId="6" applyFont="1" applyBorder="1" applyAlignment="1">
      <alignment horizontal="right" vertical="center" wrapText="1"/>
    </xf>
    <xf numFmtId="0" fontId="2" fillId="0" borderId="0" xfId="5" applyAlignment="1">
      <alignment horizontal="center" vertical="center" wrapText="1"/>
    </xf>
    <xf numFmtId="0" fontId="11" fillId="0" borderId="0" xfId="5" applyFont="1" applyAlignment="1">
      <alignment vertical="center" wrapText="1"/>
    </xf>
    <xf numFmtId="43" fontId="0" fillId="0" borderId="0" xfId="6" applyFont="1" applyBorder="1" applyAlignment="1">
      <alignment horizontal="right" vertical="center" wrapText="1"/>
    </xf>
    <xf numFmtId="43" fontId="11" fillId="0" borderId="0" xfId="6" applyFont="1" applyBorder="1" applyAlignment="1">
      <alignment horizontal="right" vertical="center" wrapText="1"/>
    </xf>
    <xf numFmtId="4" fontId="2" fillId="0" borderId="24" xfId="5" applyNumberFormat="1" applyBorder="1" applyAlignment="1">
      <alignment horizontal="right" vertical="center" wrapText="1"/>
    </xf>
    <xf numFmtId="43" fontId="0" fillId="0" borderId="24" xfId="6" applyFont="1" applyBorder="1" applyAlignment="1">
      <alignment horizontal="center" vertical="center" wrapText="1"/>
    </xf>
    <xf numFmtId="0" fontId="13" fillId="0" borderId="24" xfId="5" applyFont="1" applyBorder="1" applyAlignment="1">
      <alignment horizontal="center" vertical="center"/>
    </xf>
    <xf numFmtId="0" fontId="2" fillId="0" borderId="24" xfId="5" applyBorder="1"/>
    <xf numFmtId="4" fontId="11" fillId="0" borderId="24" xfId="5" applyNumberFormat="1" applyFont="1" applyBorder="1"/>
    <xf numFmtId="0" fontId="13" fillId="0" borderId="24" xfId="5" applyFont="1" applyBorder="1" applyAlignment="1">
      <alignment horizontal="center"/>
    </xf>
    <xf numFmtId="0" fontId="2" fillId="0" borderId="0" xfId="5" applyAlignment="1">
      <alignment horizontal="center"/>
    </xf>
    <xf numFmtId="43" fontId="0" fillId="0" borderId="24" xfId="6" applyFont="1" applyBorder="1"/>
    <xf numFmtId="0" fontId="11" fillId="0" borderId="24" xfId="5" applyFont="1" applyBorder="1" applyAlignment="1">
      <alignment horizontal="center"/>
    </xf>
    <xf numFmtId="43" fontId="11" fillId="0" borderId="24" xfId="6" applyFont="1" applyBorder="1" applyAlignment="1">
      <alignment horizontal="center"/>
    </xf>
    <xf numFmtId="0" fontId="11" fillId="0" borderId="0" xfId="5" applyFont="1" applyAlignment="1">
      <alignment horizontal="center"/>
    </xf>
    <xf numFmtId="9" fontId="2" fillId="0" borderId="24" xfId="5" applyNumberFormat="1" applyBorder="1"/>
    <xf numFmtId="10" fontId="2" fillId="0" borderId="24" xfId="5" applyNumberFormat="1" applyBorder="1"/>
    <xf numFmtId="0" fontId="2" fillId="0" borderId="0" xfId="5" applyAlignment="1">
      <alignment horizontal="right" vertical="center" wrapText="1"/>
    </xf>
    <xf numFmtId="4" fontId="11" fillId="0" borderId="0" xfId="5" applyNumberFormat="1" applyFont="1" applyAlignment="1">
      <alignment horizontal="right" vertical="center" wrapText="1"/>
    </xf>
    <xf numFmtId="4" fontId="2" fillId="0" borderId="24" xfId="5" applyNumberFormat="1" applyBorder="1" applyAlignment="1">
      <alignment horizontal="center" vertical="center" wrapText="1"/>
    </xf>
    <xf numFmtId="4" fontId="11" fillId="0" borderId="24" xfId="5" applyNumberFormat="1" applyFont="1" applyBorder="1" applyAlignment="1">
      <alignment horizontal="center" vertical="center" wrapText="1"/>
    </xf>
    <xf numFmtId="0" fontId="11" fillId="0" borderId="24" xfId="5" applyFont="1" applyBorder="1"/>
    <xf numFmtId="0" fontId="2" fillId="0" borderId="24" xfId="5" applyBorder="1" applyAlignment="1">
      <alignment horizontal="center"/>
    </xf>
    <xf numFmtId="0" fontId="2" fillId="0" borderId="0" xfId="5" applyAlignment="1">
      <alignment horizontal="left"/>
    </xf>
    <xf numFmtId="0" fontId="2" fillId="0" borderId="24" xfId="5" applyBorder="1" applyAlignment="1">
      <alignment horizontal="left" vertical="center" wrapText="1"/>
    </xf>
    <xf numFmtId="0" fontId="14" fillId="0" borderId="24" xfId="0" applyFont="1" applyBorder="1" applyAlignment="1">
      <alignment horizontal="right" vertical="center" wrapText="1"/>
    </xf>
    <xf numFmtId="0" fontId="14" fillId="0" borderId="24" xfId="0" applyFont="1" applyBorder="1" applyAlignment="1">
      <alignment horizontal="center" vertical="center" wrapText="1"/>
    </xf>
    <xf numFmtId="0" fontId="4" fillId="0" borderId="24" xfId="0" applyFont="1" applyBorder="1" applyAlignment="1">
      <alignment horizontal="right" vertical="center" wrapText="1"/>
    </xf>
    <xf numFmtId="0" fontId="4" fillId="0" borderId="24" xfId="0" applyFont="1" applyBorder="1" applyAlignment="1">
      <alignment horizontal="left" vertical="center" wrapText="1"/>
    </xf>
    <xf numFmtId="0" fontId="4" fillId="0" borderId="24" xfId="0" applyFont="1" applyBorder="1" applyAlignment="1">
      <alignment horizontal="center" vertical="center" wrapText="1"/>
    </xf>
    <xf numFmtId="4" fontId="4" fillId="0" borderId="24" xfId="0" applyNumberFormat="1" applyFont="1" applyBorder="1" applyAlignment="1">
      <alignment horizontal="right" vertical="center" wrapText="1"/>
    </xf>
    <xf numFmtId="0" fontId="0" fillId="0" borderId="24" xfId="0" applyBorder="1" applyAlignment="1">
      <alignment horizontal="right" vertical="center" wrapText="1"/>
    </xf>
    <xf numFmtId="0" fontId="14" fillId="0" borderId="24" xfId="0" applyFont="1" applyBorder="1" applyAlignment="1">
      <alignment horizontal="left" vertical="center" wrapText="1"/>
    </xf>
    <xf numFmtId="0" fontId="0" fillId="0" borderId="24" xfId="0" applyBorder="1" applyAlignment="1">
      <alignment horizontal="center" vertical="center" wrapText="1"/>
    </xf>
    <xf numFmtId="4" fontId="14" fillId="0" borderId="24" xfId="0" applyNumberFormat="1" applyFont="1" applyBorder="1" applyAlignment="1">
      <alignment horizontal="right" vertical="center" wrapText="1"/>
    </xf>
    <xf numFmtId="0" fontId="4" fillId="0" borderId="0" xfId="0" applyFont="1" applyAlignment="1">
      <alignment horizontal="left" vertical="top"/>
    </xf>
    <xf numFmtId="0" fontId="0" fillId="0" borderId="24" xfId="0" applyBorder="1"/>
    <xf numFmtId="1" fontId="0" fillId="0" borderId="24" xfId="0" applyNumberFormat="1" applyBorder="1"/>
    <xf numFmtId="0" fontId="14" fillId="0" borderId="24" xfId="0" applyFont="1" applyBorder="1"/>
    <xf numFmtId="0" fontId="14" fillId="0" borderId="0" xfId="0" applyFont="1" applyAlignment="1">
      <alignment horizontal="left" vertical="top"/>
    </xf>
    <xf numFmtId="0" fontId="0" fillId="0" borderId="0" xfId="0" applyAlignment="1">
      <alignment horizontal="right" vertical="center" wrapText="1"/>
    </xf>
    <xf numFmtId="0" fontId="14" fillId="0" borderId="0" xfId="0" applyFont="1" applyAlignment="1">
      <alignment horizontal="left" vertical="center" wrapText="1"/>
    </xf>
    <xf numFmtId="0" fontId="0" fillId="0" borderId="0" xfId="0" applyAlignment="1">
      <alignment horizontal="center" vertical="center" wrapText="1"/>
    </xf>
    <xf numFmtId="4" fontId="14" fillId="0" borderId="0" xfId="0" applyNumberFormat="1" applyFont="1" applyAlignment="1">
      <alignment horizontal="right" vertical="center" wrapText="1"/>
    </xf>
    <xf numFmtId="0" fontId="11" fillId="0" borderId="24" xfId="5" applyFont="1" applyBorder="1" applyAlignment="1">
      <alignment vertical="center"/>
    </xf>
    <xf numFmtId="43" fontId="11" fillId="0" borderId="24" xfId="6" applyFont="1" applyBorder="1" applyAlignment="1">
      <alignment vertical="center"/>
    </xf>
    <xf numFmtId="0" fontId="11" fillId="0" borderId="0" xfId="5" applyFont="1" applyAlignment="1">
      <alignment vertical="center"/>
    </xf>
    <xf numFmtId="0" fontId="15" fillId="0" borderId="0" xfId="7"/>
    <xf numFmtId="0" fontId="17" fillId="0" borderId="0" xfId="7" applyFont="1"/>
    <xf numFmtId="0" fontId="18" fillId="0" borderId="0" xfId="7" applyFont="1" applyAlignment="1">
      <alignment horizontal="center" vertical="center"/>
    </xf>
    <xf numFmtId="0" fontId="19" fillId="0" borderId="0" xfId="7" applyFont="1"/>
    <xf numFmtId="0" fontId="19" fillId="0" borderId="0" xfId="7" applyFont="1" applyAlignment="1">
      <alignment horizontal="center"/>
    </xf>
    <xf numFmtId="0" fontId="20" fillId="0" borderId="0" xfId="7" applyFont="1" applyAlignment="1">
      <alignment horizontal="center" vertical="center"/>
    </xf>
    <xf numFmtId="0" fontId="22" fillId="0" borderId="24" xfId="7" applyFont="1" applyBorder="1" applyAlignment="1">
      <alignment horizontal="center" vertical="center"/>
    </xf>
    <xf numFmtId="0" fontId="15" fillId="0" borderId="24" xfId="7" applyBorder="1" applyAlignment="1">
      <alignment horizontal="center" vertical="center"/>
    </xf>
    <xf numFmtId="0" fontId="22" fillId="0" borderId="24" xfId="7" applyFont="1" applyBorder="1" applyAlignment="1">
      <alignment horizontal="left" vertical="center"/>
    </xf>
    <xf numFmtId="2" fontId="22" fillId="0" borderId="24" xfId="7" applyNumberFormat="1" applyFont="1" applyBorder="1" applyAlignment="1">
      <alignment horizontal="center" vertical="center"/>
    </xf>
    <xf numFmtId="2" fontId="23" fillId="0" borderId="24" xfId="7" applyNumberFormat="1" applyFont="1" applyBorder="1" applyAlignment="1">
      <alignment horizontal="center" vertical="center"/>
    </xf>
    <xf numFmtId="0" fontId="22" fillId="0" borderId="29" xfId="7" applyFont="1" applyBorder="1" applyAlignment="1">
      <alignment vertical="center"/>
    </xf>
    <xf numFmtId="0" fontId="22" fillId="0" borderId="30" xfId="7" applyFont="1" applyBorder="1" applyAlignment="1">
      <alignment vertical="center"/>
    </xf>
    <xf numFmtId="0" fontId="22" fillId="0" borderId="31" xfId="7" applyFont="1" applyBorder="1" applyAlignment="1">
      <alignment vertical="center"/>
    </xf>
    <xf numFmtId="0" fontId="23" fillId="0" borderId="24" xfId="7" applyFont="1" applyBorder="1" applyAlignment="1">
      <alignment horizontal="center" vertical="center"/>
    </xf>
    <xf numFmtId="0" fontId="24" fillId="0" borderId="24" xfId="7" applyFont="1" applyBorder="1" applyAlignment="1">
      <alignment horizontal="center" vertical="center"/>
    </xf>
    <xf numFmtId="2" fontId="25" fillId="0" borderId="24" xfId="7" applyNumberFormat="1" applyFont="1" applyBorder="1" applyAlignment="1">
      <alignment horizontal="center" vertical="center"/>
    </xf>
    <xf numFmtId="0" fontId="26" fillId="0" borderId="24" xfId="7" applyFont="1" applyBorder="1" applyAlignment="1">
      <alignment horizontal="center"/>
    </xf>
    <xf numFmtId="2" fontId="28" fillId="0" borderId="24" xfId="7" applyNumberFormat="1" applyFont="1" applyBorder="1" applyAlignment="1">
      <alignment horizontal="center"/>
    </xf>
    <xf numFmtId="0" fontId="29" fillId="0" borderId="0" xfId="7" applyFont="1"/>
    <xf numFmtId="0" fontId="26" fillId="0" borderId="24" xfId="7" applyFont="1" applyBorder="1" applyAlignment="1">
      <alignment horizontal="center" vertical="center"/>
    </xf>
    <xf numFmtId="0" fontId="29" fillId="0" borderId="0" xfId="7" applyFont="1" applyAlignment="1">
      <alignment vertical="center"/>
    </xf>
    <xf numFmtId="0" fontId="15" fillId="0" borderId="0" xfId="7" applyAlignment="1">
      <alignment horizontal="center"/>
    </xf>
    <xf numFmtId="0" fontId="21" fillId="0" borderId="0" xfId="7" applyFont="1" applyAlignment="1">
      <alignment horizontal="left" vertical="center"/>
    </xf>
    <xf numFmtId="0" fontId="21" fillId="0" borderId="0" xfId="7" applyFont="1" applyAlignment="1">
      <alignment horizontal="center"/>
    </xf>
    <xf numFmtId="0" fontId="19" fillId="0" borderId="0" xfId="7" applyFont="1" applyAlignment="1">
      <alignment horizontal="left"/>
    </xf>
    <xf numFmtId="0" fontId="32" fillId="0" borderId="0" xfId="7" applyFont="1" applyAlignment="1">
      <alignment vertical="center"/>
    </xf>
    <xf numFmtId="0" fontId="17" fillId="0" borderId="0" xfId="7" applyFont="1" applyAlignment="1">
      <alignment vertical="center"/>
    </xf>
    <xf numFmtId="0" fontId="15" fillId="0" borderId="0" xfId="7" applyAlignment="1">
      <alignment vertical="center"/>
    </xf>
    <xf numFmtId="0" fontId="20" fillId="0" borderId="0" xfId="7" applyFont="1" applyAlignment="1">
      <alignment horizontal="right" vertical="center"/>
    </xf>
    <xf numFmtId="0" fontId="22" fillId="0" borderId="0" xfId="7" applyFont="1" applyAlignment="1">
      <alignment vertical="top"/>
    </xf>
    <xf numFmtId="0" fontId="22" fillId="0" borderId="0" xfId="7" applyFont="1" applyAlignment="1">
      <alignment vertical="center"/>
    </xf>
    <xf numFmtId="0" fontId="23" fillId="0" borderId="0" xfId="7" applyFont="1" applyAlignment="1">
      <alignment horizontal="center" vertical="center"/>
    </xf>
    <xf numFmtId="0" fontId="23" fillId="0" borderId="0" xfId="7" applyFont="1" applyAlignment="1">
      <alignment vertical="center"/>
    </xf>
    <xf numFmtId="0" fontId="33" fillId="0" borderId="0" xfId="7" applyFont="1" applyAlignment="1">
      <alignment horizontal="center" vertical="center"/>
    </xf>
    <xf numFmtId="0" fontId="33" fillId="0" borderId="0" xfId="7" applyFont="1" applyAlignment="1">
      <alignment vertical="center"/>
    </xf>
    <xf numFmtId="0" fontId="34" fillId="0" borderId="24" xfId="7" applyFont="1" applyBorder="1" applyAlignment="1">
      <alignment horizontal="center" vertical="center" wrapText="1"/>
    </xf>
    <xf numFmtId="2" fontId="34" fillId="0" borderId="24" xfId="7" applyNumberFormat="1" applyFont="1" applyBorder="1" applyAlignment="1">
      <alignment horizontal="center" vertical="center" wrapText="1"/>
    </xf>
    <xf numFmtId="0" fontId="15" fillId="0" borderId="0" xfId="7" applyAlignment="1">
      <alignment vertical="top"/>
    </xf>
    <xf numFmtId="0" fontId="35" fillId="0" borderId="24" xfId="7" applyFont="1" applyBorder="1" applyAlignment="1">
      <alignment horizontal="center" vertical="top" wrapText="1"/>
    </xf>
    <xf numFmtId="0" fontId="35" fillId="0" borderId="24" xfId="7" applyFont="1" applyBorder="1" applyAlignment="1">
      <alignment vertical="center" wrapText="1"/>
    </xf>
    <xf numFmtId="0" fontId="35" fillId="0" borderId="24" xfId="7" applyFont="1" applyBorder="1" applyAlignment="1">
      <alignment horizontal="center" vertical="center" wrapText="1"/>
    </xf>
    <xf numFmtId="166" fontId="35" fillId="0" borderId="24" xfId="7" applyNumberFormat="1" applyFont="1" applyBorder="1" applyAlignment="1">
      <alignment horizontal="center" vertical="center"/>
    </xf>
    <xf numFmtId="2" fontId="35" fillId="0" borderId="24" xfId="7" applyNumberFormat="1" applyFont="1" applyBorder="1" applyAlignment="1">
      <alignment horizontal="center" vertical="center" wrapText="1"/>
    </xf>
    <xf numFmtId="2" fontId="35" fillId="0" borderId="24" xfId="7" applyNumberFormat="1" applyFont="1" applyBorder="1" applyAlignment="1">
      <alignment horizontal="center" vertical="top" wrapText="1"/>
    </xf>
    <xf numFmtId="166" fontId="35" fillId="0" borderId="24" xfId="7" applyNumberFormat="1" applyFont="1" applyBorder="1" applyAlignment="1">
      <alignment horizontal="left" vertical="top" wrapText="1"/>
    </xf>
    <xf numFmtId="0" fontId="35" fillId="8" borderId="0" xfId="7" applyFont="1" applyFill="1" applyAlignment="1">
      <alignment vertical="center"/>
    </xf>
    <xf numFmtId="2" fontId="35" fillId="8" borderId="0" xfId="7" applyNumberFormat="1" applyFont="1" applyFill="1" applyAlignment="1">
      <alignment horizontal="center" vertical="top" wrapText="1"/>
    </xf>
    <xf numFmtId="1" fontId="35" fillId="0" borderId="24" xfId="7" applyNumberFormat="1" applyFont="1" applyBorder="1" applyAlignment="1">
      <alignment horizontal="center" vertical="center" wrapText="1"/>
    </xf>
    <xf numFmtId="1" fontId="15" fillId="0" borderId="0" xfId="7" applyNumberFormat="1" applyAlignment="1">
      <alignment vertical="top"/>
    </xf>
    <xf numFmtId="0" fontId="35" fillId="0" borderId="24" xfId="7" applyFont="1" applyBorder="1" applyAlignment="1">
      <alignment horizontal="left" vertical="top" wrapText="1"/>
    </xf>
    <xf numFmtId="0" fontId="36" fillId="0" borderId="24" xfId="7" applyFont="1" applyBorder="1" applyAlignment="1">
      <alignment horizontal="center" vertical="top" wrapText="1"/>
    </xf>
    <xf numFmtId="0" fontId="36" fillId="0" borderId="24" xfId="7" applyFont="1" applyBorder="1" applyAlignment="1">
      <alignment vertical="center" wrapText="1"/>
    </xf>
    <xf numFmtId="0" fontId="36" fillId="0" borderId="24" xfId="7" applyFont="1" applyBorder="1" applyAlignment="1">
      <alignment horizontal="center" vertical="center" wrapText="1"/>
    </xf>
    <xf numFmtId="2" fontId="36" fillId="0" borderId="24" xfId="7" applyNumberFormat="1" applyFont="1" applyBorder="1" applyAlignment="1">
      <alignment horizontal="center" vertical="top" wrapText="1"/>
    </xf>
    <xf numFmtId="0" fontId="37" fillId="0" borderId="0" xfId="7" applyFont="1" applyAlignment="1">
      <alignment vertical="top"/>
    </xf>
    <xf numFmtId="0" fontId="37" fillId="0" borderId="0" xfId="7" applyFont="1" applyAlignment="1">
      <alignment vertical="center" wrapText="1"/>
    </xf>
    <xf numFmtId="167" fontId="35" fillId="0" borderId="24" xfId="7" applyNumberFormat="1" applyFont="1" applyBorder="1" applyAlignment="1">
      <alignment horizontal="center" vertical="center" wrapText="1"/>
    </xf>
    <xf numFmtId="168" fontId="15" fillId="0" borderId="24" xfId="7" applyNumberFormat="1" applyBorder="1" applyAlignment="1">
      <alignment horizontal="center" vertical="center"/>
    </xf>
    <xf numFmtId="0" fontId="34" fillId="0" borderId="24" xfId="7" applyFont="1" applyBorder="1" applyAlignment="1">
      <alignment vertical="center" wrapText="1"/>
    </xf>
    <xf numFmtId="9" fontId="35" fillId="0" borderId="24" xfId="7" applyNumberFormat="1" applyFont="1" applyBorder="1" applyAlignment="1">
      <alignment horizontal="center" vertical="center" wrapText="1"/>
    </xf>
    <xf numFmtId="2" fontId="34" fillId="8" borderId="0" xfId="7" applyNumberFormat="1" applyFont="1" applyFill="1" applyAlignment="1">
      <alignment horizontal="right" vertical="center" wrapText="1"/>
    </xf>
    <xf numFmtId="0" fontId="35" fillId="0" borderId="0" xfId="7" applyFont="1" applyAlignment="1">
      <alignment horizontal="center" vertical="center" wrapText="1"/>
    </xf>
    <xf numFmtId="0" fontId="35" fillId="0" borderId="0" xfId="7" applyFont="1" applyAlignment="1">
      <alignment vertical="center" wrapText="1"/>
    </xf>
    <xf numFmtId="9" fontId="35" fillId="0" borderId="0" xfId="7" applyNumberFormat="1" applyFont="1" applyAlignment="1">
      <alignment horizontal="center" vertical="center" wrapText="1"/>
    </xf>
    <xf numFmtId="0" fontId="34" fillId="0" borderId="0" xfId="7" applyFont="1" applyAlignment="1">
      <alignment horizontal="center" vertical="center" wrapText="1"/>
    </xf>
    <xf numFmtId="2" fontId="35" fillId="0" borderId="0" xfId="7" applyNumberFormat="1" applyFont="1" applyAlignment="1">
      <alignment horizontal="center" vertical="center" wrapText="1"/>
    </xf>
    <xf numFmtId="0" fontId="38" fillId="0" borderId="0" xfId="7" applyFont="1" applyAlignment="1">
      <alignment horizontal="left" vertical="center"/>
    </xf>
    <xf numFmtId="0" fontId="16" fillId="0" borderId="0" xfId="7" applyFont="1"/>
    <xf numFmtId="0" fontId="39" fillId="0" borderId="0" xfId="7" applyFont="1" applyAlignment="1">
      <alignment horizontal="left" vertical="center"/>
    </xf>
    <xf numFmtId="0" fontId="35" fillId="8" borderId="24" xfId="7" applyFont="1" applyFill="1" applyBorder="1" applyAlignment="1">
      <alignment vertical="top"/>
    </xf>
    <xf numFmtId="2" fontId="35" fillId="9" borderId="24" xfId="7" applyNumberFormat="1" applyFont="1" applyFill="1" applyBorder="1" applyAlignment="1">
      <alignment horizontal="center" vertical="top" wrapText="1"/>
    </xf>
    <xf numFmtId="2" fontId="40" fillId="9" borderId="24" xfId="7" applyNumberFormat="1" applyFont="1" applyFill="1" applyBorder="1" applyAlignment="1">
      <alignment horizontal="center" vertical="center" wrapText="1"/>
    </xf>
    <xf numFmtId="0" fontId="35" fillId="8" borderId="39" xfId="7" applyFont="1" applyFill="1" applyBorder="1" applyAlignment="1">
      <alignment vertical="center"/>
    </xf>
    <xf numFmtId="0" fontId="35" fillId="8" borderId="24" xfId="7" applyFont="1" applyFill="1" applyBorder="1" applyAlignment="1">
      <alignment vertical="center"/>
    </xf>
    <xf numFmtId="0" fontId="15" fillId="7" borderId="0" xfId="7" applyFill="1"/>
    <xf numFmtId="0" fontId="21" fillId="0" borderId="0" xfId="7" applyFont="1" applyAlignment="1">
      <alignment horizontal="right" vertical="center"/>
    </xf>
    <xf numFmtId="0" fontId="22" fillId="0" borderId="40" xfId="7" applyFont="1" applyBorder="1" applyAlignment="1">
      <alignment horizontal="center" vertical="center" wrapText="1"/>
    </xf>
    <xf numFmtId="0" fontId="35" fillId="0" borderId="24" xfId="7" applyFont="1" applyBorder="1" applyAlignment="1">
      <alignment vertical="top" wrapText="1"/>
    </xf>
    <xf numFmtId="2" fontId="35" fillId="0" borderId="24" xfId="7" applyNumberFormat="1" applyFont="1" applyBorder="1" applyAlignment="1">
      <alignment horizontal="right" vertical="top" wrapText="1"/>
    </xf>
    <xf numFmtId="166" fontId="35" fillId="0" borderId="24" xfId="7" applyNumberFormat="1" applyFont="1" applyBorder="1" applyAlignment="1">
      <alignment horizontal="left" vertical="center"/>
    </xf>
    <xf numFmtId="2" fontId="35" fillId="0" borderId="24" xfId="7" applyNumberFormat="1" applyFont="1" applyBorder="1" applyAlignment="1">
      <alignment horizontal="right" vertical="center" wrapText="1"/>
    </xf>
    <xf numFmtId="2" fontId="15" fillId="0" borderId="0" xfId="7" applyNumberFormat="1" applyAlignment="1">
      <alignment vertical="top"/>
    </xf>
    <xf numFmtId="0" fontId="15" fillId="0" borderId="24" xfId="7" applyBorder="1" applyAlignment="1">
      <alignment vertical="center" wrapText="1"/>
    </xf>
    <xf numFmtId="1" fontId="35" fillId="0" borderId="24" xfId="7" applyNumberFormat="1" applyFont="1" applyBorder="1" applyAlignment="1">
      <alignment horizontal="center" vertical="top" wrapText="1"/>
    </xf>
    <xf numFmtId="0" fontId="35" fillId="0" borderId="31" xfId="7" applyFont="1" applyBorder="1" applyAlignment="1">
      <alignment horizontal="center" vertical="center" wrapText="1"/>
    </xf>
    <xf numFmtId="2" fontId="34" fillId="0" borderId="24" xfId="7" applyNumberFormat="1" applyFont="1" applyBorder="1" applyAlignment="1">
      <alignment horizontal="right" vertical="center" wrapText="1"/>
    </xf>
    <xf numFmtId="2" fontId="15" fillId="0" borderId="0" xfId="7" applyNumberFormat="1"/>
    <xf numFmtId="2" fontId="35" fillId="0" borderId="0" xfId="7" applyNumberFormat="1" applyFont="1" applyAlignment="1">
      <alignment horizontal="right" vertical="center" wrapText="1"/>
    </xf>
    <xf numFmtId="10" fontId="34" fillId="0" borderId="0" xfId="7" applyNumberFormat="1" applyFont="1" applyAlignment="1">
      <alignment horizontal="center" vertical="center" wrapText="1"/>
    </xf>
    <xf numFmtId="2" fontId="34" fillId="0" borderId="0" xfId="7" applyNumberFormat="1" applyFont="1" applyAlignment="1">
      <alignment horizontal="right" vertical="center" wrapText="1"/>
    </xf>
    <xf numFmtId="43" fontId="13" fillId="0" borderId="24" xfId="8" applyFont="1" applyBorder="1" applyAlignment="1">
      <alignment horizontal="center"/>
    </xf>
    <xf numFmtId="0" fontId="1" fillId="0" borderId="0" xfId="9"/>
    <xf numFmtId="43" fontId="0" fillId="0" borderId="24" xfId="8" applyFont="1" applyBorder="1" applyAlignment="1">
      <alignment horizontal="center"/>
    </xf>
    <xf numFmtId="0" fontId="11" fillId="0" borderId="24" xfId="9" applyFont="1" applyBorder="1" applyAlignment="1">
      <alignment horizontal="right" vertical="center" wrapText="1"/>
    </xf>
    <xf numFmtId="0" fontId="11" fillId="0" borderId="24" xfId="9" applyFont="1" applyBorder="1" applyAlignment="1">
      <alignment horizontal="center" vertical="center" wrapText="1"/>
    </xf>
    <xf numFmtId="0" fontId="1" fillId="0" borderId="24" xfId="9" applyBorder="1" applyAlignment="1">
      <alignment horizontal="right" vertical="center" wrapText="1"/>
    </xf>
    <xf numFmtId="0" fontId="1" fillId="0" borderId="24" xfId="9" applyBorder="1" applyAlignment="1">
      <alignment vertical="center" wrapText="1"/>
    </xf>
    <xf numFmtId="0" fontId="1" fillId="0" borderId="24" xfId="9" applyBorder="1" applyAlignment="1">
      <alignment horizontal="center" vertical="center" wrapText="1"/>
    </xf>
    <xf numFmtId="4" fontId="1" fillId="0" borderId="24" xfId="9" applyNumberFormat="1" applyBorder="1" applyAlignment="1">
      <alignment horizontal="right" vertical="center" wrapText="1"/>
    </xf>
    <xf numFmtId="0" fontId="11" fillId="0" borderId="24" xfId="9" applyFont="1" applyBorder="1" applyAlignment="1">
      <alignment vertical="center" wrapText="1"/>
    </xf>
    <xf numFmtId="4" fontId="11" fillId="0" borderId="24" xfId="9" applyNumberFormat="1" applyFont="1" applyBorder="1" applyAlignment="1">
      <alignment horizontal="right" vertical="center" wrapText="1"/>
    </xf>
    <xf numFmtId="0" fontId="41" fillId="0" borderId="0" xfId="10"/>
    <xf numFmtId="0" fontId="10" fillId="13" borderId="24" xfId="10" applyFont="1" applyFill="1" applyBorder="1" applyAlignment="1">
      <alignment horizontal="justify" vertical="center" wrapText="1"/>
    </xf>
    <xf numFmtId="0" fontId="43" fillId="5" borderId="24" xfId="10" applyFont="1" applyFill="1" applyBorder="1" applyAlignment="1">
      <alignment horizontal="center" vertical="center" wrapText="1"/>
    </xf>
    <xf numFmtId="0" fontId="45" fillId="0" borderId="24" xfId="10" applyFont="1" applyBorder="1" applyAlignment="1">
      <alignment horizontal="center" vertical="center" wrapText="1"/>
    </xf>
    <xf numFmtId="0" fontId="12" fillId="0" borderId="24" xfId="10" applyFont="1" applyBorder="1" applyAlignment="1">
      <alignment horizontal="center" vertical="center"/>
    </xf>
    <xf numFmtId="0" fontId="12" fillId="0" borderId="0" xfId="10" applyFont="1" applyAlignment="1">
      <alignment horizontal="center" vertical="center"/>
    </xf>
    <xf numFmtId="0" fontId="47" fillId="0" borderId="0" xfId="10" applyFont="1" applyAlignment="1">
      <alignment horizontal="center" vertical="center"/>
    </xf>
    <xf numFmtId="0" fontId="47" fillId="14" borderId="24" xfId="10" applyFont="1" applyFill="1" applyBorder="1" applyAlignment="1">
      <alignment horizontal="center" vertical="center"/>
    </xf>
    <xf numFmtId="0" fontId="47" fillId="14" borderId="24" xfId="10" applyFont="1" applyFill="1" applyBorder="1" applyAlignment="1">
      <alignment horizontal="center" vertical="center" wrapText="1"/>
    </xf>
    <xf numFmtId="1" fontId="47" fillId="14" borderId="24" xfId="10" applyNumberFormat="1" applyFont="1" applyFill="1" applyBorder="1" applyAlignment="1">
      <alignment horizontal="center" vertical="center" wrapText="1"/>
    </xf>
    <xf numFmtId="1" fontId="47" fillId="14" borderId="24" xfId="10" applyNumberFormat="1" applyFont="1" applyFill="1" applyBorder="1" applyAlignment="1">
      <alignment horizontal="center" vertical="center"/>
    </xf>
    <xf numFmtId="0" fontId="47" fillId="14" borderId="29" xfId="10" applyFont="1" applyFill="1" applyBorder="1" applyAlignment="1">
      <alignment horizontal="center" vertical="center"/>
    </xf>
    <xf numFmtId="0" fontId="47" fillId="0" borderId="24" xfId="10" applyFont="1" applyBorder="1" applyAlignment="1">
      <alignment horizontal="center" vertical="center"/>
    </xf>
    <xf numFmtId="0" fontId="47" fillId="0" borderId="24" xfId="10" applyFont="1" applyBorder="1" applyAlignment="1">
      <alignment horizontal="center" vertical="center" wrapText="1"/>
    </xf>
    <xf numFmtId="0" fontId="47" fillId="7" borderId="24" xfId="10" applyFont="1" applyFill="1" applyBorder="1" applyAlignment="1">
      <alignment vertical="center"/>
    </xf>
    <xf numFmtId="0" fontId="47" fillId="7" borderId="24" xfId="10" applyFont="1" applyFill="1" applyBorder="1" applyAlignment="1">
      <alignment horizontal="center" vertical="center" wrapText="1"/>
    </xf>
    <xf numFmtId="0" fontId="47" fillId="7" borderId="24" xfId="10" applyFont="1" applyFill="1" applyBorder="1" applyAlignment="1">
      <alignment horizontal="center" vertical="center"/>
    </xf>
    <xf numFmtId="0" fontId="12" fillId="7" borderId="24" xfId="10" applyFont="1" applyFill="1" applyBorder="1"/>
    <xf numFmtId="0" fontId="47" fillId="7" borderId="29" xfId="10" applyFont="1" applyFill="1" applyBorder="1" applyAlignment="1">
      <alignment horizontal="center" vertical="center"/>
    </xf>
    <xf numFmtId="0" fontId="12" fillId="7" borderId="24" xfId="10" applyFont="1" applyFill="1" applyBorder="1" applyAlignment="1">
      <alignment horizontal="center" vertical="center" wrapText="1"/>
    </xf>
    <xf numFmtId="0" fontId="12" fillId="7" borderId="24" xfId="10" applyFont="1" applyFill="1" applyBorder="1" applyAlignment="1">
      <alignment horizontal="center" vertical="center"/>
    </xf>
    <xf numFmtId="169" fontId="12" fillId="7" borderId="24" xfId="10" applyNumberFormat="1" applyFont="1" applyFill="1" applyBorder="1" applyAlignment="1">
      <alignment horizontal="center" vertical="center" wrapText="1"/>
    </xf>
    <xf numFmtId="0" fontId="12" fillId="7" borderId="29" xfId="10" applyFont="1" applyFill="1" applyBorder="1" applyAlignment="1">
      <alignment horizontal="center" vertical="center"/>
    </xf>
    <xf numFmtId="43" fontId="12" fillId="15" borderId="24" xfId="11" applyFont="1" applyFill="1" applyBorder="1" applyAlignment="1">
      <alignment horizontal="center" vertical="center"/>
    </xf>
    <xf numFmtId="0" fontId="12" fillId="0" borderId="24" xfId="10" applyFont="1" applyBorder="1" applyAlignment="1">
      <alignment horizontal="center" vertical="center" wrapText="1"/>
    </xf>
    <xf numFmtId="0" fontId="48" fillId="7" borderId="24" xfId="10" applyFont="1" applyFill="1" applyBorder="1" applyAlignment="1">
      <alignment horizontal="center" vertical="center" wrapText="1"/>
    </xf>
    <xf numFmtId="0" fontId="48" fillId="7" borderId="24" xfId="10" applyFont="1" applyFill="1" applyBorder="1" applyAlignment="1">
      <alignment horizontal="center" vertical="center"/>
    </xf>
    <xf numFmtId="0" fontId="49" fillId="7" borderId="24" xfId="10" applyFont="1" applyFill="1" applyBorder="1" applyAlignment="1">
      <alignment horizontal="center" vertical="center" wrapText="1"/>
    </xf>
    <xf numFmtId="0" fontId="50" fillId="7" borderId="24" xfId="10" applyFont="1" applyFill="1" applyBorder="1" applyAlignment="1">
      <alignment horizontal="center" vertical="center"/>
    </xf>
    <xf numFmtId="0" fontId="50" fillId="0" borderId="24" xfId="10" applyFont="1" applyBorder="1" applyAlignment="1">
      <alignment horizontal="center" vertical="center"/>
    </xf>
    <xf numFmtId="0" fontId="50" fillId="0" borderId="24" xfId="10" applyFont="1" applyBorder="1" applyAlignment="1">
      <alignment horizontal="center" vertical="center" wrapText="1"/>
    </xf>
    <xf numFmtId="0" fontId="50" fillId="0" borderId="0" xfId="10" applyFont="1" applyAlignment="1">
      <alignment horizontal="center" vertical="center"/>
    </xf>
    <xf numFmtId="0" fontId="50" fillId="7" borderId="29" xfId="10" applyFont="1" applyFill="1" applyBorder="1" applyAlignment="1">
      <alignment horizontal="center" vertical="center"/>
    </xf>
    <xf numFmtId="0" fontId="48" fillId="7" borderId="24" xfId="10" applyFont="1" applyFill="1" applyBorder="1"/>
    <xf numFmtId="2" fontId="12" fillId="7" borderId="24" xfId="10" applyNumberFormat="1" applyFont="1" applyFill="1" applyBorder="1" applyAlignment="1">
      <alignment horizontal="center" vertical="center"/>
    </xf>
    <xf numFmtId="0" fontId="41" fillId="7" borderId="24" xfId="10" applyFill="1" applyBorder="1" applyAlignment="1">
      <alignment horizontal="center"/>
    </xf>
    <xf numFmtId="0" fontId="41" fillId="7" borderId="24" xfId="10" applyFill="1" applyBorder="1" applyAlignment="1">
      <alignment horizontal="center" vertical="center"/>
    </xf>
    <xf numFmtId="0" fontId="12" fillId="0" borderId="29" xfId="10" applyFont="1" applyBorder="1" applyAlignment="1">
      <alignment horizontal="center" vertical="center"/>
    </xf>
    <xf numFmtId="0" fontId="47" fillId="16" borderId="24" xfId="10" applyFont="1" applyFill="1" applyBorder="1" applyAlignment="1">
      <alignment horizontal="center" vertical="center" wrapText="1"/>
    </xf>
    <xf numFmtId="170" fontId="51" fillId="14" borderId="24" xfId="11" applyNumberFormat="1" applyFont="1" applyFill="1" applyBorder="1" applyAlignment="1">
      <alignment horizontal="left" vertical="center"/>
    </xf>
    <xf numFmtId="170" fontId="12" fillId="0" borderId="0" xfId="11" applyNumberFormat="1" applyFont="1" applyAlignment="1">
      <alignment horizontal="center" vertical="center"/>
    </xf>
    <xf numFmtId="170" fontId="12" fillId="0" borderId="24" xfId="11" applyNumberFormat="1" applyFont="1" applyBorder="1" applyAlignment="1">
      <alignment horizontal="center" vertical="center" wrapText="1"/>
    </xf>
    <xf numFmtId="171" fontId="12" fillId="0" borderId="0" xfId="10" applyNumberFormat="1" applyFont="1" applyAlignment="1">
      <alignment horizontal="center" vertical="center"/>
    </xf>
    <xf numFmtId="0" fontId="12" fillId="17" borderId="0" xfId="10" applyFont="1" applyFill="1" applyAlignment="1">
      <alignment horizontal="center" vertical="center"/>
    </xf>
    <xf numFmtId="170" fontId="12" fillId="17" borderId="0" xfId="10" applyNumberFormat="1" applyFont="1" applyFill="1" applyAlignment="1">
      <alignment horizontal="center" vertical="center"/>
    </xf>
    <xf numFmtId="2" fontId="41" fillId="7" borderId="24" xfId="10" applyNumberFormat="1" applyFill="1" applyBorder="1" applyAlignment="1">
      <alignment horizontal="center"/>
    </xf>
    <xf numFmtId="0" fontId="12" fillId="7" borderId="0" xfId="10" applyFont="1" applyFill="1" applyAlignment="1">
      <alignment horizontal="center" vertical="center"/>
    </xf>
    <xf numFmtId="0" fontId="12" fillId="5" borderId="0" xfId="10" applyFont="1" applyFill="1" applyAlignment="1">
      <alignment horizontal="center" vertical="center"/>
    </xf>
    <xf numFmtId="0" fontId="50" fillId="7" borderId="24" xfId="10" applyFont="1" applyFill="1" applyBorder="1" applyAlignment="1">
      <alignment horizontal="center" vertical="center" wrapText="1"/>
    </xf>
    <xf numFmtId="43" fontId="12" fillId="0" borderId="24" xfId="11" applyFont="1" applyFill="1" applyBorder="1" applyAlignment="1">
      <alignment horizontal="center" vertical="center"/>
    </xf>
    <xf numFmtId="0" fontId="42" fillId="0" borderId="24" xfId="10" applyFont="1" applyBorder="1" applyAlignment="1">
      <alignment horizontal="left" vertical="center" wrapText="1"/>
    </xf>
    <xf numFmtId="0" fontId="10" fillId="13" borderId="29" xfId="10" applyFont="1" applyFill="1" applyBorder="1" applyAlignment="1">
      <alignment vertical="center"/>
    </xf>
    <xf numFmtId="0" fontId="10" fillId="13" borderId="30" xfId="10" applyFont="1" applyFill="1" applyBorder="1" applyAlignment="1">
      <alignment vertical="center"/>
    </xf>
    <xf numFmtId="0" fontId="10" fillId="13" borderId="31" xfId="10" applyFont="1" applyFill="1" applyBorder="1" applyAlignment="1">
      <alignment vertical="center"/>
    </xf>
    <xf numFmtId="43" fontId="42" fillId="0" borderId="24" xfId="1" applyFont="1" applyBorder="1" applyAlignment="1">
      <alignment horizontal="center" vertical="center" wrapText="1"/>
    </xf>
    <xf numFmtId="43" fontId="10" fillId="13" borderId="31" xfId="1" applyFont="1" applyFill="1" applyBorder="1" applyAlignment="1">
      <alignment horizontal="center" vertical="center"/>
    </xf>
    <xf numFmtId="43" fontId="9" fillId="13" borderId="24" xfId="1" applyFont="1" applyFill="1" applyBorder="1" applyAlignment="1">
      <alignment horizontal="center" vertical="center" wrapText="1"/>
    </xf>
    <xf numFmtId="170" fontId="41" fillId="0" borderId="0" xfId="1" applyNumberFormat="1" applyFont="1" applyAlignment="1">
      <alignment vertical="center"/>
    </xf>
    <xf numFmtId="0" fontId="41" fillId="0" borderId="0" xfId="10" applyAlignment="1">
      <alignment vertical="center"/>
    </xf>
    <xf numFmtId="170" fontId="52" fillId="0" borderId="0" xfId="10" applyNumberFormat="1" applyFont="1" applyAlignment="1">
      <alignment vertical="center"/>
    </xf>
    <xf numFmtId="0" fontId="54" fillId="0" borderId="0" xfId="0" applyFont="1" applyAlignment="1">
      <alignment horizontal="left" vertical="center"/>
    </xf>
    <xf numFmtId="0" fontId="53" fillId="12" borderId="45" xfId="0" applyFont="1" applyFill="1" applyBorder="1" applyAlignment="1">
      <alignment horizontal="center" vertical="center" wrapText="1"/>
    </xf>
    <xf numFmtId="0" fontId="53" fillId="12" borderId="1" xfId="0" applyFont="1" applyFill="1" applyBorder="1" applyAlignment="1">
      <alignment horizontal="center" vertical="center" wrapText="1"/>
    </xf>
    <xf numFmtId="0" fontId="53" fillId="12" borderId="32" xfId="0" applyFont="1" applyFill="1" applyBorder="1" applyAlignment="1">
      <alignment horizontal="center" vertical="center" wrapText="1"/>
    </xf>
    <xf numFmtId="0" fontId="53" fillId="12" borderId="26" xfId="0" applyFont="1" applyFill="1" applyBorder="1" applyAlignment="1">
      <alignment horizontal="center" vertical="center" wrapText="1"/>
    </xf>
    <xf numFmtId="0" fontId="53" fillId="12" borderId="27" xfId="0" applyFont="1" applyFill="1" applyBorder="1" applyAlignment="1">
      <alignment horizontal="center" vertical="center" wrapText="1"/>
    </xf>
    <xf numFmtId="0" fontId="53" fillId="2" borderId="0" xfId="0" applyFont="1" applyFill="1" applyAlignment="1">
      <alignment horizontal="center" vertical="center" wrapText="1"/>
    </xf>
    <xf numFmtId="0" fontId="54" fillId="0" borderId="0" xfId="0" applyFont="1" applyAlignment="1">
      <alignment horizontal="center" vertical="center"/>
    </xf>
    <xf numFmtId="0" fontId="53" fillId="0" borderId="45" xfId="0" applyFont="1" applyBorder="1" applyAlignment="1">
      <alignment horizontal="center" vertical="center" wrapText="1"/>
    </xf>
    <xf numFmtId="0" fontId="55" fillId="0" borderId="1" xfId="0" applyFont="1" applyBorder="1" applyAlignment="1">
      <alignment horizontal="left" vertical="center"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24" xfId="0" applyFont="1" applyBorder="1" applyAlignment="1">
      <alignment horizontal="left" vertical="center" wrapText="1"/>
    </xf>
    <xf numFmtId="4" fontId="54" fillId="0" borderId="24" xfId="0" applyNumberFormat="1" applyFont="1" applyBorder="1" applyAlignment="1">
      <alignment horizontal="center" vertical="center" shrinkToFit="1"/>
    </xf>
    <xf numFmtId="4" fontId="54" fillId="5" borderId="24" xfId="0" applyNumberFormat="1" applyFont="1" applyFill="1" applyBorder="1" applyAlignment="1">
      <alignment horizontal="center" vertical="center" shrinkToFit="1"/>
    </xf>
    <xf numFmtId="43" fontId="54" fillId="0" borderId="24" xfId="1" applyFont="1" applyBorder="1" applyAlignment="1">
      <alignment horizontal="center" vertical="center" shrinkToFit="1"/>
    </xf>
    <xf numFmtId="4" fontId="56" fillId="5" borderId="24" xfId="0" applyNumberFormat="1" applyFont="1" applyFill="1" applyBorder="1" applyAlignment="1">
      <alignment horizontal="center" vertical="center" shrinkToFit="1"/>
    </xf>
    <xf numFmtId="43" fontId="55" fillId="2" borderId="0" xfId="1" applyFont="1" applyFill="1" applyBorder="1" applyAlignment="1">
      <alignment horizontal="center" vertical="center" wrapText="1"/>
    </xf>
    <xf numFmtId="43" fontId="54" fillId="0" borderId="0" xfId="1" applyFont="1" applyBorder="1" applyAlignment="1">
      <alignment vertical="center"/>
    </xf>
    <xf numFmtId="43" fontId="54" fillId="0" borderId="0" xfId="1" applyFont="1" applyAlignment="1">
      <alignment horizontal="center" vertical="center"/>
    </xf>
    <xf numFmtId="1" fontId="54" fillId="0" borderId="45" xfId="0" applyNumberFormat="1" applyFont="1" applyBorder="1" applyAlignment="1">
      <alignment horizontal="center" vertical="center" shrinkToFit="1"/>
    </xf>
    <xf numFmtId="1" fontId="54" fillId="0" borderId="1" xfId="0" applyNumberFormat="1" applyFont="1" applyBorder="1" applyAlignment="1">
      <alignment horizontal="center" vertical="center" shrinkToFit="1"/>
    </xf>
    <xf numFmtId="4" fontId="56" fillId="0" borderId="24" xfId="0" applyNumberFormat="1" applyFont="1" applyBorder="1" applyAlignment="1">
      <alignment horizontal="center" vertical="center" shrinkToFit="1"/>
    </xf>
    <xf numFmtId="4" fontId="54" fillId="0" borderId="0" xfId="0" applyNumberFormat="1" applyFont="1" applyAlignment="1">
      <alignment horizontal="left" vertical="center"/>
    </xf>
    <xf numFmtId="43" fontId="54" fillId="0" borderId="0" xfId="1" applyFont="1" applyBorder="1" applyAlignment="1">
      <alignment horizontal="left" vertical="center"/>
    </xf>
    <xf numFmtId="4" fontId="54" fillId="0" borderId="0" xfId="0" applyNumberFormat="1" applyFont="1" applyAlignment="1">
      <alignment vertical="center"/>
    </xf>
    <xf numFmtId="1" fontId="54" fillId="0" borderId="46" xfId="0" applyNumberFormat="1" applyFont="1" applyBorder="1" applyAlignment="1">
      <alignment horizontal="center" vertical="center" shrinkToFit="1"/>
    </xf>
    <xf numFmtId="0" fontId="55" fillId="0" borderId="32" xfId="0" applyFont="1" applyBorder="1" applyAlignment="1">
      <alignment horizontal="left" vertical="center" wrapText="1"/>
    </xf>
    <xf numFmtId="1" fontId="54" fillId="0" borderId="32" xfId="0" applyNumberFormat="1" applyFont="1" applyBorder="1" applyAlignment="1">
      <alignment horizontal="center" vertical="center" shrinkToFit="1"/>
    </xf>
    <xf numFmtId="4" fontId="54" fillId="0" borderId="29" xfId="0" applyNumberFormat="1" applyFont="1" applyBorder="1" applyAlignment="1">
      <alignment horizontal="center" vertical="center" shrinkToFit="1"/>
    </xf>
    <xf numFmtId="4" fontId="54" fillId="0" borderId="0" xfId="0" applyNumberFormat="1" applyFont="1" applyAlignment="1">
      <alignment horizontal="center" vertical="center" shrinkToFit="1"/>
    </xf>
    <xf numFmtId="1" fontId="54" fillId="0" borderId="24" xfId="0" applyNumberFormat="1" applyFont="1" applyBorder="1" applyAlignment="1">
      <alignment horizontal="center" vertical="center" shrinkToFit="1"/>
    </xf>
    <xf numFmtId="0" fontId="57" fillId="0" borderId="29" xfId="0" applyFont="1" applyBorder="1" applyAlignment="1">
      <alignment horizontal="left" vertical="center" wrapText="1"/>
    </xf>
    <xf numFmtId="43" fontId="54" fillId="0" borderId="34" xfId="1" applyFont="1" applyBorder="1" applyAlignment="1">
      <alignment horizontal="center" vertical="center" shrinkToFit="1"/>
    </xf>
    <xf numFmtId="4" fontId="54" fillId="0" borderId="28" xfId="0" applyNumberFormat="1" applyFont="1" applyBorder="1" applyAlignment="1">
      <alignment horizontal="center" vertical="center" shrinkToFit="1"/>
    </xf>
    <xf numFmtId="4" fontId="54" fillId="0" borderId="25" xfId="0" applyNumberFormat="1" applyFont="1" applyBorder="1" applyAlignment="1">
      <alignment horizontal="center" vertical="center" shrinkToFit="1"/>
    </xf>
    <xf numFmtId="43" fontId="54" fillId="0" borderId="0" xfId="0" applyNumberFormat="1" applyFont="1" applyAlignment="1">
      <alignment horizontal="left" vertical="center"/>
    </xf>
    <xf numFmtId="0" fontId="55" fillId="0" borderId="25" xfId="0" applyFont="1" applyBorder="1" applyAlignment="1">
      <alignment horizontal="left" vertical="center" wrapText="1"/>
    </xf>
    <xf numFmtId="0" fontId="55" fillId="0" borderId="35" xfId="0" applyFont="1" applyBorder="1" applyAlignment="1">
      <alignment horizontal="left" vertical="center" wrapText="1"/>
    </xf>
    <xf numFmtId="0" fontId="55" fillId="0" borderId="0" xfId="0" applyFont="1" applyAlignment="1">
      <alignment horizontal="center" vertical="center" wrapText="1"/>
    </xf>
    <xf numFmtId="4" fontId="58" fillId="0" borderId="25" xfId="0" applyNumberFormat="1" applyFont="1" applyBorder="1" applyAlignment="1">
      <alignment horizontal="center" vertical="center" shrinkToFit="1"/>
    </xf>
    <xf numFmtId="4" fontId="58" fillId="0" borderId="24" xfId="0" applyNumberFormat="1" applyFont="1" applyBorder="1" applyAlignment="1">
      <alignment horizontal="center" vertical="center" shrinkToFit="1"/>
    </xf>
    <xf numFmtId="43" fontId="59" fillId="0" borderId="24" xfId="1" applyFont="1" applyBorder="1" applyAlignment="1">
      <alignment horizontal="center" vertical="center" shrinkToFit="1"/>
    </xf>
    <xf numFmtId="0" fontId="55" fillId="0" borderId="24" xfId="0" applyFont="1" applyBorder="1" applyAlignment="1">
      <alignment horizontal="center" vertical="center" wrapText="1"/>
    </xf>
    <xf numFmtId="2" fontId="54" fillId="0" borderId="0" xfId="0" applyNumberFormat="1" applyFont="1" applyAlignment="1">
      <alignment horizontal="left" vertical="center"/>
    </xf>
    <xf numFmtId="43" fontId="54" fillId="0" borderId="4" xfId="1" applyFont="1" applyBorder="1" applyAlignment="1">
      <alignment horizontal="center" vertical="center" shrinkToFit="1"/>
    </xf>
    <xf numFmtId="4" fontId="54" fillId="0" borderId="1" xfId="0" applyNumberFormat="1" applyFont="1" applyBorder="1" applyAlignment="1">
      <alignment horizontal="center" vertical="center" shrinkToFit="1"/>
    </xf>
    <xf numFmtId="4" fontId="54" fillId="0" borderId="2" xfId="0" applyNumberFormat="1" applyFont="1" applyBorder="1" applyAlignment="1">
      <alignment horizontal="center" vertical="center" shrinkToFit="1"/>
    </xf>
    <xf numFmtId="0" fontId="55" fillId="0" borderId="24" xfId="0" applyFont="1" applyBorder="1" applyAlignment="1">
      <alignment horizontal="left" vertical="top" wrapText="1"/>
    </xf>
    <xf numFmtId="43" fontId="54" fillId="0" borderId="24" xfId="1" applyFont="1" applyFill="1" applyBorder="1" applyAlignment="1">
      <alignment horizontal="center" vertical="center" shrinkToFit="1"/>
    </xf>
    <xf numFmtId="43" fontId="54" fillId="0" borderId="4" xfId="1" applyFont="1" applyFill="1" applyBorder="1" applyAlignment="1">
      <alignment horizontal="center" vertical="center" shrinkToFit="1"/>
    </xf>
    <xf numFmtId="0" fontId="55" fillId="0" borderId="2" xfId="0" applyFont="1" applyBorder="1" applyAlignment="1">
      <alignment horizontal="left" vertical="center" wrapText="1"/>
    </xf>
    <xf numFmtId="1" fontId="54" fillId="0" borderId="28" xfId="0" applyNumberFormat="1" applyFont="1" applyBorder="1" applyAlignment="1">
      <alignment horizontal="center" vertical="center" shrinkToFit="1"/>
    </xf>
    <xf numFmtId="0" fontId="55" fillId="0" borderId="28" xfId="0" applyFont="1" applyBorder="1" applyAlignment="1">
      <alignment horizontal="left" vertical="center" wrapText="1"/>
    </xf>
    <xf numFmtId="1" fontId="54" fillId="0" borderId="50" xfId="0" applyNumberFormat="1" applyFont="1" applyBorder="1" applyAlignment="1">
      <alignment horizontal="center" vertical="center" shrinkToFit="1"/>
    </xf>
    <xf numFmtId="0" fontId="55" fillId="0" borderId="52" xfId="0" applyFont="1" applyBorder="1" applyAlignment="1">
      <alignment horizontal="left" vertical="center" wrapText="1"/>
    </xf>
    <xf numFmtId="0" fontId="55" fillId="0" borderId="33" xfId="0" applyFont="1" applyBorder="1" applyAlignment="1">
      <alignment horizontal="center" vertical="center" wrapText="1"/>
    </xf>
    <xf numFmtId="1" fontId="56" fillId="4" borderId="49" xfId="0" applyNumberFormat="1" applyFont="1" applyFill="1" applyBorder="1" applyAlignment="1">
      <alignment horizontal="center" vertical="center" shrinkToFit="1"/>
    </xf>
    <xf numFmtId="0" fontId="54" fillId="4" borderId="49" xfId="0" applyFont="1" applyFill="1" applyBorder="1" applyAlignment="1">
      <alignment horizontal="left" vertical="center" wrapText="1"/>
    </xf>
    <xf numFmtId="4" fontId="56" fillId="4" borderId="49" xfId="0" applyNumberFormat="1" applyFont="1" applyFill="1" applyBorder="1" applyAlignment="1">
      <alignment horizontal="center" vertical="center" shrinkToFit="1"/>
    </xf>
    <xf numFmtId="43" fontId="56" fillId="0" borderId="0" xfId="1" applyFont="1" applyAlignment="1">
      <alignment horizontal="center" vertical="center"/>
    </xf>
    <xf numFmtId="0" fontId="56" fillId="0" borderId="0" xfId="0" applyFont="1" applyAlignment="1">
      <alignment horizontal="center" vertical="center"/>
    </xf>
    <xf numFmtId="170" fontId="47" fillId="14" borderId="29" xfId="11" applyNumberFormat="1" applyFont="1" applyFill="1" applyBorder="1" applyAlignment="1">
      <alignment horizontal="center" vertical="center" wrapText="1"/>
    </xf>
    <xf numFmtId="170" fontId="47" fillId="14" borderId="30" xfId="11" applyNumberFormat="1" applyFont="1" applyFill="1" applyBorder="1" applyAlignment="1">
      <alignment horizontal="center" vertical="center" wrapText="1"/>
    </xf>
    <xf numFmtId="170" fontId="47" fillId="14" borderId="31" xfId="11" applyNumberFormat="1" applyFont="1" applyFill="1" applyBorder="1" applyAlignment="1">
      <alignment horizontal="center" vertical="center" wrapText="1"/>
    </xf>
    <xf numFmtId="0" fontId="43" fillId="5" borderId="24" xfId="10" applyFont="1" applyFill="1" applyBorder="1" applyAlignment="1">
      <alignment horizontal="center" vertical="center" wrapText="1"/>
    </xf>
    <xf numFmtId="0" fontId="46" fillId="14" borderId="50" xfId="10" applyFont="1" applyFill="1" applyBorder="1" applyAlignment="1">
      <alignment horizontal="center" vertical="center" wrapText="1"/>
    </xf>
    <xf numFmtId="0" fontId="46" fillId="14" borderId="33" xfId="10" applyFont="1" applyFill="1" applyBorder="1" applyAlignment="1">
      <alignment horizontal="center" vertical="center" wrapText="1"/>
    </xf>
    <xf numFmtId="0" fontId="47" fillId="14" borderId="24" xfId="10" applyFont="1" applyFill="1" applyBorder="1" applyAlignment="1">
      <alignment horizontal="center" vertical="center" wrapText="1"/>
    </xf>
    <xf numFmtId="0" fontId="12" fillId="7" borderId="24" xfId="10" applyFont="1" applyFill="1" applyBorder="1" applyAlignment="1">
      <alignment horizontal="center" vertical="center" wrapText="1"/>
    </xf>
    <xf numFmtId="0" fontId="12" fillId="0" borderId="29" xfId="10" applyFont="1" applyBorder="1" applyAlignment="1">
      <alignment horizontal="center" vertical="center"/>
    </xf>
    <xf numFmtId="0" fontId="53" fillId="10" borderId="41" xfId="0" applyFont="1" applyFill="1" applyBorder="1" applyAlignment="1">
      <alignment horizontal="center" vertical="center" wrapText="1"/>
    </xf>
    <xf numFmtId="0" fontId="53" fillId="10" borderId="42" xfId="0" applyFont="1" applyFill="1" applyBorder="1" applyAlignment="1">
      <alignment horizontal="center" vertical="center" wrapText="1"/>
    </xf>
    <xf numFmtId="0" fontId="53" fillId="10" borderId="43" xfId="0" applyFont="1" applyFill="1" applyBorder="1" applyAlignment="1">
      <alignment horizontal="center" vertical="center" wrapText="1"/>
    </xf>
    <xf numFmtId="0" fontId="53" fillId="10" borderId="39" xfId="0" applyFont="1" applyFill="1" applyBorder="1" applyAlignment="1">
      <alignment horizontal="center" vertical="center" wrapText="1"/>
    </xf>
    <xf numFmtId="0" fontId="53" fillId="11" borderId="44" xfId="0" applyFont="1" applyFill="1" applyBorder="1" applyAlignment="1">
      <alignment horizontal="center" vertical="center" wrapText="1"/>
    </xf>
    <xf numFmtId="0" fontId="53" fillId="11" borderId="3" xfId="0" applyFont="1" applyFill="1" applyBorder="1" applyAlignment="1">
      <alignment horizontal="center" vertical="center" wrapText="1"/>
    </xf>
    <xf numFmtId="0" fontId="53" fillId="11" borderId="24" xfId="0" applyFont="1" applyFill="1" applyBorder="1" applyAlignment="1">
      <alignment horizontal="center" vertical="center" wrapText="1"/>
    </xf>
    <xf numFmtId="0" fontId="53" fillId="4" borderId="47" xfId="0" applyFont="1" applyFill="1" applyBorder="1" applyAlignment="1">
      <alignment horizontal="right" vertical="center" wrapText="1"/>
    </xf>
    <xf numFmtId="0" fontId="53" fillId="4" borderId="48" xfId="0" applyFont="1" applyFill="1" applyBorder="1" applyAlignment="1">
      <alignment horizontal="right" vertical="center" wrapText="1"/>
    </xf>
    <xf numFmtId="0" fontId="10" fillId="13" borderId="24" xfId="10" applyFont="1" applyFill="1" applyBorder="1" applyAlignment="1">
      <alignment horizontal="center" vertical="center" wrapText="1"/>
    </xf>
    <xf numFmtId="0" fontId="10" fillId="13" borderId="24" xfId="10" applyFont="1" applyFill="1" applyBorder="1" applyAlignment="1">
      <alignment horizontal="left" vertical="center" wrapText="1"/>
    </xf>
    <xf numFmtId="0" fontId="12" fillId="0" borderId="27" xfId="10" applyFont="1" applyBorder="1" applyAlignment="1">
      <alignment horizontal="center" vertical="center"/>
    </xf>
    <xf numFmtId="0" fontId="12" fillId="0" borderId="51" xfId="10" applyFont="1" applyBorder="1" applyAlignment="1">
      <alignment horizontal="center" vertical="center"/>
    </xf>
    <xf numFmtId="0" fontId="12" fillId="0" borderId="40" xfId="10" applyFont="1" applyBorder="1" applyAlignment="1">
      <alignment horizontal="center" vertical="center"/>
    </xf>
    <xf numFmtId="0" fontId="48" fillId="7" borderId="27" xfId="10" applyFont="1" applyFill="1" applyBorder="1" applyAlignment="1">
      <alignment horizontal="center" vertical="center" wrapText="1"/>
    </xf>
    <xf numFmtId="0" fontId="48" fillId="7" borderId="51" xfId="10" applyFont="1" applyFill="1" applyBorder="1" applyAlignment="1">
      <alignment horizontal="center" vertical="center" wrapText="1"/>
    </xf>
    <xf numFmtId="0" fontId="48" fillId="7" borderId="40" xfId="10" applyFont="1" applyFill="1" applyBorder="1" applyAlignment="1">
      <alignment horizontal="center" vertical="center" wrapText="1"/>
    </xf>
    <xf numFmtId="0" fontId="12" fillId="0" borderId="24" xfId="10" applyFont="1" applyBorder="1" applyAlignment="1">
      <alignment horizontal="center" vertical="center"/>
    </xf>
    <xf numFmtId="0" fontId="12" fillId="0" borderId="24" xfId="10" applyFont="1" applyBorder="1" applyAlignment="1">
      <alignment horizontal="center" vertical="center" wrapText="1"/>
    </xf>
    <xf numFmtId="43" fontId="12" fillId="15" borderId="27" xfId="11" applyFont="1" applyFill="1" applyBorder="1" applyAlignment="1">
      <alignment horizontal="center" vertical="center"/>
    </xf>
    <xf numFmtId="43" fontId="12" fillId="15" borderId="51" xfId="11" applyFont="1" applyFill="1" applyBorder="1" applyAlignment="1">
      <alignment horizontal="center" vertical="center"/>
    </xf>
    <xf numFmtId="43" fontId="12" fillId="15" borderId="40" xfId="11" applyFont="1" applyFill="1" applyBorder="1" applyAlignment="1">
      <alignment horizontal="center" vertical="center"/>
    </xf>
    <xf numFmtId="0" fontId="50" fillId="0" borderId="24" xfId="10" applyFont="1" applyBorder="1" applyAlignment="1">
      <alignment horizontal="center" vertical="center"/>
    </xf>
    <xf numFmtId="0" fontId="12" fillId="7" borderId="27" xfId="10" applyFont="1" applyFill="1" applyBorder="1" applyAlignment="1">
      <alignment horizontal="center" vertical="center"/>
    </xf>
    <xf numFmtId="0" fontId="12" fillId="7" borderId="51" xfId="10" applyFont="1" applyFill="1" applyBorder="1" applyAlignment="1">
      <alignment horizontal="center" vertical="center"/>
    </xf>
    <xf numFmtId="0" fontId="12" fillId="7" borderId="40" xfId="10" applyFont="1" applyFill="1" applyBorder="1" applyAlignment="1">
      <alignment horizontal="center" vertical="center"/>
    </xf>
    <xf numFmtId="0" fontId="12" fillId="7" borderId="24" xfId="10" applyFont="1" applyFill="1" applyBorder="1" applyAlignment="1">
      <alignment horizontal="center" vertical="center"/>
    </xf>
    <xf numFmtId="0" fontId="11" fillId="6" borderId="29" xfId="3" applyFont="1" applyFill="1" applyBorder="1" applyAlignment="1">
      <alignment horizontal="center" vertical="center"/>
    </xf>
    <xf numFmtId="0" fontId="11" fillId="6" borderId="30" xfId="3" applyFont="1" applyFill="1" applyBorder="1" applyAlignment="1">
      <alignment horizontal="center" vertical="center"/>
    </xf>
    <xf numFmtId="0" fontId="11" fillId="6" borderId="31" xfId="3" applyFont="1" applyFill="1" applyBorder="1" applyAlignment="1">
      <alignment horizontal="center" vertical="center"/>
    </xf>
    <xf numFmtId="0" fontId="11" fillId="0" borderId="24" xfId="5" applyFont="1" applyBorder="1" applyAlignment="1">
      <alignment horizontal="center" vertical="center" wrapText="1"/>
    </xf>
    <xf numFmtId="0" fontId="2" fillId="0" borderId="33" xfId="5" applyBorder="1" applyAlignment="1">
      <alignment horizontal="center" wrapText="1"/>
    </xf>
    <xf numFmtId="0" fontId="2" fillId="0" borderId="24" xfId="5" applyBorder="1" applyAlignment="1">
      <alignment horizontal="center" vertical="center"/>
    </xf>
    <xf numFmtId="0" fontId="2" fillId="0" borderId="0" xfId="5" applyAlignment="1">
      <alignment horizontal="center" wrapText="1"/>
    </xf>
    <xf numFmtId="0" fontId="11" fillId="0" borderId="24" xfId="5" applyFont="1" applyBorder="1" applyAlignment="1">
      <alignment horizontal="center" wrapText="1"/>
    </xf>
    <xf numFmtId="43" fontId="0" fillId="0" borderId="24" xfId="6" applyFont="1" applyBorder="1" applyAlignment="1">
      <alignment horizontal="center" vertical="center"/>
    </xf>
    <xf numFmtId="0" fontId="11" fillId="0" borderId="0" xfId="5" applyFont="1" applyAlignment="1">
      <alignment horizontal="center" wrapText="1"/>
    </xf>
    <xf numFmtId="0" fontId="16" fillId="0" borderId="0" xfId="7" applyFont="1" applyAlignment="1">
      <alignment horizontal="center"/>
    </xf>
    <xf numFmtId="10" fontId="27" fillId="0" borderId="29" xfId="7" applyNumberFormat="1" applyFont="1" applyBorder="1" applyAlignment="1">
      <alignment horizontal="center" vertical="center"/>
    </xf>
    <xf numFmtId="10" fontId="27" fillId="0" borderId="31" xfId="7" applyNumberFormat="1" applyFont="1" applyBorder="1" applyAlignment="1">
      <alignment horizontal="center" vertical="center"/>
    </xf>
    <xf numFmtId="0" fontId="31" fillId="0" borderId="24" xfId="7" applyFont="1" applyBorder="1" applyAlignment="1">
      <alignment horizontal="left" vertical="center" wrapText="1"/>
    </xf>
    <xf numFmtId="0" fontId="15" fillId="0" borderId="24" xfId="7" applyBorder="1" applyAlignment="1">
      <alignment horizontal="left" vertical="center" wrapText="1"/>
    </xf>
    <xf numFmtId="0" fontId="15" fillId="0" borderId="24" xfId="7" applyBorder="1" applyAlignment="1">
      <alignment horizontal="center"/>
    </xf>
    <xf numFmtId="0" fontId="15" fillId="0" borderId="29" xfId="7" applyBorder="1" applyAlignment="1">
      <alignment horizontal="center"/>
    </xf>
    <xf numFmtId="0" fontId="15" fillId="0" borderId="31" xfId="7" applyBorder="1" applyAlignment="1">
      <alignment horizontal="center"/>
    </xf>
    <xf numFmtId="0" fontId="31" fillId="0" borderId="29" xfId="7" applyFont="1" applyBorder="1" applyAlignment="1">
      <alignment horizontal="left" vertical="center" wrapText="1"/>
    </xf>
    <xf numFmtId="0" fontId="31" fillId="0" borderId="30" xfId="7" applyFont="1" applyBorder="1" applyAlignment="1">
      <alignment horizontal="left" vertical="center" wrapText="1"/>
    </xf>
    <xf numFmtId="0" fontId="31" fillId="0" borderId="31" xfId="7" applyFont="1" applyBorder="1" applyAlignment="1">
      <alignment horizontal="left" vertical="center" wrapText="1"/>
    </xf>
    <xf numFmtId="0" fontId="30" fillId="0" borderId="24" xfId="7" applyFont="1" applyBorder="1" applyAlignment="1">
      <alignment horizontal="left" vertical="center" wrapText="1"/>
    </xf>
    <xf numFmtId="10" fontId="27" fillId="0" borderId="24" xfId="7" applyNumberFormat="1" applyFont="1" applyBorder="1" applyAlignment="1">
      <alignment horizontal="center" vertical="center" wrapText="1"/>
    </xf>
    <xf numFmtId="0" fontId="27" fillId="0" borderId="24" xfId="7" applyFont="1" applyBorder="1" applyAlignment="1">
      <alignment horizontal="left" vertical="center" wrapText="1"/>
    </xf>
    <xf numFmtId="0" fontId="30" fillId="5" borderId="24" xfId="7" applyFont="1" applyFill="1" applyBorder="1" applyAlignment="1">
      <alignment horizontal="left" vertical="center" wrapText="1"/>
    </xf>
    <xf numFmtId="10" fontId="27" fillId="0" borderId="24" xfId="7" applyNumberFormat="1" applyFont="1" applyBorder="1" applyAlignment="1">
      <alignment horizontal="center" vertical="center"/>
    </xf>
    <xf numFmtId="0" fontId="16" fillId="0" borderId="0" xfId="7" applyFont="1" applyAlignment="1">
      <alignment horizontal="center" vertical="center"/>
    </xf>
    <xf numFmtId="0" fontId="20" fillId="0" borderId="0" xfId="7" applyFont="1" applyAlignment="1">
      <alignment horizontal="center" vertical="center"/>
    </xf>
    <xf numFmtId="0" fontId="22" fillId="0" borderId="24" xfId="7" applyFont="1" applyBorder="1" applyAlignment="1">
      <alignment horizontal="center" vertical="center"/>
    </xf>
    <xf numFmtId="0" fontId="22" fillId="0" borderId="24" xfId="7" applyFont="1" applyBorder="1" applyAlignment="1">
      <alignment horizontal="left" vertical="center"/>
    </xf>
    <xf numFmtId="0" fontId="23" fillId="8" borderId="29" xfId="7" applyFont="1" applyFill="1" applyBorder="1" applyAlignment="1">
      <alignment horizontal="left" vertical="center" wrapText="1"/>
    </xf>
    <xf numFmtId="0" fontId="23" fillId="8" borderId="30" xfId="7" applyFont="1" applyFill="1" applyBorder="1" applyAlignment="1">
      <alignment horizontal="left" vertical="center" wrapText="1"/>
    </xf>
    <xf numFmtId="0" fontId="23" fillId="8" borderId="31" xfId="7" applyFont="1" applyFill="1" applyBorder="1" applyAlignment="1">
      <alignment horizontal="left" vertical="center" wrapText="1"/>
    </xf>
    <xf numFmtId="0" fontId="21" fillId="0" borderId="0" xfId="7" applyFont="1" applyAlignment="1">
      <alignment horizontal="center"/>
    </xf>
    <xf numFmtId="0" fontId="32" fillId="0" borderId="0" xfId="7" applyFont="1" applyAlignment="1">
      <alignment horizontal="center" vertical="center"/>
    </xf>
    <xf numFmtId="0" fontId="15" fillId="0" borderId="36" xfId="7" applyBorder="1" applyAlignment="1">
      <alignment horizontal="left" vertical="top" wrapText="1"/>
    </xf>
    <xf numFmtId="0" fontId="15" fillId="0" borderId="37" xfId="7" applyBorder="1" applyAlignment="1">
      <alignment horizontal="left" vertical="top" wrapText="1"/>
    </xf>
    <xf numFmtId="0" fontId="15" fillId="0" borderId="38" xfId="7" applyBorder="1" applyAlignment="1">
      <alignment horizontal="left" vertical="top" wrapText="1"/>
    </xf>
    <xf numFmtId="0" fontId="21" fillId="0" borderId="0" xfId="7" applyFont="1" applyAlignment="1">
      <alignment horizontal="center" vertical="center"/>
    </xf>
    <xf numFmtId="0" fontId="18" fillId="0" borderId="0" xfId="7" applyFont="1" applyAlignment="1">
      <alignment horizontal="center"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cellXfs>
  <cellStyles count="12">
    <cellStyle name="Comma" xfId="1" builtinId="3"/>
    <cellStyle name="Comma 2" xfId="4" xr:uid="{A95DD2F3-BB63-4ACA-BD21-B9C6F8319169}"/>
    <cellStyle name="Comma 3" xfId="6" xr:uid="{E75CB9FA-2805-4ABA-B6D8-5D27AC9DE347}"/>
    <cellStyle name="Comma 4" xfId="8" xr:uid="{63B0E76C-1386-4E9D-A3A1-300EF686493E}"/>
    <cellStyle name="Comma 5" xfId="11" xr:uid="{8CE07B99-0328-449B-BD03-875FB7FA3BCF}"/>
    <cellStyle name="Normal" xfId="0" builtinId="0"/>
    <cellStyle name="Normal 2" xfId="3" xr:uid="{9EA2EED9-4810-4FEE-96F0-3BA4CC9005B7}"/>
    <cellStyle name="Normal 3" xfId="5" xr:uid="{4591A601-2E19-4578-9D0A-27F2FC9033DD}"/>
    <cellStyle name="Normal 4" xfId="7" xr:uid="{5AACA925-0718-42C6-BE93-673FA3DA1681}"/>
    <cellStyle name="Normal 5" xfId="9" xr:uid="{144BDA12-2F35-4024-8CCA-D2025359D54C}"/>
    <cellStyle name="Normal 6" xfId="10" xr:uid="{53FCD725-F96D-414F-A60F-76933D42D7F8}"/>
    <cellStyle name="Percent" xfId="2" builtinId="5"/>
  </cellStyles>
  <dxfs count="8">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0.xml"/><Relationship Id="rId21" Type="http://schemas.openxmlformats.org/officeDocument/2006/relationships/worksheet" Target="worksheets/sheet21.xml"/><Relationship Id="rId42" Type="http://schemas.openxmlformats.org/officeDocument/2006/relationships/externalLink" Target="externalLinks/externalLink5.xml"/><Relationship Id="rId63" Type="http://schemas.openxmlformats.org/officeDocument/2006/relationships/externalLink" Target="externalLinks/externalLink26.xml"/><Relationship Id="rId84" Type="http://schemas.openxmlformats.org/officeDocument/2006/relationships/externalLink" Target="externalLinks/externalLink47.xml"/><Relationship Id="rId138" Type="http://schemas.openxmlformats.org/officeDocument/2006/relationships/externalLink" Target="externalLinks/externalLink101.xml"/><Relationship Id="rId107" Type="http://schemas.openxmlformats.org/officeDocument/2006/relationships/externalLink" Target="externalLinks/externalLink70.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externalLink" Target="externalLinks/externalLink16.xml"/><Relationship Id="rId74" Type="http://schemas.openxmlformats.org/officeDocument/2006/relationships/externalLink" Target="externalLinks/externalLink37.xml"/><Relationship Id="rId128" Type="http://schemas.openxmlformats.org/officeDocument/2006/relationships/externalLink" Target="externalLinks/externalLink91.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externalLink" Target="externalLinks/externalLink58.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64" Type="http://schemas.openxmlformats.org/officeDocument/2006/relationships/externalLink" Target="externalLinks/externalLink27.xml"/><Relationship Id="rId69" Type="http://schemas.openxmlformats.org/officeDocument/2006/relationships/externalLink" Target="externalLinks/externalLink32.xml"/><Relationship Id="rId113" Type="http://schemas.openxmlformats.org/officeDocument/2006/relationships/externalLink" Target="externalLinks/externalLink76.xml"/><Relationship Id="rId118" Type="http://schemas.openxmlformats.org/officeDocument/2006/relationships/externalLink" Target="externalLinks/externalLink81.xml"/><Relationship Id="rId134" Type="http://schemas.openxmlformats.org/officeDocument/2006/relationships/externalLink" Target="externalLinks/externalLink97.xml"/><Relationship Id="rId139" Type="http://schemas.openxmlformats.org/officeDocument/2006/relationships/externalLink" Target="externalLinks/externalLink102.xml"/><Relationship Id="rId80" Type="http://schemas.openxmlformats.org/officeDocument/2006/relationships/externalLink" Target="externalLinks/externalLink43.xml"/><Relationship Id="rId85" Type="http://schemas.openxmlformats.org/officeDocument/2006/relationships/externalLink" Target="externalLinks/externalLink48.xml"/><Relationship Id="rId150"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externalLink" Target="externalLinks/externalLink1.xml"/><Relationship Id="rId59" Type="http://schemas.openxmlformats.org/officeDocument/2006/relationships/externalLink" Target="externalLinks/externalLink22.xml"/><Relationship Id="rId103" Type="http://schemas.openxmlformats.org/officeDocument/2006/relationships/externalLink" Target="externalLinks/externalLink66.xml"/><Relationship Id="rId108" Type="http://schemas.openxmlformats.org/officeDocument/2006/relationships/externalLink" Target="externalLinks/externalLink71.xml"/><Relationship Id="rId124" Type="http://schemas.openxmlformats.org/officeDocument/2006/relationships/externalLink" Target="externalLinks/externalLink87.xml"/><Relationship Id="rId129" Type="http://schemas.openxmlformats.org/officeDocument/2006/relationships/externalLink" Target="externalLinks/externalLink92.xml"/><Relationship Id="rId54" Type="http://schemas.openxmlformats.org/officeDocument/2006/relationships/externalLink" Target="externalLinks/externalLink17.xml"/><Relationship Id="rId70" Type="http://schemas.openxmlformats.org/officeDocument/2006/relationships/externalLink" Target="externalLinks/externalLink33.xml"/><Relationship Id="rId75" Type="http://schemas.openxmlformats.org/officeDocument/2006/relationships/externalLink" Target="externalLinks/externalLink38.xml"/><Relationship Id="rId91" Type="http://schemas.openxmlformats.org/officeDocument/2006/relationships/externalLink" Target="externalLinks/externalLink54.xml"/><Relationship Id="rId96" Type="http://schemas.openxmlformats.org/officeDocument/2006/relationships/externalLink" Target="externalLinks/externalLink59.xml"/><Relationship Id="rId140" Type="http://schemas.openxmlformats.org/officeDocument/2006/relationships/externalLink" Target="externalLinks/externalLink103.xml"/><Relationship Id="rId145" Type="http://schemas.openxmlformats.org/officeDocument/2006/relationships/externalLink" Target="externalLinks/externalLink10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externalLink" Target="externalLinks/externalLink12.xml"/><Relationship Id="rId114" Type="http://schemas.openxmlformats.org/officeDocument/2006/relationships/externalLink" Target="externalLinks/externalLink77.xml"/><Relationship Id="rId119" Type="http://schemas.openxmlformats.org/officeDocument/2006/relationships/externalLink" Target="externalLinks/externalLink82.xml"/><Relationship Id="rId44" Type="http://schemas.openxmlformats.org/officeDocument/2006/relationships/externalLink" Target="externalLinks/externalLink7.xml"/><Relationship Id="rId60" Type="http://schemas.openxmlformats.org/officeDocument/2006/relationships/externalLink" Target="externalLinks/externalLink23.xml"/><Relationship Id="rId65" Type="http://schemas.openxmlformats.org/officeDocument/2006/relationships/externalLink" Target="externalLinks/externalLink28.xml"/><Relationship Id="rId81" Type="http://schemas.openxmlformats.org/officeDocument/2006/relationships/externalLink" Target="externalLinks/externalLink44.xml"/><Relationship Id="rId86" Type="http://schemas.openxmlformats.org/officeDocument/2006/relationships/externalLink" Target="externalLinks/externalLink49.xml"/><Relationship Id="rId130" Type="http://schemas.openxmlformats.org/officeDocument/2006/relationships/externalLink" Target="externalLinks/externalLink93.xml"/><Relationship Id="rId135" Type="http://schemas.openxmlformats.org/officeDocument/2006/relationships/externalLink" Target="externalLinks/externalLink98.xml"/><Relationship Id="rId151"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xml"/><Relationship Id="rId109" Type="http://schemas.openxmlformats.org/officeDocument/2006/relationships/externalLink" Target="externalLinks/externalLink72.xml"/><Relationship Id="rId34" Type="http://schemas.openxmlformats.org/officeDocument/2006/relationships/worksheet" Target="worksheets/sheet34.xml"/><Relationship Id="rId50" Type="http://schemas.openxmlformats.org/officeDocument/2006/relationships/externalLink" Target="externalLinks/externalLink13.xml"/><Relationship Id="rId55" Type="http://schemas.openxmlformats.org/officeDocument/2006/relationships/externalLink" Target="externalLinks/externalLink18.xml"/><Relationship Id="rId76" Type="http://schemas.openxmlformats.org/officeDocument/2006/relationships/externalLink" Target="externalLinks/externalLink39.xml"/><Relationship Id="rId97" Type="http://schemas.openxmlformats.org/officeDocument/2006/relationships/externalLink" Target="externalLinks/externalLink60.xml"/><Relationship Id="rId104" Type="http://schemas.openxmlformats.org/officeDocument/2006/relationships/externalLink" Target="externalLinks/externalLink67.xml"/><Relationship Id="rId120" Type="http://schemas.openxmlformats.org/officeDocument/2006/relationships/externalLink" Target="externalLinks/externalLink83.xml"/><Relationship Id="rId125" Type="http://schemas.openxmlformats.org/officeDocument/2006/relationships/externalLink" Target="externalLinks/externalLink88.xml"/><Relationship Id="rId141" Type="http://schemas.openxmlformats.org/officeDocument/2006/relationships/externalLink" Target="externalLinks/externalLink104.xml"/><Relationship Id="rId146" Type="http://schemas.openxmlformats.org/officeDocument/2006/relationships/externalLink" Target="externalLinks/externalLink109.xml"/><Relationship Id="rId7" Type="http://schemas.openxmlformats.org/officeDocument/2006/relationships/worksheet" Target="worksheets/sheet7.xml"/><Relationship Id="rId71" Type="http://schemas.openxmlformats.org/officeDocument/2006/relationships/externalLink" Target="externalLinks/externalLink34.xml"/><Relationship Id="rId92" Type="http://schemas.openxmlformats.org/officeDocument/2006/relationships/externalLink" Target="externalLinks/externalLink5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66" Type="http://schemas.openxmlformats.org/officeDocument/2006/relationships/externalLink" Target="externalLinks/externalLink29.xml"/><Relationship Id="rId87" Type="http://schemas.openxmlformats.org/officeDocument/2006/relationships/externalLink" Target="externalLinks/externalLink50.xml"/><Relationship Id="rId110" Type="http://schemas.openxmlformats.org/officeDocument/2006/relationships/externalLink" Target="externalLinks/externalLink73.xml"/><Relationship Id="rId115" Type="http://schemas.openxmlformats.org/officeDocument/2006/relationships/externalLink" Target="externalLinks/externalLink78.xml"/><Relationship Id="rId131" Type="http://schemas.openxmlformats.org/officeDocument/2006/relationships/externalLink" Target="externalLinks/externalLink94.xml"/><Relationship Id="rId136" Type="http://schemas.openxmlformats.org/officeDocument/2006/relationships/externalLink" Target="externalLinks/externalLink99.xml"/><Relationship Id="rId61" Type="http://schemas.openxmlformats.org/officeDocument/2006/relationships/externalLink" Target="externalLinks/externalLink24.xml"/><Relationship Id="rId82" Type="http://schemas.openxmlformats.org/officeDocument/2006/relationships/externalLink" Target="externalLinks/externalLink4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9.xml"/><Relationship Id="rId77" Type="http://schemas.openxmlformats.org/officeDocument/2006/relationships/externalLink" Target="externalLinks/externalLink40.xml"/><Relationship Id="rId100" Type="http://schemas.openxmlformats.org/officeDocument/2006/relationships/externalLink" Target="externalLinks/externalLink63.xml"/><Relationship Id="rId105" Type="http://schemas.openxmlformats.org/officeDocument/2006/relationships/externalLink" Target="externalLinks/externalLink68.xml"/><Relationship Id="rId126" Type="http://schemas.openxmlformats.org/officeDocument/2006/relationships/externalLink" Target="externalLinks/externalLink89.xml"/><Relationship Id="rId147" Type="http://schemas.openxmlformats.org/officeDocument/2006/relationships/externalLink" Target="externalLinks/externalLink110.xml"/><Relationship Id="rId8" Type="http://schemas.openxmlformats.org/officeDocument/2006/relationships/worksheet" Target="worksheets/sheet8.xml"/><Relationship Id="rId51" Type="http://schemas.openxmlformats.org/officeDocument/2006/relationships/externalLink" Target="externalLinks/externalLink14.xml"/><Relationship Id="rId72" Type="http://schemas.openxmlformats.org/officeDocument/2006/relationships/externalLink" Target="externalLinks/externalLink35.xml"/><Relationship Id="rId93" Type="http://schemas.openxmlformats.org/officeDocument/2006/relationships/externalLink" Target="externalLinks/externalLink56.xml"/><Relationship Id="rId98" Type="http://schemas.openxmlformats.org/officeDocument/2006/relationships/externalLink" Target="externalLinks/externalLink61.xml"/><Relationship Id="rId121" Type="http://schemas.openxmlformats.org/officeDocument/2006/relationships/externalLink" Target="externalLinks/externalLink84.xml"/><Relationship Id="rId142" Type="http://schemas.openxmlformats.org/officeDocument/2006/relationships/externalLink" Target="externalLinks/externalLink105.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9.xml"/><Relationship Id="rId67" Type="http://schemas.openxmlformats.org/officeDocument/2006/relationships/externalLink" Target="externalLinks/externalLink30.xml"/><Relationship Id="rId116" Type="http://schemas.openxmlformats.org/officeDocument/2006/relationships/externalLink" Target="externalLinks/externalLink79.xml"/><Relationship Id="rId137" Type="http://schemas.openxmlformats.org/officeDocument/2006/relationships/externalLink" Target="externalLinks/externalLink100.xml"/><Relationship Id="rId20" Type="http://schemas.openxmlformats.org/officeDocument/2006/relationships/worksheet" Target="worksheets/sheet20.xml"/><Relationship Id="rId41" Type="http://schemas.openxmlformats.org/officeDocument/2006/relationships/externalLink" Target="externalLinks/externalLink4.xml"/><Relationship Id="rId62" Type="http://schemas.openxmlformats.org/officeDocument/2006/relationships/externalLink" Target="externalLinks/externalLink25.xml"/><Relationship Id="rId83" Type="http://schemas.openxmlformats.org/officeDocument/2006/relationships/externalLink" Target="externalLinks/externalLink46.xml"/><Relationship Id="rId88" Type="http://schemas.openxmlformats.org/officeDocument/2006/relationships/externalLink" Target="externalLinks/externalLink51.xml"/><Relationship Id="rId111" Type="http://schemas.openxmlformats.org/officeDocument/2006/relationships/externalLink" Target="externalLinks/externalLink74.xml"/><Relationship Id="rId132" Type="http://schemas.openxmlformats.org/officeDocument/2006/relationships/externalLink" Target="externalLinks/externalLink9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20.xml"/><Relationship Id="rId106" Type="http://schemas.openxmlformats.org/officeDocument/2006/relationships/externalLink" Target="externalLinks/externalLink69.xml"/><Relationship Id="rId127" Type="http://schemas.openxmlformats.org/officeDocument/2006/relationships/externalLink" Target="externalLinks/externalLink90.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15.xml"/><Relationship Id="rId73" Type="http://schemas.openxmlformats.org/officeDocument/2006/relationships/externalLink" Target="externalLinks/externalLink36.xml"/><Relationship Id="rId78" Type="http://schemas.openxmlformats.org/officeDocument/2006/relationships/externalLink" Target="externalLinks/externalLink41.xml"/><Relationship Id="rId94" Type="http://schemas.openxmlformats.org/officeDocument/2006/relationships/externalLink" Target="externalLinks/externalLink57.xml"/><Relationship Id="rId99" Type="http://schemas.openxmlformats.org/officeDocument/2006/relationships/externalLink" Target="externalLinks/externalLink62.xml"/><Relationship Id="rId101" Type="http://schemas.openxmlformats.org/officeDocument/2006/relationships/externalLink" Target="externalLinks/externalLink64.xml"/><Relationship Id="rId122" Type="http://schemas.openxmlformats.org/officeDocument/2006/relationships/externalLink" Target="externalLinks/externalLink85.xml"/><Relationship Id="rId143" Type="http://schemas.openxmlformats.org/officeDocument/2006/relationships/externalLink" Target="externalLinks/externalLink106.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externalLink" Target="externalLinks/externalLink10.xml"/><Relationship Id="rId68" Type="http://schemas.openxmlformats.org/officeDocument/2006/relationships/externalLink" Target="externalLinks/externalLink31.xml"/><Relationship Id="rId89" Type="http://schemas.openxmlformats.org/officeDocument/2006/relationships/externalLink" Target="externalLinks/externalLink52.xml"/><Relationship Id="rId112" Type="http://schemas.openxmlformats.org/officeDocument/2006/relationships/externalLink" Target="externalLinks/externalLink75.xml"/><Relationship Id="rId133" Type="http://schemas.openxmlformats.org/officeDocument/2006/relationships/externalLink" Target="externalLinks/externalLink96.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externalLink" Target="externalLinks/externalLink21.xml"/><Relationship Id="rId79" Type="http://schemas.openxmlformats.org/officeDocument/2006/relationships/externalLink" Target="externalLinks/externalLink42.xml"/><Relationship Id="rId102" Type="http://schemas.openxmlformats.org/officeDocument/2006/relationships/externalLink" Target="externalLinks/externalLink65.xml"/><Relationship Id="rId123" Type="http://schemas.openxmlformats.org/officeDocument/2006/relationships/externalLink" Target="externalLinks/externalLink86.xml"/><Relationship Id="rId144" Type="http://schemas.openxmlformats.org/officeDocument/2006/relationships/externalLink" Target="externalLinks/externalLink107.xml"/><Relationship Id="rId90" Type="http://schemas.openxmlformats.org/officeDocument/2006/relationships/externalLink" Target="externalLinks/externalLink5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sd/Downloads/Data/ICEA/EMR%20YEARLY/EMR2005-06.XLS" TargetMode="External"/><Relationship Id="rId1" Type="http://schemas.openxmlformats.org/officeDocument/2006/relationships/externalLinkPath" Target="/Users/asd/Downloads/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Documents%20and%20Settings/MAGIC/Desktop/14-08-15%20BOQ%20AKLR,%20BTL%20&amp;%20PTR/50%20Lakh%20AKL%20R/Copy%20of%20Akola%20R%20T-45,%2046,%2047/BAS/ON%20THE%20JOB/Cost%20Accounting%20Formats/Poorv%20Discom/CAR%20Model/BS/Raw%20TB%20Data%20&amp;%20Cap-CAU%20as%20Gen.xls" TargetMode="External"/><Relationship Id="rId2" Type="http://schemas.microsoft.com/office/2019/04/relationships/externalLinkLongPath" Target="/Documents%20and%20Settings/MAGIC/Desktop/14-08-15%20BOQ%20AKLR,%20BTL%20&amp;%20PTR/50%20Lakh%20AKL%20R/Copy%20of%20Akola%20R%20T-45,%2046,%2047/BAS/ON%20THE%20JOB/Cost%20Accounting%20Formats/Poorv%20Discom/CAR%20Model/BS/Raw%20TB%20Data%20&amp;%20Cap-CAU%20as%20Gen.xls?AE4AA0D5" TargetMode="External"/><Relationship Id="rId1" Type="http://schemas.openxmlformats.org/officeDocument/2006/relationships/externalLinkPath" Target="file:///\\AE4AA0D5\Raw%20TB%20Data%20&amp;%20Cap-CAU%20as%20Gen.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sd/Downloads/Documents%20and%20Settings/MAGIC/Desktop/14-08-15%20BOQ%20AKLR,%20BTL%20&amp;%20PTR/50%20Lakh%20AKL%20R/Copy%20of%20Akola%20R%20T-45,%2046,%2047/201-04REL-Final.xls" TargetMode="External"/><Relationship Id="rId1" Type="http://schemas.openxmlformats.org/officeDocument/2006/relationships/externalLinkPath" Target="/Users/asd/Downloads/Documents%20and%20Settings/MAGIC/Desktop/14-08-15%20BOQ%20AKLR,%20BTL%20&amp;%20PTR/50%20Lakh%20AKL%20R/Copy%20of%20Akola%20R%20T-45,%2046,%2047/201-04REL-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BAS\ON%20THE%20JOB\Cost%20Accounting%20Formats\Poorv%20Discom\CAR%20Model\BS\Raw%20TB%20Data%20&amp;%20Cap-CAU%20as%20Gen.xls"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Users/Next/AppData/Local/Temp/JSL/Progress%20Report1/Documents%20and%20Settings/shree/My%20Documents/Downloads/Documents%20and%20Settings/SCE/Local%20Settings/Temp/wzc5b5/TENDER%202-Akluj+Barshi+SHP-R+SHP-U-170108/Lot%20No.04-Dt%2009.09.07/amit/MERC/s" TargetMode="External"/><Relationship Id="rId2" Type="http://schemas.microsoft.com/office/2019/04/relationships/externalLinkLongPath" Target="/Users/Next/AppData/Local/Temp/JSL/Progress%20Report1/Documents%20and%20Settings/shree/My%20Documents/Downloads/Documents%20and%20Settings/SCE/Local%20Settings/Temp/wzc5b5/TENDER%202-Akluj+Barshi+SHP-R+SHP-U-170108/Lot%20No.04-Dt%2009.09.07/amit/MERC/s?6F77837D" TargetMode="External"/><Relationship Id="rId1" Type="http://schemas.openxmlformats.org/officeDocument/2006/relationships/externalLinkPath" Target="file:///\\6F77837D\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Users/Next/AppData/Local/Temp/Documents%20and%20Settings/user/My%20Documents/Downloads/mktbackup/Distribution%20Works/Domestic/Mahainfra%20V/Price%20Schedule/T-114/T-114%20R5.xls" TargetMode="External"/><Relationship Id="rId1" Type="http://schemas.openxmlformats.org/officeDocument/2006/relationships/externalLinkPath" Target="/Users/Next/AppData/Local/Temp/Documents%20and%20Settings/user/My%20Documents/Downloads/mktbackup/Distribution%20Works/Domestic/Mahainfra%20V/Price%20Schedule/T-114/T-114%20R5.xls"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Users/Next/AppData/Local/Temp/Users/JOSHIS~1/AppData/Local/Temp/Low/Domino%20Web%20Access/Progress%20Report/Progress%20Report/31-01-2012/mktbackup/Distribution%20Works/Domestic/Mahainfra%20V/Price%20Schedule/T-114/T-114%20R5.xls" TargetMode="External"/><Relationship Id="rId2" Type="http://schemas.microsoft.com/office/2019/04/relationships/externalLinkLongPath" Target="/Users/Next/AppData/Local/Temp/Users/JOSHIS~1/AppData/Local/Temp/Low/Domino%20Web%20Access/Progress%20Report/Progress%20Report/31-01-2012/mktbackup/Distribution%20Works/Domestic/Mahainfra%20V/Price%20Schedule/T-114/T-114%20R5.xls?7C4624BE" TargetMode="External"/><Relationship Id="rId1" Type="http://schemas.openxmlformats.org/officeDocument/2006/relationships/externalLinkPath" Target="file:///\\7C4624BE\T-114%20R5.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Users/MSEDCL/Downloads/sagar/TAKSANDE%20SIR/Business%20Plan/capital%20budget%2009-10.xls" TargetMode="External"/><Relationship Id="rId1" Type="http://schemas.openxmlformats.org/officeDocument/2006/relationships/externalLinkPath" Target="/Users/MSEDCL/Downloads/sagar/TAKSANDE%20SIR/Business%20Plan/capital%20budget%2009-10.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Users/asd/Downloads/BAS/ON%20THE%20JOB/Cost%20Accounting%20Formats/Poorv%20Discom/CAR%20Model/BS/Raw%20TB%20Data%20&amp;%20Cap-CAU%20as%20Gen.xls" TargetMode="External"/><Relationship Id="rId1" Type="http://schemas.openxmlformats.org/officeDocument/2006/relationships/externalLinkPath" Target="/Users/asd/Downloads/BAS/ON%20THE%20JOB/Cost%20Accounting%20Formats/Poorv%20Discom/CAR%20Model/BS/Raw%20TB%20Data%20&amp;%20Cap-CAU%20as%20Ge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Users/asd/Downloads/Documents%20and%20Settings/ghodke/Desktop/Ichalkarnji050510/Documents%20and%20Settings/rtnurban/Desktop/Data/ICEA/EMR%20YEARLY/EMR2005-06.XLS" TargetMode="External"/><Relationship Id="rId1" Type="http://schemas.openxmlformats.org/officeDocument/2006/relationships/externalLinkPath" Target="/Users/asd/Downloads/Documents%20and%20Settings/ghodke/Desktop/Ichalkarnji050510/Documents%20and%20Settings/rtnurban/Desktop/Data/ICEA/EMR%20YEARLY/EMR2005-06.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Users/asd/Downloads/201-04REL-Final.xls" TargetMode="External"/><Relationship Id="rId1" Type="http://schemas.openxmlformats.org/officeDocument/2006/relationships/externalLinkPath" Target="/Users/asd/Downloads/201-04REL-Final.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CyberPoint/TECH_&amp;_MAINT/TECH/Tech_2011.xlsx" TargetMode="External"/><Relationship Id="rId1" Type="http://schemas.openxmlformats.org/officeDocument/2006/relationships/externalLinkPath" Target="/CyberPoint/TECH_&amp;_MAINT/TECH/Tech_2011.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Users/MSEDCL/Downloads/Users/ssthota/Desktop/Bhadhikar%20Saheb%20progress/USM%20Works%20details%20division%20wise.xls" TargetMode="External"/><Relationship Id="rId1" Type="http://schemas.openxmlformats.org/officeDocument/2006/relationships/externalLinkPath" Target="/Users/MSEDCL/Downloads/Users/ssthota/Desktop/Bhadhikar%20Saheb%20progress/USM%20Works%20details%20division%20wise.xls" TargetMode="External"/></Relationships>
</file>

<file path=xl/externalLinks/_rels/externalLink20.xml.rels><?xml version="1.0" encoding="UTF-8" standalone="yes"?>
<Relationships xmlns="http://schemas.openxmlformats.org/package/2006/relationships"><Relationship Id="rId3" Type="http://schemas.openxmlformats.org/officeDocument/2006/relationships/externalLinkPath" Target="../../../../../../../../Documents%20and%20Settings/Office/Desktop/Documents%20and%20Settings/RURAL%20DIVISION/Desktop/award%20cost%20021008/Awarded%20Cost%20D.P%2001112008/Users/Gupta/Desktop/justification%20of%20higher%20award%20cost/harry/Bihar-DPRs/Copy%20of%20REC%20Format%20" TargetMode="External"/><Relationship Id="rId2" Type="http://schemas.microsoft.com/office/2019/04/relationships/externalLinkLongPath" Target="/Documents%20and%20Settings/Office/Desktop/Documents%20and%20Settings/RURAL%20DIVISION/Desktop/award%20cost%20021008/Awarded%20Cost%20D.P%2001112008/Users/Gupta/Desktop/justification%20of%20higher%20award%20cost/harry/Bihar-DPRs/Copy%20of%20REC%20Format%20?DCE015B6" TargetMode="External"/><Relationship Id="rId1" Type="http://schemas.openxmlformats.org/officeDocument/2006/relationships/externalLinkPath" Target="file:///\\DCE015B6\Copy%20of%20REC%20Format%20"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Users/MSEDCL/Downloads/Pendrive020109/Patole%20sir/LAS%20IP%20_%20II_IIA/LAS%20I_II_IIA.xls" TargetMode="External"/><Relationship Id="rId1" Type="http://schemas.openxmlformats.org/officeDocument/2006/relationships/externalLinkPath" Target="/Users/MSEDCL/Downloads/Pendrive020109/Patole%20sir/LAS%20IP%20_%20II_IIA/LAS%20I_II_IIA.xls"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Users/MSEDCL/Downloads/Documents%20and%20Settings/panchratna/Desktop/Machave/Scheme/Infra/LATEST%2026-04-11%20infra2/Latest%20Infra%20II%20DPR%20_Manchar%2029.06.2011/Rev%20DPR%20Infra%20II%2029.07.11/Sample%20copy/Anex_I_-_XIIIB_Nagpur_I_18_6_11.xls" TargetMode="External"/><Relationship Id="rId2" Type="http://schemas.microsoft.com/office/2019/04/relationships/externalLinkLongPath" Target="/Users/MSEDCL/Downloads/Documents%20and%20Settings/panchratna/Desktop/Machave/Scheme/Infra/LATEST%2026-04-11%20infra2/Latest%20Infra%20II%20DPR%20_Manchar%2029.06.2011/Rev%20DPR%20Infra%20II%2029.07.11/Sample%20copy/Anex_I_-_XIIIB_Nagpur_I_18_6_11.xls?3F875605" TargetMode="External"/><Relationship Id="rId1" Type="http://schemas.openxmlformats.org/officeDocument/2006/relationships/externalLinkPath" Target="file:///\\3F875605\Anex_I_-_XIIIB_Nagpur_I_18_6_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Copy%20of%20Anex%20I%20-%20XIV%20Solapur%20R13_5%20_Final_sandy.xls" TargetMode="External"/><Relationship Id="rId1" Type="http://schemas.openxmlformats.org/officeDocument/2006/relationships/externalLinkPath" Target="/Users/MSEDCL/Downloads/Infra%202%20Solapur%20(R)%20Dn/Infra%20II%20FInal%20by%20H.O/Copy%20of%20Anex%20I%20-%20XIV%20Solapur%20R13_5%20_Final_sandy.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Users/MSEDCL/Downloads/sagar/TAKSANDE%20SIR/MERC%20%2022042010/IP_Details%20of%20Contracts%20Awarded%20-%20Copy.xls" TargetMode="External"/><Relationship Id="rId1" Type="http://schemas.openxmlformats.org/officeDocument/2006/relationships/externalLinkPath" Target="/Users/MSEDCL/Downloads/sagar/TAKSANDE%20SIR/MERC%20%2022042010/IP_Details%20of%20Contracts%20Awarded%20-%20Copy.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nandoskar\g\Documents%20and%20Settings\00540\Local%20Settings\Temporary%20Internet%20Files\OLK2B\Documents%20and%20Settings\00540\Local%20Settings\Temporary%20Internet%20Files\OLK2B\devi\FR\SR\STREN-3\FR3q2001SR-3.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Users/MSEDCL/Downloads/TECH%202013-14%20&amp;%2014-15,%2015-16/MPR,HTMR,SPA%20Claim,HT%20Inf%20etc/M.P.R/MPR%2015-16/March%2016%20Div/Documents%20and%20Settings/a/Desktop/R.B/cost%20data%202009-10.xls" TargetMode="External"/><Relationship Id="rId1" Type="http://schemas.openxmlformats.org/officeDocument/2006/relationships/externalLinkPath" Target="/Users/MSEDCL/Downloads/TECH%202013-14%20&amp;%2014-15,%2015-16/MPR,HTMR,SPA%20Claim,HT%20Inf%20etc/M.P.R/MPR%2015-16/March%2016%20Div/Documents%20and%20Settings/a/Desktop/R.B/cost%20data%202009-10.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Users/MSEDCL/Downloads/Pendrive020109/Director%20Projects/Director%20Projects2.xls" TargetMode="External"/><Relationship Id="rId1" Type="http://schemas.openxmlformats.org/officeDocument/2006/relationships/externalLinkPath" Target="/Users/MSEDCL/Downloads/Pendrive020109/Director%20Projects/Director%20Projects2.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DISCOM%20-%20Chandur%20Bzr%20R-I/Estimates/DISCOM%20-%20Chandur%20Bzr%20R-I/Estimate%20-%20morshi%20division/Maintenance%20-%20Loss%20-%20Thugaon%20Gaothan%20-%20LT%20pole.xls" TargetMode="External"/><Relationship Id="rId1" Type="http://schemas.openxmlformats.org/officeDocument/2006/relationships/externalLinkPath" Target="/DISCOM%20-%20Chandur%20Bzr%20R-I/Estimates/DISCOM%20-%20Chandur%20Bzr%20R-I/Estimate%20-%20morshi%20division/Maintenance%20-%20Loss%20-%20Thugaon%20Gaothan%20-%20LT%20pol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1.xml.rels><?xml version="1.0" encoding="UTF-8" standalone="yes"?>
<Relationships xmlns="http://schemas.openxmlformats.org/package/2006/relationships"><Relationship Id="rId3" Type="http://schemas.openxmlformats.org/officeDocument/2006/relationships/externalLinkPath" Target="../../../../../../../../Documents%20and%20Settings/Office/Desktop/Documents%20and%20Settings/RURAL%20DIVISION/Desktop/award%20cost%20021008/Awarded%20Cost%20D.P%2001112008/Users/Gupta/Desktop/justification%20of%20higher%20award%20cost/harry/Bihar-DPRs/REC%20Araria%20%20Report." TargetMode="External"/><Relationship Id="rId2" Type="http://schemas.microsoft.com/office/2019/04/relationships/externalLinkLongPath" Target="/Documents%20and%20Settings/Office/Desktop/Documents%20and%20Settings/RURAL%20DIVISION/Desktop/award%20cost%20021008/Awarded%20Cost%20D.P%2001112008/Users/Gupta/Desktop/justification%20of%20higher%20award%20cost/harry/Bihar-DPRs/REC%20Araria%20%20Report.?DCE015B6" TargetMode="External"/><Relationship Id="rId1" Type="http://schemas.openxmlformats.org/officeDocument/2006/relationships/externalLinkPath" Target="file:///\\DCE015B6\REC%20Araria%20%20Report."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vbhangale\DLS\z\STEEL\Non-moving%20steel010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eja\e\DATA\DATA4\DATA\ANNUAL\0203\DATA4\DATA\ANNUAL\9900\YRDATA\CSD.XLW"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Users/MSEDCL/Downloads/TECH%202013-14%20&amp;%2014-15,%2015-16/MPR,HTMR,SPA%20Claim,HT%20Inf%20etc/M.P.R/MPR%2015-16/March%2016%20Div/Documents%20and%20Settings/asd/Local%20Settings/Temp/part%20A.xlsx" TargetMode="External"/><Relationship Id="rId1" Type="http://schemas.openxmlformats.org/officeDocument/2006/relationships/externalLinkPath" Target="/Users/MSEDCL/Downloads/TECH%202013-14%20&amp;%2014-15,%2015-16/MPR,HTMR,SPA%20Claim,HT%20Inf%20etc/M.P.R/MPR%2015-16/March%2016%20Div/Documents%20and%20Settings/asd/Local%20Settings/Temp/part%20A.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bc\e\Documents%20and%20Settings\mumalegaonkar\Desktop\CD(CPA%20rates%20Feb%2009).xls"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Documents%20and%20Settings/abc/Local%20Settings/Temporary%20Internet%20Files/Content.IE5/SBYTODWB/CD(CPA%20rates%20Feb%2009).xls" TargetMode="External"/><Relationship Id="rId1" Type="http://schemas.openxmlformats.org/officeDocument/2006/relationships/externalLinkPath" Target="/Users/MSEDCL/Downloads/Infra%202%20Solapur%20(R)%20Dn/Infra%20II%20FInal%20by%20H.O/Documents%20and%20Settings/abc/Local%20Settings/Temporary%20Internet%20Files/Content.IE5/SBYTODWB/CD(CPA%20rates%20Feb%2009).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Documents%20and%20Settings/mumalegaonkar/Desktop/CD(CPA%20rates%20Feb%2009).xls" TargetMode="External"/><Relationship Id="rId1" Type="http://schemas.openxmlformats.org/officeDocument/2006/relationships/externalLinkPath" Target="/Users/MSEDCL/Downloads/Infra%202%20Solapur%20(R)%20Dn/Infra%20II%20FInal%20by%20H.O/Documents%20and%20Settings/mumalegaonkar/Desktop/CD(CPA%20rates%20Feb%2009).xls" TargetMode="External"/></Relationships>
</file>

<file path=xl/externalLinks/_rels/externalLink38.xml.rels><?xml version="1.0" encoding="UTF-8" standalone="yes"?>
<Relationships xmlns="http://schemas.openxmlformats.org/package/2006/relationships"><Relationship Id="rId3" Type="http://schemas.openxmlformats.org/officeDocument/2006/relationships/externalLinkPath" Target="../../../../../../../../Users/MSEDCL/Downloads/Infra%202%20Solapur%20(R)%20Dn/Infra%20II%20FInal%20by%20H.O/Documents%20and%20Settings/Administrator/Local%20Settings/Temporary%20Internet%20Files/Content.IE5/WLK9MRC3/Documents%20and%20Settings/mumalegaonkar/Desk" TargetMode="External"/><Relationship Id="rId2" Type="http://schemas.microsoft.com/office/2019/04/relationships/externalLinkLongPath" Target="/Users/MSEDCL/Downloads/Infra%202%20Solapur%20(R)%20Dn/Infra%20II%20FInal%20by%20H.O/Documents%20and%20Settings/Administrator/Local%20Settings/Temporary%20Internet%20Files/Content.IE5/WLK9MRC3/Documents%20and%20Settings/mumalegaonkar/Desk?ED51D6CE" TargetMode="External"/><Relationship Id="rId1" Type="http://schemas.openxmlformats.org/officeDocument/2006/relationships/externalLinkPath" Target="file:///\\ED51D6CE\Desk" TargetMode="External"/></Relationships>
</file>

<file path=xl/externalLinks/_rels/externalLink39.xml.rels><?xml version="1.0" encoding="UTF-8" standalone="yes"?>
<Relationships xmlns="http://schemas.openxmlformats.org/package/2006/relationships"><Relationship Id="rId2" Type="http://schemas.openxmlformats.org/officeDocument/2006/relationships/externalLinkPath" Target="../../../../../../../../Users/asd/Downloads/Dhopte%20Backup/Old%20Scheme%20Data/AUC/schemes/CAPEX/FINAL%20Cost%20Data%2012-13%2025.06.2013.xls" TargetMode="External"/><Relationship Id="rId1" Type="http://schemas.openxmlformats.org/officeDocument/2006/relationships/externalLinkPath" Target="/Users/asd/Downloads/Dhopte%20Backup/Old%20Scheme%20Data/AUC/schemes/CAPEX/FINAL%20Cost%20Data%2012-13%2025.06.2013.xls" TargetMode="External"/></Relationships>
</file>

<file path=xl/externalLinks/_rels/externalLink40.xml.rels><?xml version="1.0" encoding="UTF-8" standalone="yes"?>
<Relationships xmlns="http://schemas.openxmlformats.org/package/2006/relationships"><Relationship Id="rId3" Type="http://schemas.openxmlformats.org/officeDocument/2006/relationships/externalLinkPath" Target="../../../../../../../../Users/asd/Downloads/Documents%20and%20Settings/ghodke/Desktop/Ichalkarnji050510/Documents%20and%20Settings/rtnurban/Desktop/BAS/ON%20THE%20JOB/Cost%20Accounting%20Formats/Poorv%20Discom/CAR%20Model/BS/Raw%20TB%20Data%20&amp;%20Cap-CAU%20as%20Gen.xls" TargetMode="External"/><Relationship Id="rId2" Type="http://schemas.microsoft.com/office/2019/04/relationships/externalLinkLongPath" Target="/Users/asd/Downloads/Documents%20and%20Settings/ghodke/Desktop/Ichalkarnji050510/Documents%20and%20Settings/rtnurban/Desktop/BAS/ON%20THE%20JOB/Cost%20Accounting%20Formats/Poorv%20Discom/CAR%20Model/BS/Raw%20TB%20Data%20&amp;%20Cap-CAU%20as%20Gen.xls?85409D8D" TargetMode="External"/><Relationship Id="rId1" Type="http://schemas.openxmlformats.org/officeDocument/2006/relationships/externalLinkPath" Target="file:///\\85409D8D\Raw%20TB%20Data%20&amp;%20Cap-CAU%20as%20Gen.xls" TargetMode="External"/></Relationships>
</file>

<file path=xl/externalLinks/_rels/externalLink41.xml.rels><?xml version="1.0" encoding="UTF-8" standalone="yes"?>
<Relationships xmlns="http://schemas.openxmlformats.org/package/2006/relationships"><Relationship Id="rId3" Type="http://schemas.openxmlformats.org/officeDocument/2006/relationships/externalLinkPath" Target="../../../../../../../../Users/asd/Downloads/Documents%20and%20Settings/Naveen/My%20Documents/Naveen/Tariff%202006-07/CPG/Op%20BS%20Final%2016052005/Asset%20Disaggregation%2017.04.05%20With%20Residual%20MPSEB/Raw%20TB%20Data%20&amp;%20Cap-CAU%20as%20Gen.xls" TargetMode="External"/><Relationship Id="rId2" Type="http://schemas.microsoft.com/office/2019/04/relationships/externalLinkLongPath" Target="/Users/asd/Downloads/Documents%20and%20Settings/Naveen/My%20Documents/Naveen/Tariff%202006-07/CPG/Op%20BS%20Final%2016052005/Asset%20Disaggregation%2017.04.05%20With%20Residual%20MPSEB/Raw%20TB%20Data%20&amp;%20Cap-CAU%20as%20Gen.xls?A46DC37C" TargetMode="External"/><Relationship Id="rId1" Type="http://schemas.openxmlformats.org/officeDocument/2006/relationships/externalLinkPath" Target="file:///\\A46DC37C\Raw%20TB%20Data%20&amp;%20Cap-CAU%20as%20Gen.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Users/MSEDCL/Downloads/A.E.II/LOAD%20SHEDDING/DCL%20FEEDERWISE/DCL%20AUG%2012/IMPROVED%20DCL%20PROPOSAL%20AUG%2012/MONTHWISE%20ABSTRACT%20OF%20FEEDER%20WISE%20DCL.xlsx" TargetMode="External"/><Relationship Id="rId1" Type="http://schemas.openxmlformats.org/officeDocument/2006/relationships/externalLinkPath" Target="/Users/MSEDCL/Downloads/A.E.II/LOAD%20SHEDDING/DCL%20FEEDERWISE/DCL%20AUG%2012/IMPROVED%20DCL%20PROPOSAL%20AUG%2012/MONTHWISE%20ABSTRACT%20OF%20FEEDER%20WISE%20DCL.xlsx"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DISCOM%20-%20Chandur%20Bzr%20R-I/Estimates/CyberPoint/ESTIMATE%20201213/ARR%20NON%20DDF/1092%20SPGP%20JAMGAON.xlsx" TargetMode="External"/><Relationship Id="rId1" Type="http://schemas.openxmlformats.org/officeDocument/2006/relationships/externalLinkPath" Target="/DISCOM%20-%20Chandur%20Bzr%20R-I/Estimates/CyberPoint/ESTIMATE%20201213/ARR%20NON%20DDF/1092%20SPGP%20JAMGAON.xlsx"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JE(IP)/sagar%20JE/New/Changes%20in%20format%20D/amit/MERC/sagar%20JE/SUBMENU1.xls" TargetMode="External"/><Relationship Id="rId1" Type="http://schemas.openxmlformats.org/officeDocument/2006/relationships/externalLinkPath" Target="/JE(IP)/sagar%20JE/New/Changes%20in%20format%20D/amit/MERC/sagar%20JE/SUBMENU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G:\Users\MAGIC\AppData\Local\Temp\Rar$DI00.179\FINAL%20Cost%20Data%2025.06.2013.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67B0B7D\REC%20Format%20-31%20Kaimur-29-Oct-"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NJR\NEW%20SEO\MPR%20From%20April%2013\MPR%20from%20April%2014\Nov%2014\Documents%20and%20Settings\MSEDCL-RULAR\My%20Documents\Book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JR\NEW%20SEO\MPR%20From%20April%2013\MPR%20from%20April%2014\Nov%2014\MPR\M.P.R\M.P.R..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51.xml.rels><?xml version="1.0" encoding="UTF-8" standalone="yes"?>
<Relationships xmlns="http://schemas.openxmlformats.org/package/2006/relationships"><Relationship Id="rId2" Type="http://schemas.openxmlformats.org/officeDocument/2006/relationships/externalLinkPath" Target="../../../../../../../../Users/asd/Downloads/Documents%20and%20Settings/sshire/Local%20Settings/Temp/Estimate.xls" TargetMode="External"/><Relationship Id="rId1" Type="http://schemas.openxmlformats.org/officeDocument/2006/relationships/externalLinkPath" Target="/Users/asd/Downloads/Documents%20and%20Settings/sshire/Local%20Settings/Temp/Estimate.xls" TargetMode="External"/></Relationships>
</file>

<file path=xl/externalLinks/_rels/externalLink52.xml.rels><?xml version="1.0" encoding="UTF-8" standalone="yes"?>
<Relationships xmlns="http://schemas.openxmlformats.org/package/2006/relationships"><Relationship Id="rId2" Type="http://schemas.openxmlformats.org/officeDocument/2006/relationships/externalLinkPath" Target="../../../../../../../../Users/MSEDCL/Downloads/d%20drive/backup/Desktop/Infra%20Data%2022-12-2011/infra%20details%2015052010.xls" TargetMode="External"/><Relationship Id="rId1" Type="http://schemas.openxmlformats.org/officeDocument/2006/relationships/externalLinkPath" Target="/Users/MSEDCL/Downloads/d%20drive/backup/Desktop/Infra%20Data%2022-12-2011/infra%20details%201505201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giyer\My%20Documents\My%20Documents\Reports%202001-02\Conversion%20Cost\Nasik%20Factory%20Conversion%20Cost\Provision%20for%20Freight%20SIN%20Upto%20Mar'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nandoskar\shared%20Doc\SanjayK\Tenders\PGCIL\T-838\T838%20Sch%203-5-6.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Users/asd/Downloads/New%20Infra/Load%20flow%20scheme/Infra%20cost%20data%20new.xls" TargetMode="External"/><Relationship Id="rId1" Type="http://schemas.openxmlformats.org/officeDocument/2006/relationships/externalLinkPath" Target="/Users/asd/Downloads/New%20Infra/Load%20flow%20scheme/Infra%20cost%20data%20new.xls" TargetMode="External"/></Relationships>
</file>

<file path=xl/externalLinks/_rels/externalLink56.xml.rels><?xml version="1.0" encoding="UTF-8" standalone="yes"?>
<Relationships xmlns="http://schemas.openxmlformats.org/package/2006/relationships"><Relationship Id="rId3" Type="http://schemas.openxmlformats.org/officeDocument/2006/relationships/externalLinkPath" Target="../../../../../../../../Users/Next/AppData/Local/Temp/Users/JOSHIS~1/AppData/Local/Temp/Low/Domino%20Web%20Access/Progress%20Report/Progress%20Report/31-01-2012/Documents%20and%20Settings/MSEDCL/My%20Documents/My%20DAP%20Downloads/Copy%20of%20CD(CPA%20rates%20Feb%2009)_May_18_09.xls" TargetMode="External"/><Relationship Id="rId2" Type="http://schemas.microsoft.com/office/2019/04/relationships/externalLinkLongPath" Target="/Users/Next/AppData/Local/Temp/Users/JOSHIS~1/AppData/Local/Temp/Low/Domino%20Web%20Access/Progress%20Report/Progress%20Report/31-01-2012/Documents%20and%20Settings/MSEDCL/My%20Documents/My%20DAP%20Downloads/Copy%20of%20CD(CPA%20rates%20Feb%2009)_May_18_09.xls?0F8BE2ED" TargetMode="External"/><Relationship Id="rId1" Type="http://schemas.openxmlformats.org/officeDocument/2006/relationships/externalLinkPath" Target="file:///\\0F8BE2ED\Copy%20of%20CD(CPA%20rates%20Feb%2009)_May_18_09.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New_SS_Schemes_Divn.II/cost%20data%2008-09%20(13.05.08).xls" TargetMode="External"/><Relationship Id="rId1" Type="http://schemas.openxmlformats.org/officeDocument/2006/relationships/externalLinkPath" Target="/Users/MSEDCL/Downloads/Infra%202%20Solapur%20(R)%20Dn/Infra%20II%20FInal%20by%20H.O/New_SS_Schemes_Divn.II/cost%20data%2008-09%20(13.05.08).xls" TargetMode="External"/></Relationships>
</file>

<file path=xl/externalLinks/_rels/externalLink58.xml.rels><?xml version="1.0" encoding="UTF-8" standalone="yes"?>
<Relationships xmlns="http://schemas.openxmlformats.org/package/2006/relationships"><Relationship Id="rId3" Type="http://schemas.openxmlformats.org/officeDocument/2006/relationships/externalLinkPath" Target="../../../../../../../../Users/Next/AppData/Local/Temp/Users/JOSHIS~1/AppData/Local/Temp/Low/Domino%20Web%20Access/Progress%20Report/Progress%20Report/31-01-2012/Vilas/Cost%20Data/cost%20data%202009-10/Copy%20of%20CD(CPA%20rates%20Feb%2009)_May_18_09.xls" TargetMode="External"/><Relationship Id="rId2" Type="http://schemas.microsoft.com/office/2019/04/relationships/externalLinkLongPath" Target="/Users/Next/AppData/Local/Temp/Users/JOSHIS~1/AppData/Local/Temp/Low/Domino%20Web%20Access/Progress%20Report/Progress%20Report/31-01-2012/Vilas/Cost%20Data/cost%20data%202009-10/Copy%20of%20CD(CPA%20rates%20Feb%2009)_May_18_09.xls?96A3EC5F" TargetMode="External"/><Relationship Id="rId1" Type="http://schemas.openxmlformats.org/officeDocument/2006/relationships/externalLinkPath" Target="file:///\\96A3EC5F\Copy%20of%20CD(CPA%20rates%20Feb%2009)_May_18_09.xls"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New%20Infra/Load%20flow%20scheme/Infra%20cost%20data%20new.xls" TargetMode="External"/><Relationship Id="rId1" Type="http://schemas.openxmlformats.org/officeDocument/2006/relationships/externalLinkPath" Target="/Users/MSEDCL/Downloads/Infra%202%20Solapur%20(R)%20Dn/Infra%20II%20FInal%20by%20H.O/New%20Infra/Load%20flow%20scheme/Infra%20cost%20data%20new.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61.xml.rels><?xml version="1.0" encoding="UTF-8" standalone="yes"?>
<Relationships xmlns="http://schemas.openxmlformats.org/package/2006/relationships"><Relationship Id="rId2" Type="http://schemas.openxmlformats.org/officeDocument/2006/relationships/externalLinkPath" Target="../../../../../../../../Users/asd/Downloads/DOCUME~1/shailesh/LOCALS~1/Temp/Temporary%20Directory%205%20for%20CD(CPA%20rates%20Feb%2009)_May_18_09.zip/CD(CPA%20rates%20Feb%2009)_May_18_09.xls" TargetMode="External"/><Relationship Id="rId1" Type="http://schemas.openxmlformats.org/officeDocument/2006/relationships/externalLinkPath" Target="/Users/asd/Downloads/DOCUME~1/shailesh/LOCALS~1/Temp/Temporary%20Directory%205%20for%20CD(CPA%20rates%20Feb%2009)_May_18_09.zip/CD(CPA%20rates%20Feb%2009)_May_18_09.xls"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Users/Next/AppData/Local/Temp/Users/JOSHIS~1/AppData/Local/Temp/Low/Domino%20Web%20Access/Progress%20Report/Progress%20Report/31-01-2012/Users/mseb/Desktop/COST%20DATA-new.xls" TargetMode="External"/><Relationship Id="rId1" Type="http://schemas.openxmlformats.org/officeDocument/2006/relationships/externalLinkPath" Target="/Users/Next/AppData/Local/Temp/Users/JOSHIS~1/AppData/Local/Temp/Low/Domino%20Web%20Access/Progress%20Report/Progress%20Report/31-01-2012/Users/mseb/Desktop/COST%20DATA-new.xls" TargetMode="External"/></Relationships>
</file>

<file path=xl/externalLinks/_rels/externalLink63.xml.rels><?xml version="1.0" encoding="UTF-8" standalone="yes"?>
<Relationships xmlns="http://schemas.openxmlformats.org/package/2006/relationships"><Relationship Id="rId3" Type="http://schemas.openxmlformats.org/officeDocument/2006/relationships/externalLinkPath" Target="../../../../../../../../Users/asd/Downloads/Documents%20and%20Settings/PC-3/My%20Documents/Downloads/My%20Documents-1/Revised%20Cost%20data(2008-09)/Cost%20Data%2030.07.08/Cost%20Data%2030.07.08/cost%20data%20as%20per%20audited%20CPA%20rates%20as%20on%20%2030.07.08.xls" TargetMode="External"/><Relationship Id="rId2" Type="http://schemas.microsoft.com/office/2019/04/relationships/externalLinkLongPath" Target="/Users/asd/Downloads/Documents%20and%20Settings/PC-3/My%20Documents/Downloads/My%20Documents-1/Revised%20Cost%20data(2008-09)/Cost%20Data%2030.07.08/Cost%20Data%2030.07.08/cost%20data%20as%20per%20audited%20CPA%20rates%20as%20on%20%2030.07.08.xls?9359D58F" TargetMode="External"/><Relationship Id="rId1" Type="http://schemas.openxmlformats.org/officeDocument/2006/relationships/externalLinkPath" Target="file:///\\9359D58F\cost%20data%20as%20per%20audited%20CPA%20rates%20as%20on%20%2030.07.08.xls" TargetMode="External"/></Relationships>
</file>

<file path=xl/externalLinks/_rels/externalLink64.xml.rels><?xml version="1.0" encoding="UTF-8" standalone="yes"?>
<Relationships xmlns="http://schemas.openxmlformats.org/package/2006/relationships"><Relationship Id="rId2" Type="http://schemas.openxmlformats.org/officeDocument/2006/relationships/externalLinkPath" Target="../../../../../../../../Users/MSEDCL/Downloads/sagar/ED(Projects)/EDPROjects%20170309/Pendrive020109/deshpande%20sir/IP_II%20LOA/IP_II%20LOA%20Details.xls" TargetMode="External"/><Relationship Id="rId1" Type="http://schemas.openxmlformats.org/officeDocument/2006/relationships/externalLinkPath" Target="/Users/MSEDCL/Downloads/sagar/ED(Projects)/EDPROjects%20170309/Pendrive020109/deshpande%20sir/IP_II%20LOA/IP_II%20LOA%20Details.xls"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Users/asd/Downloads/Databank/1-Projects%20In%20Hand/DFID/ARR%202003-04/Arr%20Petition%202003-04/For%20Submission/ARR%20Forms%20For%20Submission.xls" TargetMode="External"/><Relationship Id="rId1" Type="http://schemas.openxmlformats.org/officeDocument/2006/relationships/externalLinkPath" Target="/Users/asd/Downloads/Databank/1-Projects%20In%20Hand/DFID/ARR%202003-04/Arr%20Petition%202003-04/For%20Submission/ARR%20Forms%20For%20Submission.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846798D\ARR%20Forms%20For%20Submission.xls" TargetMode="External"/></Relationships>
</file>

<file path=xl/externalLinks/_rels/externalLink67.xml.rels><?xml version="1.0" encoding="UTF-8" standalone="yes"?>
<Relationships xmlns="http://schemas.openxmlformats.org/package/2006/relationships"><Relationship Id="rId2" Type="http://schemas.openxmlformats.org/officeDocument/2006/relationships/externalLinkPath" Target="../../../../../../../../Users/MSEDCL/Downloads/Hemant/Tender%20Submission%20230608/Infra%20Tender%20Submission230608.xls" TargetMode="External"/><Relationship Id="rId1" Type="http://schemas.openxmlformats.org/officeDocument/2006/relationships/externalLinkPath" Target="/Users/MSEDCL/Downloads/Hemant/Tender%20Submission%20230608/Infra%20Tender%20Submission230608.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Users/asd/Downloads/DOCUME~1/ghodke/LOCALS~1/Temp/Rar$DI00.828/CD(CPA%20rates%20Feb%2009)310709.xls" TargetMode="External"/><Relationship Id="rId1" Type="http://schemas.openxmlformats.org/officeDocument/2006/relationships/externalLinkPath" Target="/Users/asd/Downloads/DOCUME~1/ghodke/LOCALS~1/Temp/Rar$DI00.828/CD(CPA%20rates%20Feb%2009)310709.xls" TargetMode="External"/></Relationships>
</file>

<file path=xl/externalLinks/_rels/externalLink69.xml.rels><?xml version="1.0" encoding="UTF-8" standalone="yes"?>
<Relationships xmlns="http://schemas.openxmlformats.org/package/2006/relationships"><Relationship Id="rId2" Type="http://schemas.openxmlformats.org/officeDocument/2006/relationships/externalLinkPath" Target="../../../../../../../../Users/MSEDCL/Downloads/Pendrive020109/desktop%20010709/USM%20March%2009%20_phy.xls" TargetMode="External"/><Relationship Id="rId1" Type="http://schemas.openxmlformats.org/officeDocument/2006/relationships/externalLinkPath" Target="/Users/MSEDCL/Downloads/Pendrive020109/desktop%20010709/USM%20March%2009%20_phy.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tsclient\C\Cost%20Data%2030.07.08\cost%20data%20as%20per%20audited%20CPA%20rates%20as%20on%20%2030.07.08.xls" TargetMode="External"/></Relationships>
</file>

<file path=xl/externalLinks/_rels/externalLink71.xml.rels><?xml version="1.0" encoding="UTF-8" standalone="yes"?>
<Relationships xmlns="http://schemas.openxmlformats.org/package/2006/relationships"><Relationship Id="rId2" Type="http://schemas.openxmlformats.org/officeDocument/2006/relationships/externalLinkPath" Target="../../../../../../../../Users/asd/Downloads/E%20mail/6.1.10/RAPDRP%20DPR&amp;CostData/CD(CPA%20rates%20Feb%2009)310709.xls" TargetMode="External"/><Relationship Id="rId1" Type="http://schemas.openxmlformats.org/officeDocument/2006/relationships/externalLinkPath" Target="/Users/asd/Downloads/E%20mail/6.1.10/RAPDRP%20DPR&amp;CostData/CD(CPA%20rates%20Feb%2009)310709.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Users/asd/Downloads/Documents%20and%20Settings/ak_srivastava/Desktop/KPMG/Financial%20Mo/Final%20Model/PF_Modelling_KPMG%20v3.0.xls" TargetMode="External"/><Relationship Id="rId1" Type="http://schemas.openxmlformats.org/officeDocument/2006/relationships/externalLinkPath" Target="/Users/asd/Downloads/Documents%20and%20Settings/ak_srivastava/Desktop/KPMG/Financial%20Mo/Final%20Model/PF_Modelling_KPMG%20v3.0.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9C42AA5A\PF_Modelling_KPMG%20v3.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New-3296f2e45e8\siteprogress\Users\APDRPUSR\Downloads\Pendrive020109\Patole%20sir\LAS%20IP%20_%20II_IIA\LAS%20I_II_IIA.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Users/MSEDCL/Downloads/sagar/ED(Projects)/EDPROjects%20170309/Pendrive020109/MERC/Annexure%20II%20cons.xls" TargetMode="External"/><Relationship Id="rId1" Type="http://schemas.openxmlformats.org/officeDocument/2006/relationships/externalLinkPath" Target="/Users/MSEDCL/Downloads/sagar/ED(Projects)/EDPROjects%20170309/Pendrive020109/MERC/Annexure%20II%20cons.xls" TargetMode="External"/></Relationships>
</file>

<file path=xl/externalLinks/_rels/externalLink76.xml.rels><?xml version="1.0" encoding="UTF-8" standalone="yes"?>
<Relationships xmlns="http://schemas.openxmlformats.org/package/2006/relationships"><Relationship Id="rId2" Type="http://schemas.openxmlformats.org/officeDocument/2006/relationships/externalLinkPath" Target="../../../../../../../../Users/MSEDCL/Downloads/d%20drive/backup/Desktop/Infra%20Data%2022-12-2011/Assembly%20%20ENGLISH%20MARCH%202010%20.xls" TargetMode="External"/><Relationship Id="rId1" Type="http://schemas.openxmlformats.org/officeDocument/2006/relationships/externalLinkPath" Target="/Users/MSEDCL/Downloads/d%20drive/backup/Desktop/Infra%20Data%2022-12-2011/Assembly%20%20ENGLISH%20MARCH%202010%20.xls" TargetMode="External"/></Relationships>
</file>

<file path=xl/externalLinks/_rels/externalLink77.xml.rels><?xml version="1.0" encoding="UTF-8" standalone="yes"?>
<Relationships xmlns="http://schemas.openxmlformats.org/package/2006/relationships"><Relationship Id="rId2" Type="http://schemas.openxmlformats.org/officeDocument/2006/relationships/externalLinkPath" Target="../../../../../../../../Users/MSEDCL/Downloads/TECH%202013-14%20&amp;%2014-15,%2015-16/MPR,HTMR,SPA%20Claim,HT%20Inf%20etc/M.P.R/MPR%2015-16/March%2016%20Div/Mukesh%20Malegaonkar/Overloaded%20DTCs.xls" TargetMode="External"/><Relationship Id="rId1" Type="http://schemas.openxmlformats.org/officeDocument/2006/relationships/externalLinkPath" Target="/Users/MSEDCL/Downloads/TECH%202013-14%20&amp;%2014-15,%2015-16/MPR,HTMR,SPA%20Claim,HT%20Inf%20etc/M.P.R/MPR%2015-16/March%2016%20Div/Mukesh%20Malegaonkar/Overloaded%20DTC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nandoskar\shared%20Doc\D%20Drive\Distribution%20Works\Tenders\Pgcil-%202007\RE-Sonitpur\Price%20Schedule-3-A_B.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Vvn1\e\My%20Documents\RGGVY-Pune\REC%20Copy\Format-D%201.xls" TargetMode="External"/></Relationships>
</file>

<file path=xl/externalLinks/_rels/externalLink80.xml.rels><?xml version="1.0" encoding="UTF-8" standalone="yes"?>
<Relationships xmlns="http://schemas.openxmlformats.org/package/2006/relationships"><Relationship Id="rId3" Type="http://schemas.openxmlformats.org/officeDocument/2006/relationships/externalLinkPath" Target="../../../../../../../../Users/asd/Downloads/Documents%20and%20Settings/anurag/My%20Documents/petitions/Petition%20for%20trans%20ARR.doc/Databank/1-Projects%20In%20Hand/DFID/ARR%202003-04/Arr%20Petition%202003-04/For%20Submission/ARR%20Forms%20For%20Submission.xls" TargetMode="External"/><Relationship Id="rId2" Type="http://schemas.microsoft.com/office/2019/04/relationships/externalLinkLongPath" Target="/Users/asd/Downloads/Documents%20and%20Settings/anurag/My%20Documents/petitions/Petition%20for%20trans%20ARR.doc/Databank/1-Projects%20In%20Hand/DFID/ARR%202003-04/Arr%20Petition%202003-04/For%20Submission/ARR%20Forms%20For%20Submission.xls?2AC6DAD8" TargetMode="External"/><Relationship Id="rId1" Type="http://schemas.openxmlformats.org/officeDocument/2006/relationships/externalLinkPath" Target="file:///\\2AC6DAD8\ARR%20Forms%20For%20Submission.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14C927BD\My%20Docume" TargetMode="External"/></Relationships>
</file>

<file path=xl/externalLinks/_rels/externalLink82.xml.rels><?xml version="1.0" encoding="UTF-8" standalone="yes"?>
<Relationships xmlns="http://schemas.openxmlformats.org/package/2006/relationships"><Relationship Id="rId2" Type="http://schemas.openxmlformats.org/officeDocument/2006/relationships/externalLinkPath" Target="../../../../../../../../JE(IP)/sagar%20JE/New/Statement/Statement%202%20Average%20Sale%20ing%20Price/amit/MERC/sagar%20JE/SUBMENU1.xls" TargetMode="External"/><Relationship Id="rId1" Type="http://schemas.openxmlformats.org/officeDocument/2006/relationships/externalLinkPath" Target="/JE(IP)/sagar%20JE/New/Statement/Statement%202%20Average%20Sale%20ing%20Price/amit/MERC/sagar%20JE/SUBMENU1.xls" TargetMode="External"/></Relationships>
</file>

<file path=xl/externalLinks/_rels/externalLink83.xml.rels><?xml version="1.0" encoding="UTF-8" standalone="yes"?>
<Relationships xmlns="http://schemas.openxmlformats.org/package/2006/relationships"><Relationship Id="rId2" Type="http://schemas.openxmlformats.org/officeDocument/2006/relationships/externalLinkPath" Target="../../../../../../../../Users/MSEDCL/Downloads/JE(IP)/sagar%20JE/New/Statement/Statement%202%20Average%20Sale%20ing%20Price/amit/MERC/sagar%20JE/SUBMENU1.xls" TargetMode="External"/><Relationship Id="rId1" Type="http://schemas.openxmlformats.org/officeDocument/2006/relationships/externalLinkPath" Target="/Users/MSEDCL/Downloads/JE(IP)/sagar%20JE/New/Statement/Statement%202%20Average%20Sale%20ing%20Price/amit/MERC/sagar%20JE/SUBMENU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dmin\c\amit\MERC\sagar%20JE\SUBMENU1.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Users/MSEDCL/Downloads/Infra%202%20Solapur%20(R)%20Dn/Infra%20II%20FInal%20by%20H.O/amit/MERC/sagar%20JE/SUBMENU1.xls" TargetMode="External"/><Relationship Id="rId1" Type="http://schemas.openxmlformats.org/officeDocument/2006/relationships/externalLinkPath" Target="/Users/MSEDCL/Downloads/Infra%202%20Solapur%20(R)%20Dn/Infra%20II%20FInal%20by%20H.O/amit/MERC/sagar%20JE/SUBMENU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Lbg-3\3%20(f)\Documents%20and%20Settings\Administrator\Desktop\amit\MERC\sagar%20JE\SUBMENU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New-3296f2e45e8\siteprogress\Users\APDRPUSR\Downloads\JE(IP)\sagar%20JE\New\Statement\Statement%202%20Average%20Sale%20ing%20Price\amit\MERC\sagar%20JE\SUBMENU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dmin\c\JE(IP)\sagar%20JE\New\Statement\Statement%202%20Average%20Sale%20ing%20Price\amit\MERC\sagar%20JE\SUBMENU1.xls" TargetMode="External"/></Relationships>
</file>

<file path=xl/externalLinks/_rels/externalLink89.xml.rels><?xml version="1.0" encoding="UTF-8" standalone="yes"?>
<Relationships xmlns="http://schemas.openxmlformats.org/package/2006/relationships"><Relationship Id="rId2" Type="http://schemas.openxmlformats.org/officeDocument/2006/relationships/externalLinkPath" Target="../../../../../../../../Users/MSEDCL/Downloads/sagar/TAKSANDE%20SIR/Business%20Plan/Infra%205%203%205%204%20R.xls" TargetMode="External"/><Relationship Id="rId1" Type="http://schemas.openxmlformats.org/officeDocument/2006/relationships/externalLinkPath" Target="/Users/MSEDCL/Downloads/sagar/TAKSANDE%20SIR/Business%20Plan/Infra%205%203%205%204%20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Vvn1\e\My%20Documents\DHL%20110905\Nandurbar\C-Final.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dmin\c\JE(IP)\sagar%20JE\New\Changes%20in%20format%20D\amit\MERC\sagar%20JE\SUBMENU1.xls" TargetMode="External"/></Relationships>
</file>

<file path=xl/externalLinks/_rels/externalLink92.xml.rels><?xml version="1.0" encoding="UTF-8" standalone="yes"?>
<Relationships xmlns="http://schemas.openxmlformats.org/package/2006/relationships"><Relationship Id="rId2" Type="http://schemas.openxmlformats.org/officeDocument/2006/relationships/externalLinkPath" Target="../../../../../../../../Users/Abc/AppData/Roaming/Microsoft/Excel/SMS/09-10%20SMS/Morshi%20Infra/dpr/Cost%20Data%2030.07.08/Cost%20Data%2030.07.08/cost%20data%20as%20per%20audited%20CPA%20rates%20as%20on%20%2030.07" TargetMode="External"/><Relationship Id="rId1" Type="http://schemas.openxmlformats.org/officeDocument/2006/relationships/externalLinkPath" Target="/Users/Abc/AppData/Roaming/Microsoft/Excel/SMS/09-10%20SMS/Morshi%20Infra/dpr/Cost%20Data%2030.07.08/Cost%20Data%2030.07.08/cost%20data%20as%20per%20audited%20CPA%20rates%20as%20on%20%2030.07"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MSEDCL/Downloads/sagar/ED(Projects)/EDPROjects%20170309/Infra%20Details%2024.04.2009.xls" TargetMode="External"/><Relationship Id="rId1" Type="http://schemas.openxmlformats.org/officeDocument/2006/relationships/externalLinkPath" Target="/Users/MSEDCL/Downloads/sagar/ED(Projects)/EDPROjects%20170309/Infra%20Details%2024.04.2009.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Users/MSEDCL/Downloads/Pendrive020109/Director%20Projects/Users/admin/Desktop/Infra%20Details%2016.03.2009.xls" TargetMode="External"/><Relationship Id="rId1" Type="http://schemas.openxmlformats.org/officeDocument/2006/relationships/externalLinkPath" Target="/Users/MSEDCL/Downloads/Pendrive020109/Director%20Projects/Users/admin/Desktop/Infra%20Details%2016.03.2009.xls" TargetMode="External"/></Relationships>
</file>

<file path=xl/externalLinks/_rels/externalLink95.xml.rels><?xml version="1.0" encoding="UTF-8" standalone="yes"?>
<Relationships xmlns="http://schemas.openxmlformats.org/package/2006/relationships"><Relationship Id="rId2" Type="http://schemas.openxmlformats.org/officeDocument/2006/relationships/externalLinkPath" Target="../../../../../../../../Users/asd/Downloads/Documents%20and%20Settings/ghodke/Desktop/Ichalkarnji050510/Documents%20and%20Settings/rtnurban/Desktop/201-04REL-Final.xls" TargetMode="External"/><Relationship Id="rId1" Type="http://schemas.openxmlformats.org/officeDocument/2006/relationships/externalLinkPath" Target="/Users/asd/Downloads/Documents%20and%20Settings/ghodke/Desktop/Ichalkarnji050510/Documents%20and%20Settings/rtnurban/Desktop/201-04REL-Final.xls" TargetMode="External"/></Relationships>
</file>

<file path=xl/externalLinks/_rels/externalLink96.xml.rels><?xml version="1.0" encoding="UTF-8" standalone="yes"?>
<Relationships xmlns="http://schemas.openxmlformats.org/package/2006/relationships"><Relationship Id="rId3" Type="http://schemas.openxmlformats.org/officeDocument/2006/relationships/externalLinkPath" Target="../../../../../../../../Documents%20and%20Settings/Office/Desktop/Documents%20and%20Settings/RURAL%20DIVISION/Desktop/award%20cost%20021008/Awarded%20Cost%20D.P%2001112008/Users/Gupta/Desktop/justification%20of%20higher%20award%20cost/DMS_RE/REC%20Format%20-35%20Gaya.xls" TargetMode="External"/><Relationship Id="rId2" Type="http://schemas.microsoft.com/office/2019/04/relationships/externalLinkLongPath" Target="/Documents%20and%20Settings/Office/Desktop/Documents%20and%20Settings/RURAL%20DIVISION/Desktop/award%20cost%20021008/Awarded%20Cost%20D.P%2001112008/Users/Gupta/Desktop/justification%20of%20higher%20award%20cost/DMS_RE/REC%20Format%20-35%20Gaya.xls?02773139" TargetMode="External"/><Relationship Id="rId1" Type="http://schemas.openxmlformats.org/officeDocument/2006/relationships/externalLinkPath" Target="file:///\\02773139\REC%20Format%20-35%20Gaya.xls" TargetMode="External"/></Relationships>
</file>

<file path=xl/externalLinks/_rels/externalLink97.xml.rels><?xml version="1.0" encoding="UTF-8" standalone="yes"?>
<Relationships xmlns="http://schemas.openxmlformats.org/package/2006/relationships"><Relationship Id="rId2" Type="http://schemas.openxmlformats.org/officeDocument/2006/relationships/externalLinkPath" Target="../../../../../../../../Documents%20and%20Settings/Office/Desktop/DOCUME~1/SS9751~1.GUP/LOCALS~1/Temp/Rar$DI01.765/Bhagalpur/REC%20Forms-22%20Bhagalpur-copy.xls" TargetMode="External"/><Relationship Id="rId1" Type="http://schemas.openxmlformats.org/officeDocument/2006/relationships/externalLinkPath" Target="/Documents%20and%20Settings/Office/Desktop/DOCUME~1/SS9751~1.GUP/LOCALS~1/Temp/Rar$DI01.765/Bhagalpur/REC%20Forms-22%20Bhagalpur-copy.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Users/asd/Downloads/Frz%20Qty%20Final%2022.10.10/Final%20Frz%20Qty%20Kedgaon/INFRA%20ABOVE%2025%20LACS/ABOVE%2025%20LAC/NEW%203322KV,%201X10%20MVA,%20SANSAR/section/Infrastructure/FORMATES/ADD%20DTC-.xls" TargetMode="External"/><Relationship Id="rId1" Type="http://schemas.openxmlformats.org/officeDocument/2006/relationships/externalLinkPath" Target="/Users/asd/Downloads/Frz%20Qty%20Final%2022.10.10/Final%20Frz%20Qty%20Kedgaon/INFRA%20ABOVE%2025%20LACS/ABOVE%2025%20LAC/NEW%203322KV,%201X10%20MVA,%20SANSAR/section/Infrastructure/FORMATES/ADD%20DTC-.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mail.jsl.co.in/Tax%20Matters/Income%20Tax/Tax%20Audit%202008/JSL/ITR5_G6_formula.xls" TargetMode="External"/></Relationships>
</file>

<file path=xl/externalLinks/_rels/externalLink100.xml.rels><?xml version="1.0" encoding="UTF-8" standalone="yes"?>
<Relationships xmlns="http://schemas.openxmlformats.org/package/2006/relationships"><Relationship Id="rId2" Type="http://schemas.openxmlformats.org/officeDocument/2006/relationships/externalLinkPath" Target="../../../../../../../../Documents%20and%20Settings/Krishna/My%20Documents/Downloads/Pooja/Execution%20Review.xls" TargetMode="External"/><Relationship Id="rId1" Type="http://schemas.openxmlformats.org/officeDocument/2006/relationships/externalLinkPath" Target="/Documents%20and%20Settings/Krishna/My%20Documents/Downloads/Pooja/Execution%20Review.xls" TargetMode="External"/></Relationships>
</file>

<file path=xl/externalLinks/_rels/externalLink101.xml.rels><?xml version="1.0" encoding="UTF-8" standalone="yes"?>
<Relationships xmlns="http://schemas.openxmlformats.org/package/2006/relationships"><Relationship Id="rId2" Type="http://schemas.openxmlformats.org/officeDocument/2006/relationships/externalLinkPath" Target="../../../../../../../../Users/asd/Downloads/Sameer's%20folder/MSEB/Tariff%20Filing%202003-04/Outputs/Models/Working%20Models/old/Dispatch%202.0.xls" TargetMode="External"/><Relationship Id="rId1" Type="http://schemas.openxmlformats.org/officeDocument/2006/relationships/externalLinkPath" Target="/Users/asd/Downloads/Sameer's%20folder/MSEB/Tariff%20Filing%202003-04/Outputs/Models/Working%20Models/old/Dispatch%202.0.xls" TargetMode="External"/></Relationships>
</file>

<file path=xl/externalLinks/_rels/externalLink102.xml.rels><?xml version="1.0" encoding="UTF-8" standalone="yes"?>
<Relationships xmlns="http://schemas.openxmlformats.org/package/2006/relationships"><Relationship Id="rId3" Type="http://schemas.openxmlformats.org/officeDocument/2006/relationships/externalLinkPath" Target="../../../../../../../../Users/asd/Downloads/Documents%20and%20Settings/ghodke/Desktop/Ichalkarnji050510/Documents%20and%20Settings/rtnurban/Desktop/Sameer's%20folder/MSEB/Tariff%20Filing%202003-04/Outputs/Models/Working%20Models/old/Dispatch%202.0.xls" TargetMode="External"/><Relationship Id="rId2" Type="http://schemas.microsoft.com/office/2019/04/relationships/externalLinkLongPath" Target="/Users/asd/Downloads/Documents%20and%20Settings/ghodke/Desktop/Ichalkarnji050510/Documents%20and%20Settings/rtnurban/Desktop/Sameer's%20folder/MSEB/Tariff%20Filing%202003-04/Outputs/Models/Working%20Models/old/Dispatch%202.0.xls?1631194D" TargetMode="External"/><Relationship Id="rId1" Type="http://schemas.openxmlformats.org/officeDocument/2006/relationships/externalLinkPath" Target="file:///\\1631194D\Dispatch%202.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mail.jsl.co.in/Tax%20Matters/Income%20Tax/Tax%20Audit%202008/JSL/integrateitr6/VersionI_CD_Z5_ADVANCED.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T:\Documents%20and%20Settings\MADAN\Desktop\Cost%20data%20With%20June%2008%20rates%20in%20excel%20format\Cost%20Data%2030.07.08\Cost%20Data%2030.07.08\cost%20data%20as%20per%20audited%20CPA%20rates%20as%20on%20%2030.07.0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Srkulkarni\Share_folder\AOP-03-04\Ex-works%20Rate%20-03-04%20Dom+Deemed%20Exp.Orders.xls" TargetMode="External"/></Relationships>
</file>

<file path=xl/externalLinks/_rels/externalLink107.xml.rels><?xml version="1.0" encoding="UTF-8" standalone="yes"?>
<Relationships xmlns="http://schemas.openxmlformats.org/package/2006/relationships"><Relationship Id="rId2" Type="http://schemas.openxmlformats.org/officeDocument/2006/relationships/externalLinkPath" Target="../../../../../../../../Users/Next/AppData/Local/Temp/New%20folder/smb:/Srkulkarni/Share_folder/AOP-03-04/Ex-works%20Rate%20-03-04%20Dom+Deemed%20Exp.Orders.xls" TargetMode="External"/><Relationship Id="rId1" Type="http://schemas.openxmlformats.org/officeDocument/2006/relationships/externalLinkPath" Target="/Users/Next/AppData/Local/Temp/New%20folder/smb:/Srkulkarni/Share_folder/AOP-03-04/Ex-works%20Rate%20-03-04%20Dom+Deemed%20Exp.Orders.xls" TargetMode="External"/></Relationships>
</file>

<file path=xl/externalLinks/_rels/externalLink108.xml.rels><?xml version="1.0" encoding="UTF-8" standalone="yes"?>
<Relationships xmlns="http://schemas.openxmlformats.org/package/2006/relationships"><Relationship Id="rId3" Type="http://schemas.openxmlformats.org/officeDocument/2006/relationships/externalLinkPath" Target="../../../../../../../../Users/asd/Downloads/Documents%20and%20Settings/Office/Desktop/RGGVY/approval%20of%20awrd%20cost/sikkim/Users/Gupta/Desktop/justification%20of%20higher%20award%20cost/harry/Bihar-DPRs/Copy%20of%20REC%20Format%20-%20Saran%20RE(PP).xls" TargetMode="External"/><Relationship Id="rId2" Type="http://schemas.microsoft.com/office/2019/04/relationships/externalLinkLongPath" Target="/Users/asd/Downloads/Documents%20and%20Settings/Office/Desktop/RGGVY/approval%20of%20awrd%20cost/sikkim/Users/Gupta/Desktop/justification%20of%20higher%20award%20cost/harry/Bihar-DPRs/Copy%20of%20REC%20Format%20-%20Saran%20RE(PP).xls?CF9F4FF3" TargetMode="External"/><Relationship Id="rId1" Type="http://schemas.openxmlformats.org/officeDocument/2006/relationships/externalLinkPath" Target="file:///\\CF9F4FF3\Copy%20of%20REC%20Format%20-%20Saran%20RE(PP).xls" TargetMode="External"/></Relationships>
</file>

<file path=xl/externalLinks/_rels/externalLink109.xml.rels><?xml version="1.0" encoding="UTF-8" standalone="yes"?>
<Relationships xmlns="http://schemas.openxmlformats.org/package/2006/relationships"><Relationship Id="rId3" Type="http://schemas.openxmlformats.org/officeDocument/2006/relationships/externalLinkPath" Target="../../../../../../../../Users/MSEDCL/Downloads/Infra%202%20Solapur%20(R)%20Dn/Infra%20II%20FInal%20by%20H.O/Documents%20and%20Settings/Administrator/My%20Documents/E%20mail%20downloads/Weekly%20Progress%20GFSS/amit/MERC/sagar%20JE/SUBMENU1.xls" TargetMode="External"/><Relationship Id="rId2" Type="http://schemas.microsoft.com/office/2019/04/relationships/externalLinkLongPath" Target="/Users/MSEDCL/Downloads/Infra%202%20Solapur%20(R)%20Dn/Infra%20II%20FInal%20by%20H.O/Documents%20and%20Settings/Administrator/My%20Documents/E%20mail%20downloads/Weekly%20Progress%20GFSS/amit/MERC/sagar%20JE/SUBMENU1.xls?D21411C4" TargetMode="External"/><Relationship Id="rId1" Type="http://schemas.openxmlformats.org/officeDocument/2006/relationships/externalLinkPath" Target="file:///\\D21411C4\SUBMENU1.xls" TargetMode="External"/></Relationships>
</file>

<file path=xl/externalLinks/_rels/externalLink110.xml.rels><?xml version="1.0" encoding="UTF-8" standalone="yes"?>
<Relationships xmlns="http://schemas.openxmlformats.org/package/2006/relationships"><Relationship Id="rId3" Type="http://schemas.openxmlformats.org/officeDocument/2006/relationships/externalLinkPath" Target="../../../../../../../../Users/rushikiran/Downloads/nhai%20Adni%20msedcl.xlsx" TargetMode="External"/><Relationship Id="rId2" Type="http://schemas.openxmlformats.org/officeDocument/2006/relationships/externalLinkPath" Target="file:///C:\Users\rushikiran\Downloads\nhai%20Adni%20msedcl.xlsx" TargetMode="External"/><Relationship Id="rId1" Type="http://schemas.openxmlformats.org/officeDocument/2006/relationships/externalLinkPath" Target="/Users/rushikiran/Downloads/nhai%20Adni%20msedc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LDAILY"/>
      <sheetName val="MPCSSD"/>
      <sheetName val="DTHG"/>
      <sheetName val="Chart1"/>
      <sheetName val="DLC"/>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BREAKUP OF OIL"/>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REF"/>
      <sheetName val="ESS -Status"/>
      <sheetName val="Malegaon"/>
      <sheetName val="Nandurbar"/>
      <sheetName val="Kalyan"/>
      <sheetName val="Sheet1"/>
      <sheetName val="ATC Loss Red"/>
      <sheetName val="04REL"/>
      <sheetName val="Cat_Ser_load"/>
      <sheetName val="ser released caste wise"/>
      <sheetName val="BillingEffi"/>
      <sheetName val="Malegaon PO upto 21.12.17"/>
      <sheetName val="PO Status (2nd Inden MLG )"/>
      <sheetName val="Nandurbar PO 21.12.17"/>
      <sheetName val="(NDB) Urgent Indent 31.12.17"/>
      <sheetName val="PO Status (2nd Indent NDB)"/>
      <sheetName val="Kalyan PO upto 21.12.17"/>
      <sheetName val="PO Status(2nd Indent Kalyan)"/>
      <sheetName val="Pending Payment 21.12.17"/>
      <sheetName val="Pending Insp.21.12.17"/>
      <sheetName val="30% Cost of Mat"/>
      <sheetName val="data"/>
      <sheetName val="Sheet4"/>
      <sheetName val="B-Chart"/>
      <sheetName val="Inputs"/>
      <sheetName val="Sheet5"/>
      <sheetName val="01"/>
      <sheetName val="A_3_7"/>
      <sheetName val="Stationwise_Thermal_&amp;_Hydel_Gen"/>
      <sheetName val="Executive_Summary_-Thermal"/>
      <sheetName val="BREAKUP_OF_OIL"/>
      <sheetName val="STN_WISE_EMR"/>
      <sheetName val="ATC_Loss_Red"/>
      <sheetName val="ser_released_caste_wise"/>
      <sheetName val="A_3_71"/>
      <sheetName val="Stationwise_Thermal_&amp;_Hydel_Ge1"/>
      <sheetName val="Executive_Summary_-Thermal1"/>
      <sheetName val="BREAKUP_OF_OIL1"/>
      <sheetName val="STN_WISE_EMR1"/>
      <sheetName val="ATC_Loss_Red1"/>
      <sheetName val="ser_released_caste_wise1"/>
      <sheetName val="A_3_72"/>
      <sheetName val="Stationwise_Thermal_&amp;_Hydel_Ge2"/>
      <sheetName val="Executive_Summary_-Thermal2"/>
      <sheetName val="BREAKUP_OF_OIL2"/>
      <sheetName val="STN_WISE_EMR2"/>
      <sheetName val="ATC_Loss_Red2"/>
      <sheetName val="ser_released_caste_wise2"/>
      <sheetName val="A"/>
      <sheetName val="Sept "/>
      <sheetName val="Global model 28th Feb.xls"/>
      <sheetName val="Augmentation_Additional PTF0202"/>
      <sheetName val="CATAGEORY"/>
      <sheetName val="Costing"/>
      <sheetName val="BilanHyCy"/>
      <sheetName val="DimActifloEU"/>
      <sheetName val="DimRacleur"/>
      <sheetName val="Measurement Sheet (2) 05.10.20"/>
      <sheetName val="cal"/>
      <sheetName val="Master"/>
      <sheetName val="Bgk SC"/>
      <sheetName val="Bgk ST"/>
      <sheetName val="GLD sc"/>
      <sheetName val="GLD ST"/>
      <sheetName val="ILK SC"/>
      <sheetName val="ILK ST"/>
      <sheetName val="Supply Cluster-3"/>
      <sheetName val="Unit Rate UR"/>
      <sheetName val="R.Hrs. Since Comm"/>
      <sheetName val="Cash2"/>
      <sheetName val="Z"/>
      <sheetName val="14"/>
      <sheetName val="2020-21 ABST"/>
      <sheetName val="qosws "/>
      <sheetName val="j"/>
      <sheetName val="coalmine"/>
      <sheetName val="report"/>
      <sheetName val="n format-5"/>
      <sheetName val="P&amp;L"/>
      <sheetName val="Addl.40"/>
      <sheetName val="66kv "/>
      <sheetName val="dpc cost"/>
      <sheetName val="SUMMERY"/>
      <sheetName val="Formulas"/>
      <sheetName val="Directors"/>
      <sheetName val="Comp"/>
      <sheetName val="ip assessment_august.08"/>
      <sheetName val="a1-continuous"/>
      <sheetName val="Data base 19-20"/>
      <sheetName val="data base"/>
      <sheetName val="EDWise"/>
      <sheetName val="Form-C4"/>
      <sheetName val="Q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
      <sheetName val="ATC Loss Red"/>
      <sheetName val="DLC"/>
      <sheetName val="drg"/>
      <sheetName val="QTY"/>
      <sheetName val="agl-pump-sets"/>
      <sheetName val="EG"/>
      <sheetName val="pump-sets(AI)"/>
      <sheetName val="installes-capacity"/>
      <sheetName val="per-capita"/>
      <sheetName val="towns&amp;villages"/>
      <sheetName val="B-Chart"/>
      <sheetName val="dpc cost"/>
      <sheetName val="SUMMERY"/>
      <sheetName val="EX_SUMM_PS"/>
      <sheetName val="EX__SUMM_GEN"/>
      <sheetName val="Maintenance_"/>
      <sheetName val="CENTRAL_SECTOR"/>
      <sheetName val="GP_Ther"/>
      <sheetName val="GP_Hyd"/>
      <sheetName val="Fuel_Cons_"/>
      <sheetName val="Unitwise_TPI"/>
      <sheetName val="Stnwise_TPI"/>
      <sheetName val="Monthwise_TPI"/>
      <sheetName val="PLF_aprsep"/>
      <sheetName val="PLF_OctMar"/>
      <sheetName val="Monthwise_Sp_oil_Cons_"/>
      <sheetName val="Oil_Cons__Account"/>
      <sheetName val="TIME_DURATION_CAUSE_ANALYSIS"/>
      <sheetName val="R_Hrs__Since_Comm"/>
      <sheetName val="MORNING,EVENING_PEAK"/>
      <sheetName val="COMP,UNRESTRICTED_DEMAND"/>
      <sheetName val="CSG_01-02"/>
      <sheetName val="SUPPLY_HRS"/>
      <sheetName val="MPSEB90-01MONTHLY_GENPLF"/>
      <sheetName val="400KV_LOD"/>
      <sheetName val="Energy_Audit_At_PS"/>
      <sheetName val="All_India_PLF_1991-92_onwards"/>
      <sheetName val="R_Hrs__Since_Comm1"/>
      <sheetName val="BREAKUP_OF_OIL"/>
      <sheetName val="STN_WISE_EMR"/>
      <sheetName val="C_S_GENERATION"/>
      <sheetName val="ATC_Loss_Red"/>
      <sheetName val="TABLES"/>
      <sheetName val="EX_SUMM_PS1"/>
      <sheetName val="EX__SUMM_GEN1"/>
      <sheetName val="Maintenance_1"/>
      <sheetName val="CENTRAL_SECTOR1"/>
      <sheetName val="GP_Ther1"/>
      <sheetName val="GP_Hyd1"/>
      <sheetName val="Fuel_Cons_1"/>
      <sheetName val="Unitwise_TPI1"/>
      <sheetName val="Stnwise_TPI1"/>
      <sheetName val="Monthwise_TPI1"/>
      <sheetName val="PLF_aprsep1"/>
      <sheetName val="PLF_OctMar1"/>
      <sheetName val="Monthwise_Sp_oil_Cons_1"/>
      <sheetName val="Oil_Cons__Account1"/>
      <sheetName val="TIME_DURATION_CAUSE_ANALYSIS1"/>
      <sheetName val="R_Hrs__Since_Comm2"/>
      <sheetName val="MORNING,EVENING_PEAK1"/>
      <sheetName val="COMP,UNRESTRICTED_DEMAND1"/>
      <sheetName val="CSG_01-021"/>
      <sheetName val="SUPPLY_HRS1"/>
      <sheetName val="MPSEB90-01MONTHLY_GENPLF1"/>
      <sheetName val="400KV_LOD1"/>
      <sheetName val="Energy_Audit_At_PS1"/>
      <sheetName val="All_India_PLF_1991-92_onwards1"/>
      <sheetName val="R_Hrs__Since_Comm3"/>
      <sheetName val="BREAKUP_OF_OIL1"/>
      <sheetName val="STN_WISE_EMR1"/>
      <sheetName val="C_S_GENERATION1"/>
      <sheetName val="Report"/>
      <sheetName val="EX_SUMM_PS2"/>
      <sheetName val="EX__SUMM_GEN2"/>
      <sheetName val="Maintenance_2"/>
      <sheetName val="CENTRAL_SECTOR2"/>
      <sheetName val="GP_Ther2"/>
      <sheetName val="GP_Hyd2"/>
      <sheetName val="Fuel_Cons_2"/>
      <sheetName val="Unitwise_TPI2"/>
      <sheetName val="Stnwise_TPI2"/>
      <sheetName val="Monthwise_TPI2"/>
      <sheetName val="PLF_aprsep2"/>
      <sheetName val="PLF_OctMar2"/>
      <sheetName val="Monthwise_Sp_oil_Cons_2"/>
      <sheetName val="Oil_Cons__Account2"/>
      <sheetName val="TIME_DURATION_CAUSE_ANALYSIS2"/>
      <sheetName val="R_Hrs__Since_Comm4"/>
      <sheetName val="MORNING,EVENING_PEAK2"/>
      <sheetName val="COMP,UNRESTRICTED_DEMAND2"/>
      <sheetName val="CSG_01-022"/>
      <sheetName val="SUPPLY_HRS2"/>
      <sheetName val="MPSEB90-01MONTHLY_GENPLF2"/>
      <sheetName val="400KV_LOD2"/>
      <sheetName val="Energy_Audit_At_PS2"/>
      <sheetName val="All_India_PLF_1991-92_onwards2"/>
      <sheetName val="R_Hrs__Since_Comm5"/>
      <sheetName val="data"/>
      <sheetName val="Energy Audit At PS턐〮_x0019__x0017__PF_Mod"/>
      <sheetName val="Re-grouping as on 14.03.08"/>
      <sheetName val="03-04|71"/>
      <sheetName val="03-04|72"/>
      <sheetName val="03-04|74"/>
      <sheetName val="03-04|75"/>
      <sheetName val="03-04|76"/>
      <sheetName val="03-04|77"/>
      <sheetName val="03-04|79"/>
      <sheetName val="03-04|83"/>
      <sheetName val="03-04|Master"/>
      <sheetName val="04REL"/>
      <sheetName val="A 3.7"/>
      <sheetName val="Data base"/>
      <sheetName val="Data base Jan 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ata"/>
      <sheetName val="Cap 03-04"/>
    </sheetNames>
    <sheetDataSet>
      <sheetData sheetId="0" refreshError="1">
        <row r="721">
          <cell r="F721">
            <v>0.90799276391293349</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3-04|71"/>
      <sheetName val="03-04|72"/>
      <sheetName val="03-04|74"/>
      <sheetName val="03-04|75"/>
      <sheetName val="03-04|76"/>
      <sheetName val="03-04|77"/>
      <sheetName val="03-04|79"/>
      <sheetName val="03-04|83"/>
      <sheetName val="03-04|Master"/>
      <sheetName val="04R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C.S.GENERATION"/>
      <sheetName val="BREAKUP OF OIL"/>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ver"/>
      <sheetName val="Vol IV_b"/>
      <sheetName val="Coalmine"/>
      <sheetName val="A 3.7"/>
      <sheetName val="wt"/>
      <sheetName val="Sheet1"/>
      <sheetName val="7.11 p1"/>
      <sheetName val="STN WISE EMR"/>
      <sheetName val="Schedule SS4-Old"/>
      <sheetName val="ZKOK6"/>
      <sheetName val="Lead "/>
      <sheetName val="Labour charges"/>
      <sheetName val="Newabstract"/>
      <sheetName val="A2-02-03"/>
      <sheetName val="cls"/>
      <sheetName val="FIX DATA"/>
      <sheetName val="C_S_GENERATION"/>
      <sheetName val="BREAKUP_OF_OIL"/>
      <sheetName val="R_Hrs__Since_Comm"/>
      <sheetName val="Sept_"/>
      <sheetName val="Executive_Summary_-Thermal1"/>
      <sheetName val="MPEB_Performance1"/>
      <sheetName val="Stationwise_Thermal_&amp;_Hydel_Ge1"/>
      <sheetName val="Fuel_Oil_&amp;_Aux__Cons_1"/>
      <sheetName val="Yearly_Thermal1"/>
      <sheetName val="Yearly_Hydel1"/>
      <sheetName val="MPSEB90-01MONTHLY_GENPLF1"/>
      <sheetName val="UNITWISE_GEN_&amp;_FACTORS_(S)1"/>
      <sheetName val="TARGET_97-981"/>
      <sheetName val="TARGET_98-991"/>
      <sheetName val="TARGET_99-001"/>
      <sheetName val="TARGET_00-011"/>
      <sheetName val="Executive_Summary__Thermal1"/>
      <sheetName val="Stationwise_Thermal___Hydel_Ge1"/>
      <sheetName val="C_S_GENERATION1"/>
      <sheetName val="BREAKUP_OF_OIL1"/>
      <sheetName val="R_Hrs__Since_Comm1"/>
      <sheetName val="Sept_1"/>
      <sheetName val="Executive_Summary_-Thermal2"/>
      <sheetName val="MPEB_Performance2"/>
      <sheetName val="Stationwise_Thermal_&amp;_Hydel_Ge2"/>
      <sheetName val="Fuel_Oil_&amp;_Aux__Cons_2"/>
      <sheetName val="Yearly_Thermal2"/>
      <sheetName val="Yearly_Hydel2"/>
      <sheetName val="MPSEB90-01MONTHLY_GENPLF2"/>
      <sheetName val="UNITWISE_GEN_&amp;_FACTORS_(S)2"/>
      <sheetName val="TARGET_97-982"/>
      <sheetName val="TARGET_98-992"/>
      <sheetName val="TARGET_99-002"/>
      <sheetName val="TARGET_00-012"/>
      <sheetName val="Executive_Summary__Thermal2"/>
      <sheetName val="Stationwise_Thermal___Hydel_Ge2"/>
      <sheetName val="C_S_GENERATION2"/>
      <sheetName val="BREAKUP_OF_OIL2"/>
      <sheetName val="R_Hrs__Since_Comm2"/>
      <sheetName val="Sept_2"/>
      <sheetName val="Dom"/>
      <sheetName val="ATP"/>
      <sheetName val="Inputs"/>
      <sheetName val="all"/>
      <sheetName val="PART-III "/>
      <sheetName val="Lead statement-VJA"/>
      <sheetName val="Mortars"/>
      <sheetName val="SS-III &amp; SS-V"/>
      <sheetName val="Addl_40"/>
      <sheetName val="TTL"/>
      <sheetName val="A_3_7"/>
      <sheetName val="Vol_IV_b"/>
      <sheetName val="a1-continuous"/>
      <sheetName val="Design"/>
      <sheetName val="Assessment Sheet"/>
      <sheetName val="1"/>
      <sheetName val="RA"/>
      <sheetName val="EDWise"/>
      <sheetName val="Sheet2"/>
      <sheetName val="Sheet3"/>
      <sheetName val="Cash2"/>
      <sheetName val="Z"/>
      <sheetName val="Scheme Area Details_Block__ C2"/>
      <sheetName val="DESBASTE"/>
      <sheetName val="qosws "/>
      <sheetName val="cost reco data download"/>
      <sheetName val="timesheet"/>
      <sheetName val=""/>
      <sheetName val="Ref codes"/>
      <sheetName val="Validations"/>
      <sheetName val="OpTrack"/>
      <sheetName val="Setup Variables"/>
      <sheetName val="Balance Sheet"/>
      <sheetName val="ip assessment_june.08"/>
      <sheetName val="complexall"/>
      <sheetName val="Data base"/>
      <sheetName val="1_8"/>
      <sheetName val="월별"/>
      <sheetName val="abstract IP_I"/>
      <sheetName val="abstract IP_II"/>
      <sheetName val="abstract IP_IIA"/>
      <sheetName val="Details Contractors"/>
      <sheetName val="data usm"/>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cell r="I4" t="str">
            <v>MKwh</v>
          </cell>
          <cell r="J4" t="str">
            <v>%</v>
          </cell>
          <cell r="K4" t="str">
            <v>MW</v>
          </cell>
          <cell r="L4" t="str">
            <v>OP.STOCK</v>
          </cell>
          <cell r="M4" t="str">
            <v>RECIEPT</v>
          </cell>
          <cell r="N4" t="str">
            <v>MT</v>
          </cell>
          <cell r="O4" t="str">
            <v>Kg/kWH</v>
          </cell>
          <cell r="P4" t="str">
            <v>KL</v>
          </cell>
          <cell r="Q4" t="str">
            <v>ml/KWH</v>
          </cell>
        </row>
        <row r="5">
          <cell r="A5">
            <v>1</v>
          </cell>
          <cell r="B5" t="str">
            <v>Thermal  Generation (Including 100 % Satpura )</v>
          </cell>
          <cell r="C5" t="str">
            <v>MU</v>
          </cell>
          <cell r="D5">
            <v>11579.92</v>
          </cell>
          <cell r="E5">
            <v>12363.2</v>
          </cell>
          <cell r="F5">
            <v>13331.49</v>
          </cell>
          <cell r="G5">
            <v>14781.19868</v>
          </cell>
          <cell r="H5">
            <v>16071.35</v>
          </cell>
          <cell r="I5" t="str">
            <v/>
          </cell>
          <cell r="J5">
            <v>0</v>
          </cell>
          <cell r="K5">
            <v>57</v>
          </cell>
          <cell r="L5">
            <v>0</v>
          </cell>
          <cell r="M5">
            <v>0</v>
          </cell>
          <cell r="N5">
            <v>277748</v>
          </cell>
          <cell r="O5">
            <v>1.1912334877337452</v>
          </cell>
          <cell r="P5">
            <v>0</v>
          </cell>
          <cell r="Q5">
            <v>0</v>
          </cell>
        </row>
        <row r="6">
          <cell r="A6">
            <v>2</v>
          </cell>
          <cell r="B6" t="str">
            <v xml:space="preserve">Plan Target    </v>
          </cell>
          <cell r="C6" t="str">
            <v>MU</v>
          </cell>
          <cell r="D6">
            <v>13440</v>
          </cell>
          <cell r="E6">
            <v>13240</v>
          </cell>
          <cell r="F6">
            <v>14935</v>
          </cell>
          <cell r="G6">
            <v>14850</v>
          </cell>
          <cell r="H6">
            <v>16620</v>
          </cell>
          <cell r="I6" t="str">
            <v/>
          </cell>
          <cell r="J6">
            <v>0</v>
          </cell>
          <cell r="K6">
            <v>60</v>
          </cell>
          <cell r="L6">
            <v>0</v>
          </cell>
          <cell r="M6">
            <v>0</v>
          </cell>
          <cell r="N6">
            <v>71743</v>
          </cell>
          <cell r="O6">
            <v>1.1081711461229535</v>
          </cell>
          <cell r="P6">
            <v>0</v>
          </cell>
          <cell r="Q6">
            <v>0</v>
          </cell>
        </row>
        <row r="7">
          <cell r="A7">
            <v>3</v>
          </cell>
          <cell r="B7" t="str">
            <v>ACHIEVEMENT Percentage of ( 2 )</v>
          </cell>
          <cell r="C7" t="str">
            <v>%</v>
          </cell>
          <cell r="D7">
            <v>86.160119047619048</v>
          </cell>
          <cell r="E7">
            <v>93.377643504531719</v>
          </cell>
          <cell r="F7">
            <v>89.26340810177436</v>
          </cell>
          <cell r="G7">
            <v>99.53669144781145</v>
          </cell>
          <cell r="H7">
            <v>96.698856799037301</v>
          </cell>
          <cell r="I7" t="str">
            <v/>
          </cell>
          <cell r="J7">
            <v>0</v>
          </cell>
          <cell r="K7">
            <v>160</v>
          </cell>
          <cell r="L7">
            <v>0</v>
          </cell>
          <cell r="M7">
            <v>0</v>
          </cell>
          <cell r="N7">
            <v>588701</v>
          </cell>
          <cell r="O7">
            <v>0.93894701585377527</v>
          </cell>
          <cell r="P7">
            <v>7154</v>
          </cell>
          <cell r="Q7">
            <v>11.410252320648187</v>
          </cell>
        </row>
        <row r="8">
          <cell r="A8">
            <v>4</v>
          </cell>
          <cell r="B8" t="str">
            <v>Plant    Utilisation    Factor            **</v>
          </cell>
          <cell r="C8" t="str">
            <v>%</v>
          </cell>
          <cell r="D8">
            <v>49.14</v>
          </cell>
          <cell r="E8">
            <v>52.6</v>
          </cell>
          <cell r="F8">
            <v>56.03</v>
          </cell>
          <cell r="G8">
            <v>58.1673864745838</v>
          </cell>
          <cell r="H8">
            <v>59.2</v>
          </cell>
          <cell r="I8">
            <v>119</v>
          </cell>
          <cell r="J8">
            <v>11.529331976941336</v>
          </cell>
          <cell r="K8">
            <v>200</v>
          </cell>
          <cell r="L8">
            <v>0</v>
          </cell>
          <cell r="M8">
            <v>0</v>
          </cell>
          <cell r="N8">
            <v>983703</v>
          </cell>
          <cell r="O8">
            <v>0.95306205493387575</v>
          </cell>
          <cell r="P8">
            <v>4674</v>
          </cell>
          <cell r="Q8">
            <v>4.5284115680860335</v>
          </cell>
        </row>
        <row r="9">
          <cell r="A9">
            <v>5</v>
          </cell>
          <cell r="B9" t="str">
            <v>Plant    Availibility   Factor              **</v>
          </cell>
          <cell r="C9" t="str">
            <v>%</v>
          </cell>
          <cell r="D9">
            <v>66.92</v>
          </cell>
          <cell r="E9">
            <v>71.400000000000006</v>
          </cell>
          <cell r="F9">
            <v>72.040000000000006</v>
          </cell>
          <cell r="G9">
            <v>75.44</v>
          </cell>
          <cell r="H9">
            <v>75.3</v>
          </cell>
          <cell r="I9">
            <v>126</v>
          </cell>
          <cell r="J9">
            <v>12.357181385769627</v>
          </cell>
          <cell r="K9">
            <v>176</v>
          </cell>
          <cell r="L9">
            <v>0</v>
          </cell>
          <cell r="M9">
            <v>0</v>
          </cell>
          <cell r="N9">
            <v>985516</v>
          </cell>
          <cell r="O9">
            <v>0.9665238071887412</v>
          </cell>
          <cell r="P9">
            <v>4737</v>
          </cell>
          <cell r="Q9">
            <v>4.6457117638405334</v>
          </cell>
        </row>
        <row r="10">
          <cell r="A10">
            <v>6</v>
          </cell>
          <cell r="B10" t="str">
            <v>Partial  Unavailability Factor         **</v>
          </cell>
          <cell r="C10" t="str">
            <v>%</v>
          </cell>
          <cell r="D10">
            <v>17.78</v>
          </cell>
          <cell r="E10">
            <v>18.8</v>
          </cell>
          <cell r="F10">
            <v>16</v>
          </cell>
          <cell r="G10">
            <v>17.272613525416201</v>
          </cell>
          <cell r="H10">
            <v>16.16</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Main Boiler</v>
          </cell>
          <cell r="C11" t="str">
            <v>%</v>
          </cell>
          <cell r="D11">
            <v>0</v>
          </cell>
          <cell r="E11">
            <v>0.38</v>
          </cell>
          <cell r="F11">
            <v>0.24</v>
          </cell>
          <cell r="G11">
            <v>0.25</v>
          </cell>
          <cell r="H11">
            <v>2.4</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Boiler Auxiliaries(Mainly Mills)</v>
          </cell>
          <cell r="C12" t="str">
            <v>%</v>
          </cell>
          <cell r="D12">
            <v>2.1352047355439101</v>
          </cell>
          <cell r="E12">
            <v>0.82</v>
          </cell>
          <cell r="F12">
            <v>1.03</v>
          </cell>
          <cell r="G12">
            <v>0.57999999999999996</v>
          </cell>
          <cell r="H12">
            <v>5.0999999999999996</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Turbine</v>
          </cell>
          <cell r="C13" t="str">
            <v>%</v>
          </cell>
          <cell r="D13">
            <v>0.30946718340726254</v>
          </cell>
          <cell r="E13">
            <v>1.1200000000000001</v>
          </cell>
          <cell r="F13">
            <v>1.37</v>
          </cell>
          <cell r="G13">
            <v>0.28000000000000003</v>
          </cell>
          <cell r="H13">
            <v>0.8</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Turbine Auxiliaries</v>
          </cell>
          <cell r="C14" t="str">
            <v>%</v>
          </cell>
          <cell r="D14">
            <v>1.1834191455446403</v>
          </cell>
          <cell r="E14">
            <v>0.81</v>
          </cell>
          <cell r="F14">
            <v>0.54</v>
          </cell>
          <cell r="G14">
            <v>0.21</v>
          </cell>
          <cell r="H14">
            <v>0.6</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Generator</v>
          </cell>
          <cell r="C15" t="str">
            <v>%</v>
          </cell>
          <cell r="D15">
            <v>0.23316136939653051</v>
          </cell>
          <cell r="E15">
            <v>0.36</v>
          </cell>
          <cell r="F15">
            <v>0.69</v>
          </cell>
          <cell r="G15">
            <v>0.93</v>
          </cell>
          <cell r="H15">
            <v>0.3</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Electrical</v>
          </cell>
          <cell r="C16" t="str">
            <v>%</v>
          </cell>
          <cell r="D16">
            <v>0.46916617012716505</v>
          </cell>
          <cell r="E16">
            <v>0.28000000000000003</v>
          </cell>
          <cell r="F16">
            <v>0.28999999999999998</v>
          </cell>
          <cell r="G16">
            <v>1.78</v>
          </cell>
          <cell r="H16">
            <v>0.8</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Coal related (Quality ,Quantity ,Handling ,wet coal)</v>
          </cell>
          <cell r="C17" t="str">
            <v>%</v>
          </cell>
          <cell r="D17">
            <v>3.0365300291812445</v>
          </cell>
          <cell r="E17">
            <v>0.33</v>
          </cell>
          <cell r="F17">
            <v>0.12</v>
          </cell>
          <cell r="G17">
            <v>0.47</v>
          </cell>
          <cell r="H17">
            <v>5.8</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Others</v>
          </cell>
          <cell r="C18" t="str">
            <v>%</v>
          </cell>
          <cell r="D18">
            <v>2.2070544258220908</v>
          </cell>
          <cell r="E18">
            <v>3.85</v>
          </cell>
          <cell r="F18">
            <v>1.23</v>
          </cell>
          <cell r="G18">
            <v>1</v>
          </cell>
          <cell r="H18">
            <v>0.5</v>
          </cell>
          <cell r="I18">
            <v>123.9</v>
          </cell>
          <cell r="J18">
            <v>12.5</v>
          </cell>
          <cell r="K18">
            <v>172</v>
          </cell>
          <cell r="L18">
            <v>0</v>
          </cell>
          <cell r="M18">
            <v>0</v>
          </cell>
          <cell r="N18">
            <v>945093</v>
          </cell>
          <cell r="O18">
            <v>0.95</v>
          </cell>
          <cell r="P18">
            <v>4874</v>
          </cell>
          <cell r="Q18">
            <v>4.9162800080693971</v>
          </cell>
        </row>
        <row r="19">
          <cell r="A19">
            <v>7</v>
          </cell>
          <cell r="B19" t="str">
            <v xml:space="preserve">Planned  Outage         Rate          </v>
          </cell>
          <cell r="C19" t="str">
            <v>MU</v>
          </cell>
          <cell r="D19">
            <v>3672.14</v>
          </cell>
          <cell r="E19">
            <v>3192.88</v>
          </cell>
          <cell r="F19">
            <v>3765.67</v>
          </cell>
          <cell r="G19">
            <v>2144.02</v>
          </cell>
          <cell r="H19">
            <v>3421.66</v>
          </cell>
          <cell r="I19">
            <v>107.73</v>
          </cell>
          <cell r="J19">
            <v>12.12</v>
          </cell>
          <cell r="K19">
            <v>180</v>
          </cell>
          <cell r="L19">
            <v>0</v>
          </cell>
          <cell r="M19">
            <v>0</v>
          </cell>
          <cell r="N19">
            <v>852784</v>
          </cell>
          <cell r="O19">
            <v>0.95899999999999996</v>
          </cell>
          <cell r="P19">
            <v>3494</v>
          </cell>
          <cell r="Q19">
            <v>3.93</v>
          </cell>
        </row>
        <row r="20">
          <cell r="A20" t="str">
            <v>a</v>
          </cell>
          <cell r="B20">
            <v>0</v>
          </cell>
          <cell r="C20" t="str">
            <v>No</v>
          </cell>
          <cell r="D20">
            <v>18</v>
          </cell>
          <cell r="E20">
            <v>23</v>
          </cell>
          <cell r="F20">
            <v>20</v>
          </cell>
          <cell r="G20">
            <v>24</v>
          </cell>
          <cell r="H20">
            <v>23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b</v>
          </cell>
          <cell r="B21" t="str">
            <v xml:space="preserve">                                                       **</v>
          </cell>
          <cell r="C21" t="str">
            <v>%</v>
          </cell>
          <cell r="D21">
            <v>16</v>
          </cell>
          <cell r="E21">
            <v>13.59</v>
          </cell>
          <cell r="F21">
            <v>16.079999999999998</v>
          </cell>
          <cell r="G21">
            <v>12.209376208374712</v>
          </cell>
          <cell r="H21">
            <v>12.6</v>
          </cell>
          <cell r="I21" t="str">
            <v/>
          </cell>
          <cell r="J21">
            <v>0</v>
          </cell>
          <cell r="K21">
            <v>212</v>
          </cell>
          <cell r="L21">
            <v>0</v>
          </cell>
          <cell r="M21">
            <v>0</v>
          </cell>
          <cell r="N21">
            <v>978858</v>
          </cell>
          <cell r="O21">
            <v>0.9104724167759578</v>
          </cell>
          <cell r="P21">
            <v>19275</v>
          </cell>
          <cell r="Q21">
            <v>17.928398024388205</v>
          </cell>
        </row>
        <row r="22">
          <cell r="A22">
            <v>8</v>
          </cell>
          <cell r="B22" t="str">
            <v xml:space="preserve">Forced   Outage   </v>
          </cell>
          <cell r="C22" t="str">
            <v>MU</v>
          </cell>
          <cell r="D22">
            <v>4054.2</v>
          </cell>
          <cell r="E22">
            <v>3528.19</v>
          </cell>
          <cell r="F22">
            <v>2780.85</v>
          </cell>
          <cell r="G22">
            <v>3161.67</v>
          </cell>
          <cell r="H22">
            <v>3281.99</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t="str">
            <v>No</v>
          </cell>
          <cell r="D23">
            <v>838</v>
          </cell>
          <cell r="E23">
            <v>793</v>
          </cell>
          <cell r="F23">
            <v>756</v>
          </cell>
          <cell r="G23">
            <v>935</v>
          </cell>
          <cell r="H23">
            <v>1031</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 xml:space="preserve">                                                      **</v>
          </cell>
          <cell r="C24" t="str">
            <v>%</v>
          </cell>
          <cell r="D24">
            <v>17.079999999999998</v>
          </cell>
          <cell r="E24">
            <v>15.01</v>
          </cell>
          <cell r="F24">
            <v>11.88</v>
          </cell>
          <cell r="G24">
            <v>12.35</v>
          </cell>
          <cell r="H24">
            <v>12.08</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Boiler Tube Leakages</v>
          </cell>
          <cell r="C25" t="str">
            <v>MU</v>
          </cell>
          <cell r="D25">
            <v>1507</v>
          </cell>
          <cell r="E25">
            <v>1373.19</v>
          </cell>
          <cell r="F25">
            <v>1286</v>
          </cell>
          <cell r="G25">
            <v>1722</v>
          </cell>
          <cell r="H25">
            <v>2009.66</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t="str">
            <v>No</v>
          </cell>
          <cell r="D26">
            <v>167</v>
          </cell>
          <cell r="E26">
            <v>188</v>
          </cell>
          <cell r="F26">
            <v>192</v>
          </cell>
          <cell r="G26">
            <v>240</v>
          </cell>
          <cell r="H26">
            <v>273</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t="str">
            <v>%</v>
          </cell>
          <cell r="D27">
            <v>6.3955985380519014</v>
          </cell>
          <cell r="E27">
            <v>5.829559290259148</v>
          </cell>
          <cell r="F27">
            <v>5.4781122578512509</v>
          </cell>
          <cell r="G27">
            <v>6.4055165111673595</v>
          </cell>
          <cell r="H27">
            <v>7.398106058932755</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Total          Coal           Consumption</v>
          </cell>
          <cell r="C28" t="str">
            <v>1000MT</v>
          </cell>
          <cell r="D28">
            <v>9628</v>
          </cell>
          <cell r="E28">
            <v>10365</v>
          </cell>
          <cell r="F28">
            <v>10889.111999999999</v>
          </cell>
          <cell r="G28">
            <v>12127.994971999999</v>
          </cell>
          <cell r="H28">
            <v>13030.226000000001</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Specific    Coal           Consumption</v>
          </cell>
          <cell r="C30" t="str">
            <v>Kg/Kwh</v>
          </cell>
          <cell r="D30">
            <v>0.83</v>
          </cell>
          <cell r="E30">
            <v>0.8</v>
          </cell>
          <cell r="F30">
            <v>0.81679632209152919</v>
          </cell>
          <cell r="G30">
            <v>0.82050145151015585</v>
          </cell>
          <cell r="H30">
            <v>0.81</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Total          Fuel Oil     Consumption</v>
          </cell>
          <cell r="C31" t="str">
            <v>1000KL</v>
          </cell>
          <cell r="D31">
            <v>147</v>
          </cell>
          <cell r="E31">
            <v>178</v>
          </cell>
          <cell r="F31">
            <v>144.66900000000001</v>
          </cell>
          <cell r="G31">
            <v>185.24459685843499</v>
          </cell>
          <cell r="H31">
            <v>124.101</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cell r="I32">
            <v>136.1</v>
          </cell>
          <cell r="J32">
            <v>10.1</v>
          </cell>
          <cell r="K32">
            <v>208</v>
          </cell>
          <cell r="L32">
            <v>0</v>
          </cell>
          <cell r="M32">
            <v>0</v>
          </cell>
          <cell r="N32">
            <v>1212963</v>
          </cell>
          <cell r="O32">
            <v>0.9</v>
          </cell>
          <cell r="P32">
            <v>5019</v>
          </cell>
          <cell r="Q32">
            <v>3.72</v>
          </cell>
        </row>
        <row r="33">
          <cell r="A33">
            <v>14</v>
          </cell>
          <cell r="B33" t="str">
            <v xml:space="preserve">Specific    Fuel Oil      Consumption </v>
          </cell>
          <cell r="C33" t="str">
            <v>ml/Kwh</v>
          </cell>
          <cell r="D33">
            <v>12.72</v>
          </cell>
          <cell r="E33">
            <v>14.43</v>
          </cell>
          <cell r="F33">
            <v>10.851675244102497</v>
          </cell>
          <cell r="G33">
            <v>12.532447528026529</v>
          </cell>
          <cell r="H33">
            <v>7.72</v>
          </cell>
          <cell r="I33">
            <v>128.52000000000001</v>
          </cell>
          <cell r="J33">
            <v>9.93</v>
          </cell>
          <cell r="K33">
            <v>206</v>
          </cell>
          <cell r="L33">
            <v>0</v>
          </cell>
          <cell r="M33">
            <v>0</v>
          </cell>
          <cell r="N33">
            <v>1151942</v>
          </cell>
          <cell r="O33">
            <v>0.89</v>
          </cell>
          <cell r="P33">
            <v>5085</v>
          </cell>
          <cell r="Q33">
            <v>3.93</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cell r="I34">
            <v>127.8836</v>
          </cell>
          <cell r="J34">
            <v>10.301321710460989</v>
          </cell>
          <cell r="K34">
            <v>209.8</v>
          </cell>
          <cell r="L34">
            <v>0</v>
          </cell>
          <cell r="M34">
            <v>0</v>
          </cell>
          <cell r="N34">
            <v>1115258.6000000001</v>
          </cell>
          <cell r="O34">
            <v>0.89515688412307171</v>
          </cell>
          <cell r="P34">
            <v>5574.2</v>
          </cell>
          <cell r="Q34">
            <v>4.4747635266645087</v>
          </cell>
        </row>
        <row r="35">
          <cell r="A35">
            <v>16</v>
          </cell>
          <cell r="B35" t="str">
            <v>Thermal  Auxiliary Consumption   Total</v>
          </cell>
          <cell r="C35" t="str">
            <v>MU</v>
          </cell>
          <cell r="D35">
            <v>1235.3499999999999</v>
          </cell>
          <cell r="E35">
            <v>1288.0999999999999</v>
          </cell>
          <cell r="F35">
            <v>1394.5</v>
          </cell>
          <cell r="G35">
            <v>1558.7317929999999</v>
          </cell>
          <cell r="H35">
            <v>1648.2</v>
          </cell>
          <cell r="I35">
            <v>0</v>
          </cell>
          <cell r="J35">
            <v>0</v>
          </cell>
          <cell r="K35" t="str">
            <v/>
          </cell>
          <cell r="L35" t="str">
            <v/>
          </cell>
          <cell r="M35" t="str">
            <v/>
          </cell>
          <cell r="N35">
            <v>1845307</v>
          </cell>
          <cell r="O35">
            <v>0.95352383412995734</v>
          </cell>
          <cell r="P35">
            <v>26429</v>
          </cell>
          <cell r="Q35">
            <v>13.656633509882445</v>
          </cell>
        </row>
        <row r="36">
          <cell r="A36">
            <v>17</v>
          </cell>
          <cell r="B36" t="str">
            <v>Thermal  Auxiliary Consumption   Percentage</v>
          </cell>
          <cell r="C36" t="str">
            <v>%</v>
          </cell>
          <cell r="D36">
            <v>10.67</v>
          </cell>
          <cell r="E36">
            <v>10.4</v>
          </cell>
          <cell r="F36">
            <v>10.449094587326698</v>
          </cell>
          <cell r="G36">
            <v>10.545367982294113</v>
          </cell>
          <cell r="H36">
            <v>10.255516804748822</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Totals  may  not  tally  due  to  rounding  off.</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
          </cell>
          <cell r="B48" t="str">
            <v>P A R T I C U L A R S</v>
          </cell>
          <cell r="C48">
            <v>0</v>
          </cell>
          <cell r="D48" t="str">
            <v>96-97</v>
          </cell>
          <cell r="E48" t="str">
            <v>97-98</v>
          </cell>
          <cell r="F48" t="str">
            <v>98-99</v>
          </cell>
          <cell r="G48" t="str">
            <v>99-00</v>
          </cell>
          <cell r="H48" t="str">
            <v>00-01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v>
          </cell>
          <cell r="D52">
            <v>62.26</v>
          </cell>
          <cell r="E52">
            <v>66.319999999999993</v>
          </cell>
          <cell r="F52">
            <v>68.180000000000007</v>
          </cell>
          <cell r="G52">
            <v>69.42</v>
          </cell>
          <cell r="H52">
            <v>66.349999999999994</v>
          </cell>
          <cell r="I52" t="str">
            <v>MKwh</v>
          </cell>
          <cell r="J52" t="str">
            <v>%</v>
          </cell>
          <cell r="K52" t="str">
            <v>MW</v>
          </cell>
          <cell r="L52" t="str">
            <v>OP.STOCK</v>
          </cell>
          <cell r="M52" t="str">
            <v>RECIEPT</v>
          </cell>
          <cell r="N52" t="str">
            <v>MT</v>
          </cell>
          <cell r="O52" t="str">
            <v>Kg/kWH</v>
          </cell>
          <cell r="P52" t="str">
            <v>KL</v>
          </cell>
          <cell r="Q52" t="str">
            <v>ml/KWH</v>
          </cell>
        </row>
        <row r="53">
          <cell r="A53">
            <v>5</v>
          </cell>
          <cell r="B53" t="str">
            <v>Plant    Availibility   Factor              **</v>
          </cell>
          <cell r="C53" t="str">
            <v>%</v>
          </cell>
          <cell r="D53">
            <v>74.900000000000006</v>
          </cell>
          <cell r="E53">
            <v>76.290000000000006</v>
          </cell>
          <cell r="F53">
            <v>77.22</v>
          </cell>
          <cell r="G53">
            <v>79.09</v>
          </cell>
          <cell r="H53">
            <v>77.67</v>
          </cell>
          <cell r="I53" t="str">
            <v/>
          </cell>
          <cell r="J53">
            <v>0</v>
          </cell>
          <cell r="K53">
            <v>420</v>
          </cell>
          <cell r="L53">
            <v>0</v>
          </cell>
          <cell r="M53">
            <v>0</v>
          </cell>
          <cell r="N53">
            <v>1641352</v>
          </cell>
          <cell r="O53">
            <v>0.79512466876910481</v>
          </cell>
          <cell r="P53">
            <v>8572</v>
          </cell>
          <cell r="Q53">
            <v>4.1525575627219311</v>
          </cell>
        </row>
        <row r="54">
          <cell r="A54">
            <v>6</v>
          </cell>
          <cell r="B54" t="str">
            <v>Partial  Unavailability Factor         **</v>
          </cell>
          <cell r="C54" t="str">
            <v>%</v>
          </cell>
          <cell r="D54">
            <v>12.64</v>
          </cell>
          <cell r="E54">
            <v>9.9700000000000006</v>
          </cell>
          <cell r="F54">
            <v>9.0399999999999991</v>
          </cell>
          <cell r="G54">
            <v>9.67</v>
          </cell>
          <cell r="H54">
            <v>11.32</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Main Boiler</v>
          </cell>
          <cell r="C55" t="str">
            <v>%</v>
          </cell>
          <cell r="D55">
            <v>1.4</v>
          </cell>
          <cell r="E55">
            <v>1.17</v>
          </cell>
          <cell r="F55">
            <v>1.91</v>
          </cell>
          <cell r="G55">
            <v>2.62</v>
          </cell>
          <cell r="H55">
            <v>4061.5740000000001</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Boiler Auxiliaries(Mainly Mills)</v>
          </cell>
          <cell r="C56" t="str">
            <v>%</v>
          </cell>
          <cell r="D56">
            <v>4.9000000000000004</v>
          </cell>
          <cell r="E56">
            <v>3.07</v>
          </cell>
          <cell r="F56">
            <v>1.57</v>
          </cell>
          <cell r="G56">
            <v>1.89</v>
          </cell>
          <cell r="H56">
            <v>25</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Turbine</v>
          </cell>
          <cell r="C57" t="str">
            <v>%</v>
          </cell>
          <cell r="D57">
            <v>1.1000000000000001</v>
          </cell>
          <cell r="E57">
            <v>0.98</v>
          </cell>
          <cell r="F57">
            <v>1.42</v>
          </cell>
          <cell r="G57">
            <v>1.06</v>
          </cell>
          <cell r="H57">
            <v>13.2</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Turbine Auxiliaries</v>
          </cell>
          <cell r="C58" t="str">
            <v>%</v>
          </cell>
          <cell r="D58">
            <v>0.9</v>
          </cell>
          <cell r="E58">
            <v>0.49</v>
          </cell>
          <cell r="F58">
            <v>0.42</v>
          </cell>
          <cell r="G58">
            <v>0.63</v>
          </cell>
          <cell r="H58">
            <v>2808.83</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Generator</v>
          </cell>
          <cell r="C59" t="str">
            <v>%</v>
          </cell>
          <cell r="D59">
            <v>0.3</v>
          </cell>
          <cell r="E59">
            <v>0.27</v>
          </cell>
          <cell r="F59">
            <v>0.2</v>
          </cell>
          <cell r="G59">
            <v>0.48</v>
          </cell>
          <cell r="H59">
            <v>669</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Electrical</v>
          </cell>
          <cell r="C60" t="str">
            <v>%</v>
          </cell>
          <cell r="D60">
            <v>0.8</v>
          </cell>
          <cell r="E60">
            <v>1.96</v>
          </cell>
          <cell r="F60">
            <v>2.1</v>
          </cell>
          <cell r="G60">
            <v>0.81</v>
          </cell>
          <cell r="H60">
            <v>9.1300000000000008</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Coal related (Quality ,Quantity ,Handling ,wet coal)</v>
          </cell>
          <cell r="C61" t="str">
            <v>%</v>
          </cell>
          <cell r="D61">
            <v>3.3</v>
          </cell>
          <cell r="E61">
            <v>2.4900000000000002</v>
          </cell>
          <cell r="F61">
            <v>1.19</v>
          </cell>
          <cell r="G61">
            <v>1.6</v>
          </cell>
          <cell r="H61">
            <v>1426.91</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Others</v>
          </cell>
          <cell r="C62" t="str">
            <v>%</v>
          </cell>
          <cell r="D62">
            <v>0.1</v>
          </cell>
          <cell r="E62">
            <v>0</v>
          </cell>
          <cell r="F62">
            <v>0</v>
          </cell>
          <cell r="G62">
            <v>0.2</v>
          </cell>
          <cell r="H62">
            <v>157</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 xml:space="preserve">Planned  Outage         Rate          </v>
          </cell>
          <cell r="C63" t="str">
            <v>MU</v>
          </cell>
          <cell r="D63">
            <v>4231.29</v>
          </cell>
          <cell r="E63">
            <v>3432.3410099999996</v>
          </cell>
          <cell r="F63">
            <v>3544</v>
          </cell>
          <cell r="G63">
            <v>3784.7</v>
          </cell>
          <cell r="H63">
            <v>4061.5740000000001</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t="str">
            <v>No</v>
          </cell>
          <cell r="D64">
            <v>24</v>
          </cell>
          <cell r="E64">
            <v>24</v>
          </cell>
          <cell r="F64">
            <v>20</v>
          </cell>
          <cell r="G64">
            <v>24</v>
          </cell>
          <cell r="H64">
            <v>24</v>
          </cell>
          <cell r="I64">
            <v>260.7</v>
          </cell>
          <cell r="J64">
            <v>10</v>
          </cell>
          <cell r="K64">
            <v>420</v>
          </cell>
          <cell r="L64">
            <v>0</v>
          </cell>
          <cell r="M64">
            <v>0</v>
          </cell>
          <cell r="N64">
            <v>2054539</v>
          </cell>
          <cell r="O64">
            <v>0.79</v>
          </cell>
          <cell r="P64">
            <v>3915</v>
          </cell>
          <cell r="Q64">
            <v>1.5</v>
          </cell>
        </row>
        <row r="65">
          <cell r="A65" t="str">
            <v>b</v>
          </cell>
          <cell r="B65" t="str">
            <v xml:space="preserve">                                                       **</v>
          </cell>
          <cell r="C65" t="str">
            <v>%</v>
          </cell>
          <cell r="D65">
            <v>15.62</v>
          </cell>
          <cell r="E65">
            <v>12.67</v>
          </cell>
          <cell r="F65">
            <v>13.08</v>
          </cell>
          <cell r="G65">
            <v>13.05</v>
          </cell>
          <cell r="H65">
            <v>13.2</v>
          </cell>
          <cell r="I65">
            <v>267.75</v>
          </cell>
          <cell r="J65">
            <v>9.59</v>
          </cell>
          <cell r="K65">
            <v>420</v>
          </cell>
          <cell r="L65">
            <v>0</v>
          </cell>
          <cell r="M65">
            <v>0</v>
          </cell>
          <cell r="N65">
            <v>2056216</v>
          </cell>
          <cell r="O65">
            <v>0.73599999999999999</v>
          </cell>
          <cell r="P65">
            <v>3523</v>
          </cell>
          <cell r="Q65">
            <v>1.26</v>
          </cell>
        </row>
        <row r="66">
          <cell r="A66">
            <v>8</v>
          </cell>
          <cell r="B66" t="str">
            <v xml:space="preserve">Forced   Outage   </v>
          </cell>
          <cell r="C66" t="str">
            <v>MU</v>
          </cell>
          <cell r="D66">
            <v>2568.61</v>
          </cell>
          <cell r="E66">
            <v>2988.0600899999995</v>
          </cell>
          <cell r="F66">
            <v>2626.63</v>
          </cell>
          <cell r="G66">
            <v>2200.5</v>
          </cell>
          <cell r="H66">
            <v>4061.5740000000001</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a</v>
          </cell>
          <cell r="B67" t="str">
            <v>88-89</v>
          </cell>
          <cell r="C67" t="str">
            <v>No</v>
          </cell>
          <cell r="D67">
            <v>679</v>
          </cell>
          <cell r="E67">
            <v>662</v>
          </cell>
          <cell r="F67">
            <v>618</v>
          </cell>
          <cell r="G67">
            <v>570</v>
          </cell>
          <cell r="H67">
            <v>669</v>
          </cell>
          <cell r="I67" t="str">
            <v/>
          </cell>
          <cell r="J67">
            <v>0</v>
          </cell>
          <cell r="K67">
            <v>405</v>
          </cell>
          <cell r="L67">
            <v>0</v>
          </cell>
          <cell r="M67">
            <v>0</v>
          </cell>
          <cell r="N67">
            <v>1243803</v>
          </cell>
          <cell r="O67">
            <v>0.79908707188425532</v>
          </cell>
          <cell r="P67">
            <v>10940</v>
          </cell>
          <cell r="Q67">
            <v>7.0284543182592047</v>
          </cell>
        </row>
        <row r="68">
          <cell r="A68" t="str">
            <v>b</v>
          </cell>
          <cell r="B68" t="str">
            <v xml:space="preserve">                                                      **</v>
          </cell>
          <cell r="C68" t="str">
            <v>%</v>
          </cell>
          <cell r="D68">
            <v>9.48</v>
          </cell>
          <cell r="E68">
            <v>11.03</v>
          </cell>
          <cell r="F68">
            <v>9.69</v>
          </cell>
          <cell r="G68">
            <v>7.84</v>
          </cell>
          <cell r="H68">
            <v>9.1300000000000008</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Boiler Tube Leakages</v>
          </cell>
          <cell r="C69" t="str">
            <v>MU</v>
          </cell>
          <cell r="D69">
            <v>1719</v>
          </cell>
          <cell r="E69">
            <v>1560.40128</v>
          </cell>
          <cell r="F69">
            <v>1408.83</v>
          </cell>
          <cell r="G69">
            <v>1466.97</v>
          </cell>
          <cell r="H69">
            <v>1426.91</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t="str">
            <v>No</v>
          </cell>
          <cell r="D70">
            <v>185</v>
          </cell>
          <cell r="E70">
            <v>197</v>
          </cell>
          <cell r="F70">
            <v>191</v>
          </cell>
          <cell r="G70">
            <v>184</v>
          </cell>
          <cell r="H70">
            <v>157</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t="str">
            <v>%</v>
          </cell>
          <cell r="D71">
            <v>6.34</v>
          </cell>
          <cell r="E71">
            <v>5.76</v>
          </cell>
          <cell r="F71">
            <v>5.2</v>
          </cell>
          <cell r="G71">
            <v>5.4</v>
          </cell>
          <cell r="H71">
            <v>4.6399999999999997</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Total          Coal           Consumption</v>
          </cell>
          <cell r="C72" t="str">
            <v>1000MT</v>
          </cell>
          <cell r="D72">
            <v>13482.3</v>
          </cell>
          <cell r="E72">
            <v>14265.226000000001</v>
          </cell>
          <cell r="F72">
            <v>14547.769</v>
          </cell>
          <cell r="G72">
            <v>15648.859</v>
          </cell>
          <cell r="H72">
            <v>16020.288</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Specific    Coal           Consumption</v>
          </cell>
          <cell r="C74" t="str">
            <v>Kg/Kwh</v>
          </cell>
          <cell r="D74">
            <v>0.8</v>
          </cell>
          <cell r="E74">
            <v>0.79</v>
          </cell>
          <cell r="F74">
            <v>0.79</v>
          </cell>
          <cell r="G74">
            <v>0.78</v>
          </cell>
          <cell r="H74">
            <v>0.78</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Total          Fuel Oil     Consumption</v>
          </cell>
          <cell r="C75" t="str">
            <v>1000KL</v>
          </cell>
          <cell r="D75">
            <v>86.83</v>
          </cell>
          <cell r="E75">
            <v>66.355000000000004</v>
          </cell>
          <cell r="F75">
            <v>51.347000000000001</v>
          </cell>
          <cell r="G75">
            <v>58.731999999999999</v>
          </cell>
          <cell r="H75">
            <v>65.579260000000005</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 xml:space="preserve">Specific    Fuel Oil      Consumption </v>
          </cell>
          <cell r="C77" t="str">
            <v>ml/Kwh</v>
          </cell>
          <cell r="D77">
            <v>5.15</v>
          </cell>
          <cell r="E77">
            <v>3.69</v>
          </cell>
          <cell r="F77">
            <v>2.78</v>
          </cell>
          <cell r="G77">
            <v>2.29</v>
          </cell>
          <cell r="H77">
            <v>3.22</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cell r="I78">
            <v>228</v>
          </cell>
          <cell r="J78">
            <v>9.5</v>
          </cell>
          <cell r="K78">
            <v>415</v>
          </cell>
          <cell r="L78">
            <v>0</v>
          </cell>
          <cell r="M78">
            <v>0</v>
          </cell>
          <cell r="N78">
            <v>1887370</v>
          </cell>
          <cell r="O78">
            <v>0.79</v>
          </cell>
          <cell r="P78">
            <v>3313</v>
          </cell>
          <cell r="Q78">
            <v>1.38</v>
          </cell>
        </row>
        <row r="79">
          <cell r="A79">
            <v>16</v>
          </cell>
          <cell r="B79" t="str">
            <v>Thermal  Auxiliary Consumption   Total</v>
          </cell>
          <cell r="C79" t="str">
            <v>MU</v>
          </cell>
          <cell r="D79">
            <v>1650.79</v>
          </cell>
          <cell r="E79">
            <v>1766.22</v>
          </cell>
          <cell r="F79">
            <v>1783.99</v>
          </cell>
          <cell r="G79">
            <v>1952.78</v>
          </cell>
          <cell r="H79">
            <v>1982.05</v>
          </cell>
          <cell r="I79">
            <v>216.61</v>
          </cell>
          <cell r="J79">
            <v>10.01</v>
          </cell>
          <cell r="K79">
            <v>410</v>
          </cell>
          <cell r="L79">
            <v>0</v>
          </cell>
          <cell r="M79">
            <v>0</v>
          </cell>
          <cell r="N79">
            <v>1588622</v>
          </cell>
          <cell r="O79">
            <v>0.73399999999999999</v>
          </cell>
          <cell r="P79">
            <v>3183</v>
          </cell>
          <cell r="Q79">
            <v>1.47</v>
          </cell>
        </row>
        <row r="80">
          <cell r="A80">
            <v>17</v>
          </cell>
          <cell r="B80" t="str">
            <v>Thermal  Auxiliary Consumption   Percentage</v>
          </cell>
          <cell r="C80" t="str">
            <v>%</v>
          </cell>
          <cell r="D80">
            <v>9.7871164767590138</v>
          </cell>
          <cell r="E80">
            <v>9.8305197949539984</v>
          </cell>
          <cell r="F80">
            <v>9.66</v>
          </cell>
          <cell r="G80">
            <v>9.69</v>
          </cell>
          <cell r="H80">
            <v>9.7100000000000009</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Totals  may  not  tally  due  to  rounding  off.</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P A R T I C U L A R S</v>
          </cell>
          <cell r="C92">
            <v>840</v>
          </cell>
          <cell r="D92" t="str">
            <v>91-92</v>
          </cell>
          <cell r="E92" t="str">
            <v>92-93</v>
          </cell>
          <cell r="F92" t="str">
            <v>93-94</v>
          </cell>
          <cell r="G92" t="str">
            <v>94-95</v>
          </cell>
          <cell r="H92" t="str">
            <v xml:space="preserve">95-96 </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Hydel Generation(G'sagar+Pench+Bargi+Tons+ B'pur+HB))</v>
          </cell>
          <cell r="C93" t="str">
            <v>MU</v>
          </cell>
          <cell r="D93">
            <v>1324.15</v>
          </cell>
          <cell r="E93">
            <v>1295.48</v>
          </cell>
          <cell r="F93">
            <v>1589.68</v>
          </cell>
          <cell r="G93">
            <v>2280.4742339999998</v>
          </cell>
          <cell r="H93">
            <v>2141.34</v>
          </cell>
          <cell r="I93">
            <v>484.36</v>
          </cell>
          <cell r="J93">
            <v>9.773578890231871</v>
          </cell>
          <cell r="K93">
            <v>820</v>
          </cell>
          <cell r="L93">
            <v>259409</v>
          </cell>
          <cell r="M93">
            <v>3227819</v>
          </cell>
          <cell r="N93">
            <v>3644838</v>
          </cell>
          <cell r="O93">
            <v>0.73499999999999999</v>
          </cell>
          <cell r="P93">
            <v>6706</v>
          </cell>
          <cell r="Q93">
            <v>1.35</v>
          </cell>
        </row>
        <row r="94">
          <cell r="A94">
            <v>2</v>
          </cell>
          <cell r="B94" t="str">
            <v xml:space="preserve">Target (PLAN )   </v>
          </cell>
          <cell r="C94" t="str">
            <v>MU</v>
          </cell>
          <cell r="D94">
            <v>1771</v>
          </cell>
          <cell r="E94">
            <v>1870</v>
          </cell>
          <cell r="F94">
            <v>1870</v>
          </cell>
          <cell r="G94">
            <v>1965</v>
          </cell>
          <cell r="H94">
            <v>2035</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v>
          </cell>
          <cell r="D98">
            <v>81.183098591549296</v>
          </cell>
          <cell r="E98">
            <v>77.976780185758514</v>
          </cell>
          <cell r="F98">
            <v>83.32964824120603</v>
          </cell>
          <cell r="G98">
            <v>120.76748589143152</v>
          </cell>
          <cell r="H98">
            <v>109.41</v>
          </cell>
          <cell r="I98" t="str">
            <v>MKwh</v>
          </cell>
          <cell r="J98" t="str">
            <v>%</v>
          </cell>
          <cell r="K98" t="str">
            <v>MW</v>
          </cell>
          <cell r="L98" t="str">
            <v>OP.STOCK</v>
          </cell>
          <cell r="M98" t="str">
            <v>RECIEPT</v>
          </cell>
          <cell r="N98" t="str">
            <v>MT</v>
          </cell>
          <cell r="O98" t="str">
            <v>Kg/kWH</v>
          </cell>
          <cell r="P98" t="str">
            <v>KL</v>
          </cell>
          <cell r="Q98" t="str">
            <v>ml/KWH</v>
          </cell>
        </row>
        <row r="99">
          <cell r="A99">
            <v>7</v>
          </cell>
          <cell r="B99" t="str">
            <v xml:space="preserve">Reservoir Level at the end </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GANDHISAGAR     MDDL   1250.00 Ft</v>
          </cell>
          <cell r="C100" t="str">
            <v>FT</v>
          </cell>
          <cell r="D100">
            <v>1284.51</v>
          </cell>
          <cell r="E100">
            <v>1253.47</v>
          </cell>
          <cell r="F100">
            <v>1250.8900000000001</v>
          </cell>
          <cell r="G100">
            <v>1295.67</v>
          </cell>
          <cell r="H100">
            <v>1288.95</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Energy   Contents   in   MKwh</v>
          </cell>
          <cell r="C101" t="str">
            <v>MU</v>
          </cell>
          <cell r="D101">
            <v>245</v>
          </cell>
          <cell r="E101">
            <v>14.5</v>
          </cell>
          <cell r="F101">
            <v>3.56</v>
          </cell>
          <cell r="G101">
            <v>408.4</v>
          </cell>
          <cell r="H101">
            <v>310</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PENCH           MDDL    464.50 M</v>
          </cell>
          <cell r="C102" t="str">
            <v>M</v>
          </cell>
          <cell r="D102">
            <v>464.42</v>
          </cell>
          <cell r="E102">
            <v>474.87</v>
          </cell>
          <cell r="F102">
            <v>483.64</v>
          </cell>
          <cell r="G102">
            <v>482.5</v>
          </cell>
          <cell r="H102">
            <v>472.9</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Energy   Contents   in   MKwh</v>
          </cell>
          <cell r="C103" t="str">
            <v>MU</v>
          </cell>
          <cell r="D103">
            <v>2.5</v>
          </cell>
          <cell r="E103">
            <v>83</v>
          </cell>
          <cell r="F103">
            <v>222.16</v>
          </cell>
          <cell r="G103">
            <v>202</v>
          </cell>
          <cell r="H103">
            <v>63</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BARGI           MDDL    403.50 M</v>
          </cell>
          <cell r="C104" t="str">
            <v>M</v>
          </cell>
          <cell r="D104">
            <v>409</v>
          </cell>
          <cell r="E104">
            <v>414.4</v>
          </cell>
          <cell r="F104">
            <v>413.55</v>
          </cell>
          <cell r="G104">
            <v>418.15</v>
          </cell>
          <cell r="H104">
            <v>411.8</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Energy   Contents   in   MKwh</v>
          </cell>
          <cell r="C105" t="str">
            <v>MU</v>
          </cell>
          <cell r="D105">
            <v>44</v>
          </cell>
          <cell r="E105">
            <v>113</v>
          </cell>
          <cell r="F105">
            <v>100.15</v>
          </cell>
          <cell r="G105">
            <v>192.75</v>
          </cell>
          <cell r="H105">
            <v>77</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TONS            MDDL    275.00 M</v>
          </cell>
          <cell r="C106" t="str">
            <v>M</v>
          </cell>
          <cell r="D106">
            <v>300</v>
          </cell>
          <cell r="E106">
            <v>294.39999999999998</v>
          </cell>
          <cell r="F106">
            <v>277.10000000000002</v>
          </cell>
          <cell r="G106">
            <v>277.3</v>
          </cell>
          <cell r="H106">
            <v>277.3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Energy   Contents   in   MKwh</v>
          </cell>
          <cell r="C107" t="str">
            <v>MU</v>
          </cell>
          <cell r="D107">
            <v>300</v>
          </cell>
          <cell r="E107">
            <v>258.89999999999998</v>
          </cell>
          <cell r="F107">
            <v>1.1279999999999999</v>
          </cell>
          <cell r="G107">
            <v>0</v>
          </cell>
          <cell r="H107">
            <v>0</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BIRSINGHPUR     MDDL    471.00 M</v>
          </cell>
          <cell r="C108" t="str">
            <v>M</v>
          </cell>
          <cell r="D108">
            <v>300</v>
          </cell>
          <cell r="E108">
            <v>251.97</v>
          </cell>
          <cell r="F108">
            <v>475.97</v>
          </cell>
          <cell r="G108">
            <v>475.1</v>
          </cell>
          <cell r="H108">
            <v>475.34</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Energy   Contents   in   MKwh</v>
          </cell>
          <cell r="C109" t="str">
            <v>MU</v>
          </cell>
          <cell r="D109">
            <v>300</v>
          </cell>
          <cell r="E109">
            <v>202.17</v>
          </cell>
          <cell r="F109">
            <v>4.7477</v>
          </cell>
          <cell r="G109">
            <v>4.5209999999999999</v>
          </cell>
          <cell r="H109">
            <v>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HASDEO-BANGO    MDDL    329.79 M</v>
          </cell>
          <cell r="C110" t="str">
            <v>M</v>
          </cell>
          <cell r="D110">
            <v>250</v>
          </cell>
          <cell r="E110">
            <v>248.2</v>
          </cell>
          <cell r="F110" t="str">
            <v>N.A.</v>
          </cell>
          <cell r="G110">
            <v>353.12</v>
          </cell>
          <cell r="H110">
            <v>347.98</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Energy   Contents   in   MKwh</v>
          </cell>
          <cell r="C111" t="str">
            <v>MU</v>
          </cell>
          <cell r="D111">
            <v>250</v>
          </cell>
          <cell r="E111">
            <v>180.96</v>
          </cell>
          <cell r="F111" t="str">
            <v>-</v>
          </cell>
          <cell r="G111">
            <v>152.76295999999999</v>
          </cell>
          <cell r="H111">
            <v>94</v>
          </cell>
          <cell r="I111">
            <v>23.72</v>
          </cell>
          <cell r="J111">
            <v>13.1078691423519</v>
          </cell>
          <cell r="K111">
            <v>49</v>
          </cell>
          <cell r="L111">
            <v>0</v>
          </cell>
          <cell r="M111">
            <v>0</v>
          </cell>
          <cell r="N111">
            <v>131657</v>
          </cell>
          <cell r="O111">
            <v>0.72754752431476566</v>
          </cell>
          <cell r="P111">
            <v>2944</v>
          </cell>
          <cell r="Q111">
            <v>16.268788682581786</v>
          </cell>
        </row>
        <row r="112">
          <cell r="A112" t="str">
            <v>g</v>
          </cell>
          <cell r="B112" t="str">
            <v xml:space="preserve">RAJGHAT     MDDL    </v>
          </cell>
          <cell r="C112" t="str">
            <v>M</v>
          </cell>
          <cell r="D112">
            <v>280</v>
          </cell>
          <cell r="E112">
            <v>228.44</v>
          </cell>
          <cell r="F112" t="str">
            <v>N.A.</v>
          </cell>
          <cell r="G112">
            <v>353.12</v>
          </cell>
          <cell r="H112" t="str">
            <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
          </cell>
          <cell r="B113" t="str">
            <v>Energy   Contents   in   MKwh</v>
          </cell>
          <cell r="C113" t="str">
            <v>MU</v>
          </cell>
          <cell r="D113">
            <v>1250</v>
          </cell>
          <cell r="E113">
            <v>1209.6600000000001</v>
          </cell>
          <cell r="F113" t="str">
            <v>-</v>
          </cell>
          <cell r="G113">
            <v>152.76295999999999</v>
          </cell>
          <cell r="H113" t="str">
            <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M.P.E.B. GENERATION  AS PER SHARE</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THERMAL  ( Excl. 40% Satpura I)</v>
          </cell>
          <cell r="C115" t="str">
            <v>MU</v>
          </cell>
          <cell r="D115">
            <v>11025.74</v>
          </cell>
          <cell r="E115">
            <v>11747.67</v>
          </cell>
          <cell r="F115">
            <v>12723.74</v>
          </cell>
          <cell r="G115">
            <v>14182.079879999999</v>
          </cell>
          <cell r="H115">
            <v>15345.74</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HYDEL    ( Excl. 50 % Chambal &amp; 1/3 Pench )</v>
          </cell>
          <cell r="C116" t="str">
            <v>MU</v>
          </cell>
          <cell r="D116">
            <v>1498.64</v>
          </cell>
          <cell r="E116">
            <v>1511.49</v>
          </cell>
          <cell r="F116">
            <v>1658.26</v>
          </cell>
          <cell r="G116">
            <v>2415.3094620000002</v>
          </cell>
          <cell r="H116">
            <v>2253.15</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TOTAL</v>
          </cell>
          <cell r="C117" t="str">
            <v>MU</v>
          </cell>
          <cell r="D117">
            <v>12524.38</v>
          </cell>
          <cell r="E117">
            <v>13259.16</v>
          </cell>
          <cell r="F117">
            <v>14382</v>
          </cell>
          <cell r="G117">
            <v>16597.389341999999</v>
          </cell>
          <cell r="H117">
            <v>17598.88</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P A R T I C U L A R S</v>
          </cell>
          <cell r="C123">
            <v>240</v>
          </cell>
          <cell r="D123" t="str">
            <v>96-97</v>
          </cell>
          <cell r="E123" t="str">
            <v>97-98</v>
          </cell>
          <cell r="F123" t="str">
            <v>98-99</v>
          </cell>
          <cell r="G123" t="str">
            <v>99-00</v>
          </cell>
          <cell r="H123" t="str">
            <v>00-01</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Hydel Generation(G'sagar+Pench+Bargi+Tons+ B'pur+HB))</v>
          </cell>
          <cell r="C124" t="str">
            <v>MU</v>
          </cell>
          <cell r="D124">
            <v>2067.65</v>
          </cell>
          <cell r="E124">
            <v>2232.69</v>
          </cell>
          <cell r="F124">
            <v>2833.73</v>
          </cell>
          <cell r="G124">
            <v>2459.5</v>
          </cell>
          <cell r="H124">
            <v>1824.28</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 xml:space="preserve">Target (PLAN )   </v>
          </cell>
          <cell r="C125" t="str">
            <v>MU</v>
          </cell>
          <cell r="D125">
            <v>2195</v>
          </cell>
          <cell r="E125">
            <v>2195</v>
          </cell>
          <cell r="F125">
            <v>2275</v>
          </cell>
          <cell r="G125">
            <v>2440</v>
          </cell>
          <cell r="H125">
            <v>2480</v>
          </cell>
          <cell r="I125">
            <v>95.83</v>
          </cell>
          <cell r="J125">
            <v>9.8898830717153263</v>
          </cell>
          <cell r="K125">
            <v>200</v>
          </cell>
          <cell r="L125">
            <v>0</v>
          </cell>
          <cell r="M125">
            <v>0</v>
          </cell>
          <cell r="N125">
            <v>723885</v>
          </cell>
          <cell r="O125">
            <v>0.74706647264621195</v>
          </cell>
          <cell r="P125">
            <v>5474</v>
          </cell>
          <cell r="Q125">
            <v>5.6492977078753723</v>
          </cell>
        </row>
        <row r="126">
          <cell r="A126">
            <v>3</v>
          </cell>
          <cell r="B126" t="str">
            <v>ACHIEVEMENT Percentage of ( 2 )</v>
          </cell>
          <cell r="C126" t="str">
            <v>%</v>
          </cell>
          <cell r="D126">
            <v>94.198177676537583</v>
          </cell>
          <cell r="E126">
            <v>101.71708428246014</v>
          </cell>
          <cell r="F126">
            <v>124.56</v>
          </cell>
          <cell r="G126">
            <v>124.56</v>
          </cell>
          <cell r="H126">
            <v>73.559677419354841</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v>4</v>
          </cell>
          <cell r="B127" t="str">
            <v>Hydel Generation M.P.Share</v>
          </cell>
          <cell r="C127" t="str">
            <v>MU</v>
          </cell>
          <cell r="D127">
            <v>2274.37</v>
          </cell>
          <cell r="E127">
            <v>2324.88</v>
          </cell>
          <cell r="F127">
            <v>2850.57</v>
          </cell>
          <cell r="G127">
            <v>2507.1999999999998</v>
          </cell>
          <cell r="H127">
            <v>1809.98</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 xml:space="preserve">Target (PLAN )   </v>
          </cell>
          <cell r="C128" t="str">
            <v>MU</v>
          </cell>
          <cell r="D128">
            <v>2200</v>
          </cell>
          <cell r="E128">
            <v>2200</v>
          </cell>
          <cell r="F128">
            <v>2300</v>
          </cell>
          <cell r="G128">
            <v>2385</v>
          </cell>
          <cell r="H128">
            <v>2424.17</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ACHIEVEMENT Percentage of ( 5 )</v>
          </cell>
          <cell r="C129" t="str">
            <v>%</v>
          </cell>
          <cell r="D129">
            <v>103.38045454545454</v>
          </cell>
          <cell r="E129">
            <v>105.67636363636363</v>
          </cell>
          <cell r="F129">
            <v>123.94</v>
          </cell>
          <cell r="G129">
            <v>123.94</v>
          </cell>
          <cell r="H129">
            <v>74.663905584179332</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 xml:space="preserve">Reservoir Level at the end </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GANDHISAGAR     MDDL   1250.00 Ft</v>
          </cell>
          <cell r="C131" t="str">
            <v>FT</v>
          </cell>
          <cell r="D131">
            <v>1291.08</v>
          </cell>
          <cell r="E131">
            <v>1295.8</v>
          </cell>
          <cell r="F131">
            <v>1272.98</v>
          </cell>
          <cell r="G131">
            <v>1265.2</v>
          </cell>
          <cell r="H131">
            <v>1248.69</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Energy   Contents   in   MKwh</v>
          </cell>
          <cell r="C132" t="str">
            <v>MU</v>
          </cell>
          <cell r="D132">
            <v>336.2</v>
          </cell>
          <cell r="E132">
            <v>411</v>
          </cell>
          <cell r="F132">
            <v>130.84</v>
          </cell>
          <cell r="G132">
            <v>75.400000000000006</v>
          </cell>
          <cell r="H132">
            <v>0</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PENCH           MDDL    464.50 M</v>
          </cell>
          <cell r="C133" t="str">
            <v>M</v>
          </cell>
          <cell r="D133">
            <v>467.3</v>
          </cell>
          <cell r="E133">
            <v>486.66</v>
          </cell>
          <cell r="F133">
            <v>481.29</v>
          </cell>
          <cell r="G133">
            <v>478.86</v>
          </cell>
          <cell r="H133">
            <v>463.46</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Energy   Contents   in   MKwh</v>
          </cell>
          <cell r="C134" t="str">
            <v>MU</v>
          </cell>
          <cell r="D134">
            <v>18.8</v>
          </cell>
          <cell r="E134">
            <v>289.5</v>
          </cell>
          <cell r="F134">
            <v>177.93</v>
          </cell>
          <cell r="G134">
            <v>137.9</v>
          </cell>
          <cell r="H134">
            <v>0</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BARGI           MDDL    403.50 M</v>
          </cell>
          <cell r="C135" t="str">
            <v>M</v>
          </cell>
          <cell r="D135">
            <v>411.35</v>
          </cell>
          <cell r="E135">
            <v>416.75</v>
          </cell>
          <cell r="F135">
            <v>410.45</v>
          </cell>
          <cell r="G135">
            <v>411.05</v>
          </cell>
          <cell r="H135">
            <v>410</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Energy   Contents   in   MKwh</v>
          </cell>
          <cell r="C136" t="str">
            <v>MU</v>
          </cell>
          <cell r="D136">
            <v>71.55</v>
          </cell>
          <cell r="E136">
            <v>160.75</v>
          </cell>
          <cell r="F136">
            <v>60.4</v>
          </cell>
          <cell r="G136">
            <v>67.650000000000006</v>
          </cell>
          <cell r="H136">
            <v>55</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TONS            MDDL    275.00 M</v>
          </cell>
          <cell r="C137" t="str">
            <v>M</v>
          </cell>
          <cell r="D137">
            <v>277.3</v>
          </cell>
          <cell r="E137">
            <v>277.2</v>
          </cell>
          <cell r="F137">
            <v>277</v>
          </cell>
          <cell r="G137">
            <v>275</v>
          </cell>
          <cell r="H137">
            <v>276.3</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Energy   Contents   in   MKwh</v>
          </cell>
          <cell r="C138" t="str">
            <v>MU</v>
          </cell>
          <cell r="D138">
            <v>0</v>
          </cell>
          <cell r="E138">
            <v>0</v>
          </cell>
          <cell r="F138">
            <v>0</v>
          </cell>
          <cell r="G138">
            <v>0</v>
          </cell>
          <cell r="H138">
            <v>0.87</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BIRSINGHPUR     MDDL    471.00 M</v>
          </cell>
          <cell r="C139" t="str">
            <v>M</v>
          </cell>
          <cell r="D139">
            <v>475.01</v>
          </cell>
          <cell r="E139">
            <v>475.65</v>
          </cell>
          <cell r="F139">
            <v>474.63</v>
          </cell>
          <cell r="G139">
            <v>475.73</v>
          </cell>
          <cell r="H139">
            <v>474.48</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
          </cell>
          <cell r="B140" t="str">
            <v>Energy   Contents   in   MKwh</v>
          </cell>
          <cell r="C140" t="str">
            <v>MU</v>
          </cell>
          <cell r="D140">
            <v>4.41</v>
          </cell>
          <cell r="E140">
            <v>5.95</v>
          </cell>
          <cell r="F140">
            <v>3.95</v>
          </cell>
          <cell r="G140">
            <v>5.27</v>
          </cell>
          <cell r="H140">
            <v>3.78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MU</v>
          </cell>
          <cell r="D144" t="str">
            <v/>
          </cell>
          <cell r="E144" t="str">
            <v/>
          </cell>
          <cell r="F144" t="str">
            <v/>
          </cell>
          <cell r="G144" t="str">
            <v/>
          </cell>
          <cell r="H144">
            <v>0</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B158">
            <v>0</v>
          </cell>
          <cell r="C158">
            <v>0</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B172">
            <v>0</v>
          </cell>
          <cell r="C172">
            <v>0</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B186">
            <v>0</v>
          </cell>
          <cell r="C186">
            <v>0</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row r="195">
          <cell r="B195" t="str">
            <v>92-93</v>
          </cell>
          <cell r="C195">
            <v>1142.5</v>
          </cell>
          <cell r="D195">
            <v>5000</v>
          </cell>
          <cell r="E195">
            <v>4641.55</v>
          </cell>
          <cell r="F195">
            <v>92.831000000000003</v>
          </cell>
          <cell r="G195">
            <v>68.367461706783374</v>
          </cell>
          <cell r="H195">
            <v>46.37700708412018</v>
          </cell>
        </row>
        <row r="196">
          <cell r="B196" t="str">
            <v>93-94</v>
          </cell>
          <cell r="C196">
            <v>1142.5</v>
          </cell>
          <cell r="D196">
            <v>4915</v>
          </cell>
          <cell r="E196">
            <v>5066.7417999999998</v>
          </cell>
          <cell r="F196">
            <v>103.08732044760936</v>
          </cell>
          <cell r="G196">
            <v>68.104956326249209</v>
          </cell>
          <cell r="H196">
            <v>50.625398918897318</v>
          </cell>
        </row>
        <row r="197">
          <cell r="B197" t="str">
            <v>94-95</v>
          </cell>
          <cell r="C197">
            <v>1142.5</v>
          </cell>
          <cell r="D197">
            <v>4950</v>
          </cell>
          <cell r="E197">
            <v>5799.7</v>
          </cell>
          <cell r="F197">
            <v>117.16565656565656</v>
          </cell>
          <cell r="G197">
            <v>77.165864332603945</v>
          </cell>
          <cell r="H197">
            <v>57.948902410998869</v>
          </cell>
        </row>
        <row r="198">
          <cell r="B198" t="str">
            <v>95-96</v>
          </cell>
          <cell r="C198">
            <v>1142.5</v>
          </cell>
          <cell r="D198">
            <v>5650</v>
          </cell>
          <cell r="E198">
            <v>6034.6</v>
          </cell>
          <cell r="F198">
            <v>106.8070796460177</v>
          </cell>
          <cell r="G198">
            <v>77.774398249452958</v>
          </cell>
          <cell r="H198">
            <v>60.13121131318929</v>
          </cell>
        </row>
        <row r="199">
          <cell r="B199" t="str">
            <v>96-97</v>
          </cell>
          <cell r="C199">
            <v>1142.5</v>
          </cell>
          <cell r="D199">
            <v>5750</v>
          </cell>
          <cell r="E199">
            <v>6539.2999999999993</v>
          </cell>
          <cell r="F199">
            <v>113.72695652173911</v>
          </cell>
          <cell r="G199">
            <v>79.3636761487965</v>
          </cell>
          <cell r="H199">
            <v>65.338768821877835</v>
          </cell>
        </row>
        <row r="200">
          <cell r="B200" t="str">
            <v>97-98</v>
          </cell>
          <cell r="C200">
            <v>1142.5</v>
          </cell>
          <cell r="D200">
            <v>6300</v>
          </cell>
          <cell r="E200">
            <v>7431.54</v>
          </cell>
          <cell r="F200">
            <v>117.96095238095238</v>
          </cell>
          <cell r="G200">
            <v>83.992997811816196</v>
          </cell>
          <cell r="H200">
            <v>74.253769371421726</v>
          </cell>
        </row>
        <row r="201">
          <cell r="B201" t="str">
            <v>98-99</v>
          </cell>
          <cell r="C201">
            <v>1142.5</v>
          </cell>
          <cell r="D201">
            <v>6100</v>
          </cell>
          <cell r="E201">
            <v>7638.05</v>
          </cell>
          <cell r="F201">
            <v>125.21393442622951</v>
          </cell>
          <cell r="G201">
            <v>83.45667396061269</v>
          </cell>
          <cell r="H201">
            <v>76.317156759889286</v>
          </cell>
        </row>
        <row r="202">
          <cell r="B202" t="str">
            <v>99-00</v>
          </cell>
          <cell r="C202">
            <v>1142.5</v>
          </cell>
          <cell r="D202">
            <v>7500</v>
          </cell>
          <cell r="E202">
            <v>7716.6</v>
          </cell>
          <cell r="F202">
            <v>102.9</v>
          </cell>
          <cell r="G202">
            <v>81.2</v>
          </cell>
          <cell r="H202">
            <v>76.900000000000006</v>
          </cell>
        </row>
        <row r="203">
          <cell r="B203" t="str">
            <v>00-01</v>
          </cell>
          <cell r="C203">
            <v>1142.5</v>
          </cell>
          <cell r="D203">
            <v>7650</v>
          </cell>
          <cell r="E203">
            <v>7203.11</v>
          </cell>
          <cell r="F203">
            <v>94.16</v>
          </cell>
          <cell r="G203">
            <v>78.55</v>
          </cell>
          <cell r="H203">
            <v>71.97</v>
          </cell>
        </row>
        <row r="204">
          <cell r="A204" t="str">
            <v>Average last 5 years</v>
          </cell>
          <cell r="B204">
            <v>0</v>
          </cell>
          <cell r="C204">
            <v>0</v>
          </cell>
          <cell r="D204">
            <v>6660</v>
          </cell>
          <cell r="E204">
            <v>7305.7199999999993</v>
          </cell>
          <cell r="F204">
            <v>110.7923686657842</v>
          </cell>
          <cell r="G204">
            <v>81.312669584245072</v>
          </cell>
          <cell r="H204">
            <v>72.955938990637762</v>
          </cell>
        </row>
        <row r="205">
          <cell r="A205" t="str">
            <v>SANJAY GANDHI I</v>
          </cell>
          <cell r="B205" t="str">
            <v>93-94</v>
          </cell>
          <cell r="C205">
            <v>210</v>
          </cell>
          <cell r="D205">
            <v>1500</v>
          </cell>
          <cell r="E205">
            <v>213.536</v>
          </cell>
          <cell r="F205">
            <v>14.235733333333332</v>
          </cell>
          <cell r="G205">
            <v>51.811609848484849</v>
          </cell>
          <cell r="H205">
            <v>11.607740813220266</v>
          </cell>
        </row>
        <row r="206">
          <cell r="B206" t="str">
            <v>94-95</v>
          </cell>
          <cell r="C206">
            <v>420</v>
          </cell>
          <cell r="D206">
            <v>1500</v>
          </cell>
          <cell r="E206">
            <v>1199</v>
          </cell>
          <cell r="F206">
            <v>79.933333333333337</v>
          </cell>
          <cell r="G206">
            <v>72.66</v>
          </cell>
          <cell r="H206">
            <v>35.287909758778738</v>
          </cell>
        </row>
        <row r="207">
          <cell r="B207" t="str">
            <v>95-96</v>
          </cell>
          <cell r="C207">
            <v>420</v>
          </cell>
          <cell r="D207">
            <v>2420</v>
          </cell>
          <cell r="E207">
            <v>1991.4</v>
          </cell>
          <cell r="F207">
            <v>82.289256198347104</v>
          </cell>
          <cell r="G207">
            <v>74</v>
          </cell>
          <cell r="H207">
            <v>53.978011969815249</v>
          </cell>
        </row>
        <row r="208">
          <cell r="B208" t="str">
            <v>96-97</v>
          </cell>
          <cell r="C208">
            <v>420</v>
          </cell>
          <cell r="D208">
            <v>2500</v>
          </cell>
          <cell r="E208">
            <v>2363</v>
          </cell>
          <cell r="F208">
            <v>94.52</v>
          </cell>
          <cell r="G208">
            <v>79.2</v>
          </cell>
          <cell r="H208">
            <v>64.225918677973468</v>
          </cell>
        </row>
        <row r="209">
          <cell r="B209" t="str">
            <v>97-98</v>
          </cell>
          <cell r="C209">
            <v>420</v>
          </cell>
          <cell r="D209">
            <v>2450</v>
          </cell>
          <cell r="E209">
            <v>2249.6</v>
          </cell>
          <cell r="F209">
            <v>91.820408163265313</v>
          </cell>
          <cell r="G209">
            <v>71.7</v>
          </cell>
          <cell r="H209">
            <v>61.143726897151552</v>
          </cell>
        </row>
        <row r="210">
          <cell r="B210" t="str">
            <v>98-99</v>
          </cell>
          <cell r="C210">
            <v>420</v>
          </cell>
          <cell r="D210">
            <v>2600</v>
          </cell>
          <cell r="E210">
            <v>2518.15</v>
          </cell>
          <cell r="F210">
            <v>96.851923076923072</v>
          </cell>
          <cell r="G210">
            <v>80</v>
          </cell>
          <cell r="H210">
            <v>68.442868014785816</v>
          </cell>
        </row>
        <row r="211">
          <cell r="B211" t="str">
            <v>99-00</v>
          </cell>
          <cell r="C211">
            <v>420</v>
          </cell>
          <cell r="D211">
            <v>2750</v>
          </cell>
          <cell r="E211">
            <v>2308.1</v>
          </cell>
          <cell r="F211">
            <v>83.9</v>
          </cell>
          <cell r="G211">
            <v>76.099999999999994</v>
          </cell>
          <cell r="H211">
            <v>62.6</v>
          </cell>
        </row>
        <row r="212">
          <cell r="B212" t="str">
            <v>00-01</v>
          </cell>
          <cell r="C212">
            <v>420</v>
          </cell>
          <cell r="D212">
            <v>2650</v>
          </cell>
          <cell r="E212">
            <v>2063.33</v>
          </cell>
          <cell r="F212">
            <v>77.89</v>
          </cell>
          <cell r="G212">
            <v>77.25</v>
          </cell>
          <cell r="H212">
            <v>56.08</v>
          </cell>
        </row>
        <row r="213">
          <cell r="A213" t="str">
            <v>Average last 5 years</v>
          </cell>
          <cell r="B213">
            <v>0</v>
          </cell>
          <cell r="C213">
            <v>0</v>
          </cell>
          <cell r="D213">
            <v>2590</v>
          </cell>
          <cell r="E213">
            <v>2300.4360000000001</v>
          </cell>
          <cell r="F213">
            <v>88.996466248037677</v>
          </cell>
          <cell r="G213">
            <v>76.849999999999994</v>
          </cell>
          <cell r="H213">
            <v>62.49850271798217</v>
          </cell>
        </row>
        <row r="214">
          <cell r="A214" t="str">
            <v>SANJAY GANDHI II</v>
          </cell>
          <cell r="B214" t="str">
            <v>99-00</v>
          </cell>
          <cell r="C214">
            <v>420</v>
          </cell>
          <cell r="D214">
            <v>1000</v>
          </cell>
          <cell r="E214">
            <v>1466.19</v>
          </cell>
          <cell r="F214">
            <v>146.619</v>
          </cell>
          <cell r="G214">
            <v>90.47</v>
          </cell>
          <cell r="H214">
            <v>85.84</v>
          </cell>
        </row>
        <row r="215">
          <cell r="B215" t="str">
            <v>00-01</v>
          </cell>
          <cell r="C215">
            <v>420</v>
          </cell>
          <cell r="D215">
            <v>2700</v>
          </cell>
          <cell r="E215">
            <v>2860.88</v>
          </cell>
          <cell r="F215">
            <v>105.84</v>
          </cell>
          <cell r="G215">
            <v>89.52</v>
          </cell>
          <cell r="H215">
            <v>77.760000000000005</v>
          </cell>
        </row>
        <row r="216">
          <cell r="A216" t="str">
            <v>Average last 2 years</v>
          </cell>
          <cell r="B216">
            <v>0</v>
          </cell>
          <cell r="C216">
            <v>0</v>
          </cell>
          <cell r="D216">
            <v>1850</v>
          </cell>
          <cell r="E216">
            <v>2163.5349999999999</v>
          </cell>
          <cell r="F216">
            <v>126.2295</v>
          </cell>
          <cell r="G216">
            <v>89.995000000000005</v>
          </cell>
          <cell r="H216">
            <v>81.800000000000011</v>
          </cell>
        </row>
        <row r="217">
          <cell r="A217" t="str">
            <v>SANJAY GANDHI</v>
          </cell>
          <cell r="B217" t="str">
            <v>93-94</v>
          </cell>
          <cell r="C217">
            <v>210</v>
          </cell>
          <cell r="D217">
            <v>1500</v>
          </cell>
          <cell r="E217">
            <v>213.536</v>
          </cell>
          <cell r="F217">
            <v>14.235733333333332</v>
          </cell>
          <cell r="G217">
            <v>51.811609848484849</v>
          </cell>
          <cell r="H217">
            <v>11.607740813220266</v>
          </cell>
        </row>
        <row r="218">
          <cell r="B218" t="str">
            <v>94-95</v>
          </cell>
          <cell r="C218">
            <v>420</v>
          </cell>
          <cell r="D218">
            <v>1500</v>
          </cell>
          <cell r="E218">
            <v>1199</v>
          </cell>
          <cell r="F218">
            <v>79.933333333333337</v>
          </cell>
          <cell r="G218">
            <v>72.66</v>
          </cell>
          <cell r="H218">
            <v>35.287909758778738</v>
          </cell>
        </row>
        <row r="219">
          <cell r="B219" t="str">
            <v>95-96</v>
          </cell>
          <cell r="C219">
            <v>420</v>
          </cell>
          <cell r="D219">
            <v>2420</v>
          </cell>
          <cell r="E219">
            <v>1991.4</v>
          </cell>
          <cell r="F219">
            <v>82.289256198347104</v>
          </cell>
          <cell r="G219">
            <v>74</v>
          </cell>
          <cell r="H219">
            <v>53.978011969815249</v>
          </cell>
        </row>
        <row r="220">
          <cell r="B220" t="str">
            <v>96-97</v>
          </cell>
          <cell r="C220">
            <v>420</v>
          </cell>
          <cell r="D220">
            <v>2500</v>
          </cell>
          <cell r="E220">
            <v>2363</v>
          </cell>
          <cell r="F220">
            <v>94.52</v>
          </cell>
          <cell r="G220">
            <v>79.2</v>
          </cell>
          <cell r="H220">
            <v>64.225918677973468</v>
          </cell>
        </row>
        <row r="221">
          <cell r="B221" t="str">
            <v>97-98</v>
          </cell>
          <cell r="C221">
            <v>420</v>
          </cell>
          <cell r="D221">
            <v>2450</v>
          </cell>
          <cell r="E221">
            <v>2249.6</v>
          </cell>
          <cell r="F221">
            <v>91.820408163265313</v>
          </cell>
          <cell r="G221">
            <v>71.7</v>
          </cell>
          <cell r="H221">
            <v>61.143726897151552</v>
          </cell>
        </row>
        <row r="222">
          <cell r="B222" t="str">
            <v>98-99</v>
          </cell>
          <cell r="C222">
            <v>420</v>
          </cell>
          <cell r="D222">
            <v>2600</v>
          </cell>
          <cell r="E222">
            <v>2518.15</v>
          </cell>
          <cell r="F222">
            <v>96.851923076923072</v>
          </cell>
          <cell r="G222">
            <v>80</v>
          </cell>
          <cell r="H222">
            <v>68.442868014785816</v>
          </cell>
        </row>
        <row r="223">
          <cell r="B223" t="str">
            <v>99-00</v>
          </cell>
          <cell r="C223">
            <v>840</v>
          </cell>
          <cell r="D223">
            <v>3750</v>
          </cell>
          <cell r="E223">
            <v>3774.29</v>
          </cell>
          <cell r="F223">
            <v>230.51900000000001</v>
          </cell>
          <cell r="G223">
            <v>166.57</v>
          </cell>
          <cell r="H223">
            <v>148.44</v>
          </cell>
        </row>
        <row r="224">
          <cell r="B224" t="str">
            <v>00-01</v>
          </cell>
          <cell r="C224">
            <v>840</v>
          </cell>
          <cell r="D224">
            <v>5350</v>
          </cell>
          <cell r="E224">
            <v>4924.21</v>
          </cell>
          <cell r="F224">
            <v>92.01</v>
          </cell>
          <cell r="G224">
            <v>83.39</v>
          </cell>
          <cell r="H224">
            <v>66.92</v>
          </cell>
        </row>
        <row r="225">
          <cell r="A225" t="str">
            <v>Average last 5 years</v>
          </cell>
          <cell r="B225">
            <v>0</v>
          </cell>
          <cell r="C225">
            <v>0</v>
          </cell>
          <cell r="D225">
            <v>3330</v>
          </cell>
          <cell r="E225">
            <v>3165.85</v>
          </cell>
          <cell r="F225">
            <v>121.14426624803768</v>
          </cell>
          <cell r="G225">
            <v>96.171999999999997</v>
          </cell>
          <cell r="H225">
            <v>81.834502717982176</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row>
        <row r="231">
          <cell r="C231" t="str">
            <v>MW</v>
          </cell>
          <cell r="D231" t="str">
            <v>MKwh</v>
          </cell>
          <cell r="E231" t="str">
            <v>MKwh</v>
          </cell>
          <cell r="F231" t="str">
            <v>%</v>
          </cell>
          <cell r="G231" t="str">
            <v>%</v>
          </cell>
          <cell r="H231" t="str">
            <v>%</v>
          </cell>
        </row>
        <row r="232">
          <cell r="A232" t="str">
            <v>THERMAL</v>
          </cell>
          <cell r="B232" t="str">
            <v>88-89</v>
          </cell>
          <cell r="C232">
            <v>2812.5</v>
          </cell>
          <cell r="D232">
            <v>13000</v>
          </cell>
          <cell r="E232">
            <v>12191.210000000001</v>
          </cell>
          <cell r="F232">
            <v>93.77853846153846</v>
          </cell>
          <cell r="G232">
            <v>68.689582222222228</v>
          </cell>
          <cell r="H232">
            <v>50.05</v>
          </cell>
        </row>
        <row r="233">
          <cell r="B233" t="str">
            <v>89-90</v>
          </cell>
          <cell r="C233">
            <v>2812.5</v>
          </cell>
          <cell r="D233">
            <v>13000</v>
          </cell>
          <cell r="E233">
            <v>12464.71</v>
          </cell>
          <cell r="F233">
            <v>95.882384615384609</v>
          </cell>
          <cell r="G233">
            <v>71.313822222222228</v>
          </cell>
          <cell r="H233">
            <v>50.592430238457638</v>
          </cell>
        </row>
        <row r="234">
          <cell r="B234" t="str">
            <v>90-91</v>
          </cell>
          <cell r="C234">
            <v>2682.5</v>
          </cell>
          <cell r="D234">
            <v>13750</v>
          </cell>
          <cell r="E234">
            <v>12376.880000000001</v>
          </cell>
          <cell r="F234">
            <v>90.013672727272734</v>
          </cell>
          <cell r="G234">
            <v>71.034529356943153</v>
          </cell>
          <cell r="H234">
            <v>52.670488154663872</v>
          </cell>
        </row>
        <row r="235">
          <cell r="B235" t="str">
            <v>91-92</v>
          </cell>
          <cell r="C235">
            <v>2682.5</v>
          </cell>
          <cell r="D235">
            <v>13440</v>
          </cell>
          <cell r="E235">
            <v>11579.91</v>
          </cell>
          <cell r="F235">
            <v>86.160044642857144</v>
          </cell>
          <cell r="G235">
            <v>66.919506057781931</v>
          </cell>
          <cell r="H235">
            <v>49.144296925529261</v>
          </cell>
        </row>
        <row r="236">
          <cell r="B236" t="str">
            <v>92-93</v>
          </cell>
          <cell r="C236">
            <v>2682.5</v>
          </cell>
          <cell r="D236">
            <v>13240</v>
          </cell>
          <cell r="E236">
            <v>12363.220000000001</v>
          </cell>
          <cell r="F236">
            <v>93.377794561933541</v>
          </cell>
          <cell r="G236">
            <v>71.4544734389562</v>
          </cell>
          <cell r="H236">
            <v>52.612357279338859</v>
          </cell>
        </row>
        <row r="237">
          <cell r="B237" t="str">
            <v>93-94</v>
          </cell>
          <cell r="C237">
            <v>2882.5</v>
          </cell>
          <cell r="D237">
            <v>14885</v>
          </cell>
          <cell r="E237">
            <v>13331.489799999999</v>
          </cell>
          <cell r="F237">
            <v>89.563250251931478</v>
          </cell>
          <cell r="G237">
            <v>70.561553251088981</v>
          </cell>
          <cell r="H237">
            <v>52.796515740157702</v>
          </cell>
        </row>
        <row r="238">
          <cell r="B238" t="str">
            <v>94-95</v>
          </cell>
          <cell r="C238">
            <v>3092.5</v>
          </cell>
          <cell r="D238">
            <v>14850</v>
          </cell>
          <cell r="E238">
            <v>14781.1</v>
          </cell>
          <cell r="F238">
            <v>99.536026936026943</v>
          </cell>
          <cell r="G238">
            <v>74.786483427647539</v>
          </cell>
          <cell r="H238">
            <v>54.56233411959262</v>
          </cell>
        </row>
        <row r="239">
          <cell r="B239" t="str">
            <v>95-96</v>
          </cell>
          <cell r="C239">
            <v>3092.5</v>
          </cell>
          <cell r="D239">
            <v>16620</v>
          </cell>
          <cell r="E239">
            <v>16071.3</v>
          </cell>
          <cell r="F239">
            <v>96.698555956678703</v>
          </cell>
          <cell r="G239">
            <v>75.344624090541629</v>
          </cell>
          <cell r="H239">
            <v>59.324924419441643</v>
          </cell>
        </row>
        <row r="240">
          <cell r="B240" t="str">
            <v>96-97</v>
          </cell>
          <cell r="C240">
            <v>3092.5</v>
          </cell>
          <cell r="D240">
            <v>16950</v>
          </cell>
          <cell r="E240">
            <v>16867.099999999999</v>
          </cell>
          <cell r="F240">
            <v>99.51091445427727</v>
          </cell>
          <cell r="G240">
            <v>74.891188358932908</v>
          </cell>
          <cell r="H240">
            <v>62.262507244290383</v>
          </cell>
        </row>
        <row r="241">
          <cell r="B241" t="str">
            <v>97-98</v>
          </cell>
          <cell r="C241">
            <v>3092.5</v>
          </cell>
          <cell r="D241">
            <v>17200</v>
          </cell>
          <cell r="E241">
            <v>17966.71</v>
          </cell>
          <cell r="F241">
            <v>104.45761627906977</v>
          </cell>
          <cell r="G241">
            <v>76.25933710590138</v>
          </cell>
          <cell r="H241">
            <v>66.321561592156598</v>
          </cell>
        </row>
        <row r="242">
          <cell r="B242" t="str">
            <v>98-99</v>
          </cell>
          <cell r="C242">
            <v>3092.5</v>
          </cell>
          <cell r="D242">
            <v>17500</v>
          </cell>
          <cell r="E242">
            <v>18471.390000000003</v>
          </cell>
          <cell r="F242">
            <v>105.55080000000001</v>
          </cell>
          <cell r="G242">
            <v>76.04373484236055</v>
          </cell>
          <cell r="H242">
            <v>68.184516229056172</v>
          </cell>
        </row>
        <row r="243">
          <cell r="B243" t="str">
            <v>99-00</v>
          </cell>
          <cell r="C243">
            <v>3512.5</v>
          </cell>
          <cell r="D243">
            <v>19000</v>
          </cell>
          <cell r="E243">
            <v>20146.400000000001</v>
          </cell>
          <cell r="F243">
            <v>106</v>
          </cell>
          <cell r="G243">
            <v>79.099999999999994</v>
          </cell>
          <cell r="H243">
            <v>69.400000000000006</v>
          </cell>
        </row>
        <row r="244">
          <cell r="B244" t="str">
            <v>00-01</v>
          </cell>
          <cell r="C244">
            <v>3512.5</v>
          </cell>
          <cell r="D244">
            <v>21850</v>
          </cell>
          <cell r="E244">
            <v>20415.89</v>
          </cell>
          <cell r="F244">
            <v>93.22</v>
          </cell>
          <cell r="G244">
            <v>77.67</v>
          </cell>
          <cell r="H244">
            <v>66.349999999999994</v>
          </cell>
        </row>
        <row r="245">
          <cell r="A245" t="str">
            <v>Average last 5 years</v>
          </cell>
          <cell r="B245">
            <v>0</v>
          </cell>
          <cell r="C245">
            <v>0</v>
          </cell>
          <cell r="D245">
            <v>18500</v>
          </cell>
          <cell r="E245">
            <v>18773.498</v>
          </cell>
          <cell r="F245">
            <v>101.74786614666941</v>
          </cell>
          <cell r="G245">
            <v>76.792852061438964</v>
          </cell>
          <cell r="H245">
            <v>66.503717013100641</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row>
        <row r="250">
          <cell r="B250" t="str">
            <v>89-90</v>
          </cell>
          <cell r="C250">
            <v>2687.5</v>
          </cell>
          <cell r="D250">
            <v>12370</v>
          </cell>
          <cell r="E250">
            <v>11772.71</v>
          </cell>
          <cell r="F250">
            <v>95.171463217461607</v>
          </cell>
          <cell r="G250" t="str">
            <v/>
          </cell>
          <cell r="H250">
            <v>50.006201550387594</v>
          </cell>
        </row>
        <row r="251">
          <cell r="B251" t="str">
            <v>90-91</v>
          </cell>
          <cell r="C251">
            <v>2557.5</v>
          </cell>
          <cell r="D251">
            <v>13070</v>
          </cell>
          <cell r="E251">
            <v>11770.724</v>
          </cell>
          <cell r="F251">
            <v>90.059097169089512</v>
          </cell>
          <cell r="G251" t="str">
            <v/>
          </cell>
          <cell r="H251">
            <v>52.539196650553258</v>
          </cell>
        </row>
        <row r="252">
          <cell r="B252" t="str">
            <v>91-92</v>
          </cell>
          <cell r="C252">
            <v>2557.5</v>
          </cell>
          <cell r="D252">
            <v>12760</v>
          </cell>
          <cell r="E252">
            <v>11025.722</v>
          </cell>
          <cell r="F252">
            <v>86.408479623824448</v>
          </cell>
          <cell r="G252" t="str">
            <v/>
          </cell>
          <cell r="H252">
            <v>49.07938008678358</v>
          </cell>
        </row>
        <row r="253">
          <cell r="B253" t="str">
            <v>92-93</v>
          </cell>
          <cell r="C253">
            <v>2557.5</v>
          </cell>
          <cell r="D253">
            <v>12600</v>
          </cell>
          <cell r="E253">
            <v>11747.684000000001</v>
          </cell>
          <cell r="F253">
            <v>93.235587301587316</v>
          </cell>
          <cell r="G253" t="str">
            <v/>
          </cell>
          <cell r="H253">
            <v>52.453775764346368</v>
          </cell>
        </row>
        <row r="254">
          <cell r="B254" t="str">
            <v>93-94</v>
          </cell>
          <cell r="C254">
            <v>2757.5</v>
          </cell>
          <cell r="D254">
            <v>14335</v>
          </cell>
          <cell r="E254">
            <v>12723.7418</v>
          </cell>
          <cell r="F254">
            <v>88.759970701081258</v>
          </cell>
          <cell r="G254" t="str">
            <v/>
          </cell>
          <cell r="H254">
            <v>52.67386910749844</v>
          </cell>
        </row>
        <row r="255">
          <cell r="B255" t="str">
            <v>94-95</v>
          </cell>
          <cell r="C255">
            <v>2967.5</v>
          </cell>
          <cell r="D255">
            <v>14230</v>
          </cell>
          <cell r="E255">
            <v>14181.98</v>
          </cell>
          <cell r="F255">
            <v>99.662543921293036</v>
          </cell>
          <cell r="G255" t="str">
            <v/>
          </cell>
          <cell r="H255">
            <v>54.555938958196286</v>
          </cell>
        </row>
        <row r="256">
          <cell r="B256" t="str">
            <v>95-96</v>
          </cell>
          <cell r="C256">
            <v>2967.5</v>
          </cell>
          <cell r="D256">
            <v>16000</v>
          </cell>
          <cell r="E256">
            <v>15345.699999999999</v>
          </cell>
          <cell r="F256">
            <v>95.910624999999996</v>
          </cell>
          <cell r="G256" t="str">
            <v/>
          </cell>
          <cell r="H256">
            <v>58.871303112191427</v>
          </cell>
        </row>
        <row r="257">
          <cell r="B257" t="str">
            <v>96-97</v>
          </cell>
          <cell r="C257">
            <v>2967.5</v>
          </cell>
          <cell r="D257">
            <v>16290</v>
          </cell>
          <cell r="E257">
            <v>16139.499999999998</v>
          </cell>
          <cell r="F257">
            <v>99.076120319214226</v>
          </cell>
          <cell r="G257" t="str">
            <v/>
          </cell>
          <cell r="H257">
            <v>62.086223278823468</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3">
          <cell r="A3" t="str">
            <v>STATION NAME</v>
          </cell>
        </row>
      </sheetData>
      <sheetData sheetId="7">
        <row r="3">
          <cell r="A3" t="str">
            <v>STATION NAME</v>
          </cell>
        </row>
      </sheetData>
      <sheetData sheetId="8">
        <row r="3">
          <cell r="A3" t="str">
            <v>STATION NAME</v>
          </cell>
        </row>
      </sheetData>
      <sheetData sheetId="9">
        <row r="3">
          <cell r="A3" t="str">
            <v>STATION NAME</v>
          </cell>
        </row>
      </sheetData>
      <sheetData sheetId="10">
        <row r="3">
          <cell r="A3" t="str">
            <v>STATION NAME</v>
          </cell>
        </row>
      </sheetData>
      <sheetData sheetId="11">
        <row r="3">
          <cell r="A3" t="str">
            <v>STATION NAME</v>
          </cell>
        </row>
      </sheetData>
      <sheetData sheetId="12">
        <row r="3">
          <cell r="A3" t="str">
            <v>STATION NAME</v>
          </cell>
        </row>
      </sheetData>
      <sheetData sheetId="13">
        <row r="3">
          <cell r="A3" t="str">
            <v>STATION NAME</v>
          </cell>
        </row>
      </sheetData>
      <sheetData sheetId="14">
        <row r="3">
          <cell r="A3" t="str">
            <v>STATION NAME</v>
          </cell>
        </row>
      </sheetData>
      <sheetData sheetId="15">
        <row r="3">
          <cell r="A3" t="str">
            <v>STATION NAME</v>
          </cell>
        </row>
      </sheetData>
      <sheetData sheetId="16">
        <row r="3">
          <cell r="A3" t="str">
            <v>STATION NAME</v>
          </cell>
        </row>
      </sheetData>
      <sheetData sheetId="17">
        <row r="3">
          <cell r="A3" t="str">
            <v>STATION NAME</v>
          </cell>
        </row>
      </sheetData>
      <sheetData sheetId="18">
        <row r="3">
          <cell r="A3" t="str">
            <v>STATION NAME</v>
          </cell>
        </row>
      </sheetData>
      <sheetData sheetId="19">
        <row r="3">
          <cell r="A3" t="str">
            <v>STATION NAME</v>
          </cell>
        </row>
      </sheetData>
      <sheetData sheetId="20">
        <row r="3">
          <cell r="A3" t="str">
            <v>STATION NAME</v>
          </cell>
        </row>
      </sheetData>
      <sheetData sheetId="21">
        <row r="3">
          <cell r="A3" t="str">
            <v>STATION NAME</v>
          </cell>
        </row>
      </sheetData>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3">
          <cell r="A3" t="str">
            <v>STATION NAME</v>
          </cell>
        </row>
      </sheetData>
      <sheetData sheetId="69">
        <row r="3">
          <cell r="A3" t="str">
            <v>STATION NAME</v>
          </cell>
        </row>
      </sheetData>
      <sheetData sheetId="70">
        <row r="3">
          <cell r="A3" t="str">
            <v>STATION NAME</v>
          </cell>
        </row>
      </sheetData>
      <sheetData sheetId="71">
        <row r="3">
          <cell r="A3" t="str">
            <v>STATION NAME</v>
          </cell>
        </row>
      </sheetData>
      <sheetData sheetId="72">
        <row r="3">
          <cell r="A3" t="str">
            <v>STATION NAME</v>
          </cell>
        </row>
      </sheetData>
      <sheetData sheetId="73">
        <row r="3">
          <cell r="A3" t="str">
            <v>STATION NAME</v>
          </cell>
        </row>
      </sheetData>
      <sheetData sheetId="74" refreshError="1"/>
      <sheetData sheetId="75"/>
      <sheetData sheetId="76"/>
      <sheetData sheetId="77" refreshError="1"/>
      <sheetData sheetId="78">
        <row r="3">
          <cell r="A3" t="str">
            <v>STATION NAME</v>
          </cell>
        </row>
      </sheetData>
      <sheetData sheetId="79">
        <row r="3">
          <cell r="A3" t="str">
            <v>STATION NAME</v>
          </cell>
        </row>
      </sheetData>
      <sheetData sheetId="80">
        <row r="3">
          <cell r="A3" t="str">
            <v>STATION NAME</v>
          </cell>
        </row>
      </sheetData>
      <sheetData sheetId="81">
        <row r="3">
          <cell r="A3" t="str">
            <v>STATION NAME</v>
          </cell>
        </row>
      </sheetData>
      <sheetData sheetId="82">
        <row r="3">
          <cell r="A3" t="str">
            <v>STATION NAME</v>
          </cell>
        </row>
      </sheetData>
      <sheetData sheetId="83">
        <row r="3">
          <cell r="A3" t="str">
            <v>STATION NAME</v>
          </cell>
        </row>
      </sheetData>
      <sheetData sheetId="84">
        <row r="3">
          <cell r="A3" t="str">
            <v>STATION NAME</v>
          </cell>
        </row>
      </sheetData>
      <sheetData sheetId="85">
        <row r="3">
          <cell r="A3" t="str">
            <v>STATION NAME</v>
          </cell>
        </row>
      </sheetData>
      <sheetData sheetId="86">
        <row r="3">
          <cell r="A3" t="str">
            <v>STATION NAME</v>
          </cell>
        </row>
      </sheetData>
      <sheetData sheetId="87">
        <row r="3">
          <cell r="A3" t="str">
            <v>STATION NAME</v>
          </cell>
        </row>
      </sheetData>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Metro consind updation sheet"/>
      <sheetName val="Dom"/>
      <sheetName val="A 3.7"/>
      <sheetName val="CE"/>
      <sheetName val="Ag LF"/>
      <sheetName val="all"/>
      <sheetName val="Demand"/>
      <sheetName val="data"/>
      <sheetName val="Salient1"/>
      <sheetName val="Inputs"/>
      <sheetName val="STN WISE EM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List"/>
      <sheetName val="data"/>
      <sheetName val="Sheet1"/>
      <sheetName val="DLC"/>
      <sheetName val="QTY"/>
      <sheetName val="Salient1"/>
      <sheetName val="Executive Summary -Thermal"/>
      <sheetName val="Stationwise Thermal &amp; Hydel Gen"/>
      <sheetName val="TWELVE"/>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Newabstract"/>
      <sheetName val="Detail Estt."/>
      <sheetName val="04REL"/>
      <sheetName val="Form_A"/>
      <sheetName val="Inputs"/>
      <sheetName val="Lead statement-Tpt"/>
      <sheetName val="MO EY"/>
      <sheetName val="MO CY"/>
      <sheetName val="Data 2010-11"/>
      <sheetName val="cls"/>
      <sheetName val="SS-III &amp; SS-V"/>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ATC_Loss_Red"/>
      <sheetName val="Demand_Raised_wrt_adj_targe_"/>
      <sheetName val="2004"/>
      <sheetName val="all"/>
      <sheetName val="C.S.GENERATION"/>
      <sheetName val="LF-Inst-Demand"/>
      <sheetName val="A 3.7"/>
      <sheetName val="Executive_Summary_-Thermal"/>
      <sheetName val="Stationwise_Thermal_&amp;_Hydel_Gen"/>
      <sheetName val="A_3_7"/>
      <sheetName val="HDPE"/>
      <sheetName val="DI"/>
      <sheetName val="pvc"/>
      <sheetName val="hdpe_basic"/>
      <sheetName val="pvc_basic"/>
      <sheetName val="Addl.40"/>
      <sheetName val="feasibility require"/>
      <sheetName val="A1-Continuous"/>
      <sheetName val="CASH-FLOW"/>
      <sheetName val="Design"/>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Material Reciept Status"/>
      <sheetName val="01.11.2004"/>
      <sheetName val="Dom"/>
      <sheetName val="TABLES"/>
      <sheetName val="IP Assessment_June.08"/>
      <sheetName val="SPT vs PHI"/>
      <sheetName val="1"/>
      <sheetName val="Data base"/>
      <sheetName val="5.3 (2)"/>
      <sheetName val="Cash2"/>
      <sheetName val="Z"/>
      <sheetName val="TTL"/>
      <sheetName val="DESBASTE"/>
      <sheetName val="Indirect Cost"/>
      <sheetName val="Loss_of_Generation2"/>
      <sheetName val="No_of_Tube_Leakage2"/>
      <sheetName val="EB_PS2"/>
      <sheetName val="400_KV2"/>
      <sheetName val="LONG_DURATION_OUTAGE2"/>
      <sheetName val="TIME_DURATION_CAUSE_ANALYSIS2"/>
      <sheetName val="CAUSE_ANALYSIS2"/>
      <sheetName val="BREAKUP_OF_OIL2"/>
      <sheetName val="PARTIAL_LOSS2"/>
      <sheetName val="STN_WISE_EMR2"/>
      <sheetName val="R_Hrs__Since_Comm2"/>
      <sheetName val="ATC_Loss_Red1"/>
      <sheetName val="Demand_Raised_wrt_adj_targe_1"/>
      <sheetName val="Executive_Summary_-Thermal1"/>
      <sheetName val="Stationwise_Thermal_&amp;_Hydel_Ge1"/>
      <sheetName val="Material_Reciept_Status"/>
      <sheetName val="01_11_2004"/>
      <sheetName val="Loss_of_Generation3"/>
      <sheetName val="No_of_Tube_Leakage3"/>
      <sheetName val="EB_PS3"/>
      <sheetName val="400_KV3"/>
      <sheetName val="LONG_DURATION_OUTAGE3"/>
      <sheetName val="TIME_DURATION_CAUSE_ANALYSIS3"/>
      <sheetName val="CAUSE_ANALYSIS3"/>
      <sheetName val="BREAKUP_OF_OIL3"/>
      <sheetName val="PARTIAL_LOSS3"/>
      <sheetName val="STN_WISE_EMR3"/>
      <sheetName val="R_Hrs__Since_Comm3"/>
      <sheetName val="ATC_Loss_Red2"/>
      <sheetName val="Demand_Raised_wrt_adj_targe_2"/>
      <sheetName val="Executive_Summary_-Thermal2"/>
      <sheetName val="Stationwise_Thermal_&amp;_Hydel_Ge2"/>
      <sheetName val="Material_Reciept_Status1"/>
      <sheetName val="01_11_20041"/>
      <sheetName val="Loss_of_Generation4"/>
      <sheetName val="No_of_Tube_Leakage4"/>
      <sheetName val="EB_PS4"/>
      <sheetName val="400_KV4"/>
      <sheetName val="LONG_DURATION_OUTAGE4"/>
      <sheetName val="TIME_DURATION_CAUSE_ANALYSIS4"/>
      <sheetName val="CAUSE_ANALYSIS4"/>
      <sheetName val="BREAKUP_OF_OIL4"/>
      <sheetName val="PARTIAL_LOSS4"/>
      <sheetName val="STN_WISE_EMR4"/>
      <sheetName val="R_Hrs__Since_Comm4"/>
      <sheetName val="ATC_Loss_Red3"/>
      <sheetName val="Demand_Raised_wrt_adj_targe_3"/>
      <sheetName val="Executive_Summary_-Thermal3"/>
      <sheetName val="Stationwise_Thermal_&amp;_Hydel_Ge3"/>
      <sheetName val="Material_Reciept_Status2"/>
      <sheetName val="01_11_20042"/>
      <sheetName val="dpc cost"/>
      <sheetName val="SUMMERY"/>
      <sheetName val="Balance Sheet"/>
      <sheetName val="Ref codes"/>
      <sheetName val="Validations"/>
      <sheetName val="Setup Variables"/>
      <sheetName val="PACK (B)"/>
      <sheetName val="AMBD"/>
      <sheetName val="Data base Jan 10"/>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dd Ons- Nashik"/>
      <sheetName val="Summary"/>
      <sheetName val="Schd 1 Summary"/>
      <sheetName val="Schedule-1"/>
      <sheetName val="Schedule-2"/>
      <sheetName val="Schedule-3"/>
      <sheetName val="Project Summary"/>
      <sheetName val="CIRCLE COST DATA"/>
      <sheetName val="Deviation"/>
      <sheetName val="Rate master data"/>
      <sheetName val="PV Sheet"/>
      <sheetName val="Master Data"/>
    </sheetNames>
    <sheetDataSet>
      <sheetData sheetId="0"/>
      <sheetData sheetId="1"/>
      <sheetData sheetId="2"/>
      <sheetData sheetId="3"/>
      <sheetData sheetId="4"/>
      <sheetData sheetId="5"/>
      <sheetData sheetId="6"/>
      <sheetData sheetId="7"/>
      <sheetData sheetId="8"/>
      <sheetData sheetId="9">
        <row r="1">
          <cell r="C1" t="str">
            <v>UNIT</v>
          </cell>
          <cell r="D1" t="str">
            <v xml:space="preserve">UPDATED </v>
          </cell>
          <cell r="E1" t="str">
            <v>Excise duty</v>
          </cell>
          <cell r="F1" t="str">
            <v xml:space="preserve">RATE  IN  RS. </v>
          </cell>
        </row>
        <row r="2">
          <cell r="D2" t="str">
            <v>Ex-Works</v>
          </cell>
          <cell r="E2" t="str">
            <v>Amount @</v>
          </cell>
          <cell r="F2" t="str">
            <v>(as on 31-05-2008)</v>
          </cell>
        </row>
        <row r="3">
          <cell r="D3" t="str">
            <v>Price</v>
          </cell>
          <cell r="E3" t="str">
            <v>14.42 % in Rs.</v>
          </cell>
        </row>
        <row r="4">
          <cell r="B4" t="str">
            <v>GROUP - XI</v>
          </cell>
        </row>
        <row r="5">
          <cell r="B5" t="str">
            <v>33 kV Pin Insulators with G.I. Pins</v>
          </cell>
          <cell r="C5" t="str">
            <v>No</v>
          </cell>
          <cell r="D5">
            <v>333.82</v>
          </cell>
          <cell r="E5">
            <v>48.136843999999996</v>
          </cell>
          <cell r="F5">
            <v>526.25</v>
          </cell>
        </row>
        <row r="6">
          <cell r="B6" t="str">
            <v>22 kV Pin Insulators with G.I. Pins</v>
          </cell>
          <cell r="C6" t="str">
            <v>No</v>
          </cell>
          <cell r="D6">
            <v>277.33999999999997</v>
          </cell>
          <cell r="E6">
            <v>39.992427999999997</v>
          </cell>
          <cell r="F6">
            <v>276.36</v>
          </cell>
        </row>
        <row r="7">
          <cell r="B7" t="str">
            <v>11 kV Pin Insulators with G.I. Pins</v>
          </cell>
          <cell r="C7" t="str">
            <v>No</v>
          </cell>
          <cell r="D7">
            <v>72.36</v>
          </cell>
          <cell r="E7">
            <v>10.434312</v>
          </cell>
          <cell r="F7">
            <v>94.95</v>
          </cell>
        </row>
        <row r="8">
          <cell r="B8" t="str">
            <v>Antifog type Disc.Insulators 7000 Kg.for highly polluted area</v>
          </cell>
          <cell r="C8" t="str">
            <v>Nos</v>
          </cell>
          <cell r="D8">
            <v>493.46199999999999</v>
          </cell>
          <cell r="E8">
            <v>71.1572204</v>
          </cell>
          <cell r="F8">
            <v>534.12326880000001</v>
          </cell>
        </row>
        <row r="9">
          <cell r="B9" t="str">
            <v>Disc Insulator 11 KV 7000 KG.</v>
          </cell>
          <cell r="C9" t="str">
            <v>Nos</v>
          </cell>
          <cell r="D9">
            <v>227.11</v>
          </cell>
          <cell r="E9">
            <v>32.749262000000002</v>
          </cell>
          <cell r="F9">
            <v>211.17</v>
          </cell>
        </row>
        <row r="10">
          <cell r="B10" t="str">
            <v>Disc Insulator 11 KV 4500 KG.</v>
          </cell>
          <cell r="C10" t="str">
            <v>Nos</v>
          </cell>
          <cell r="D10">
            <v>193</v>
          </cell>
          <cell r="E10">
            <v>27.8306</v>
          </cell>
          <cell r="F10">
            <v>210.92</v>
          </cell>
        </row>
        <row r="11">
          <cell r="B11" t="str">
            <v>L.T.Shackle Insulator</v>
          </cell>
          <cell r="C11" t="str">
            <v>Nos</v>
          </cell>
          <cell r="D11" t="str">
            <v>-</v>
          </cell>
          <cell r="E11">
            <v>0</v>
          </cell>
          <cell r="F11">
            <v>7.99</v>
          </cell>
        </row>
        <row r="12">
          <cell r="B12" t="str">
            <v>L.T.Shackle hardware</v>
          </cell>
          <cell r="C12" t="str">
            <v>Pair</v>
          </cell>
          <cell r="D12">
            <v>22.02</v>
          </cell>
          <cell r="E12">
            <v>3.175284</v>
          </cell>
          <cell r="F12">
            <v>23.72</v>
          </cell>
        </row>
        <row r="13">
          <cell r="B13" t="str">
            <v>Stay Insulators</v>
          </cell>
          <cell r="C13" t="str">
            <v>No</v>
          </cell>
          <cell r="D13" t="str">
            <v>-</v>
          </cell>
          <cell r="E13">
            <v>0</v>
          </cell>
          <cell r="F13">
            <v>4.07</v>
          </cell>
        </row>
        <row r="14">
          <cell r="B14" t="str">
            <v>H.T.Stay Set</v>
          </cell>
          <cell r="C14" t="str">
            <v>Set</v>
          </cell>
          <cell r="D14">
            <v>453.27</v>
          </cell>
          <cell r="E14">
            <v>65.361533999999992</v>
          </cell>
          <cell r="F14">
            <v>433.57</v>
          </cell>
        </row>
        <row r="15">
          <cell r="B15" t="str">
            <v>L.T. Stay sets</v>
          </cell>
          <cell r="C15" t="str">
            <v>Set</v>
          </cell>
          <cell r="D15">
            <v>427.96</v>
          </cell>
          <cell r="E15">
            <v>61.711831999999994</v>
          </cell>
          <cell r="F15">
            <v>342.07</v>
          </cell>
        </row>
        <row r="16">
          <cell r="B16" t="str">
            <v>Earthing Sets H.T</v>
          </cell>
          <cell r="C16" t="str">
            <v>Set</v>
          </cell>
          <cell r="D16">
            <v>207.29</v>
          </cell>
          <cell r="E16">
            <v>29.891217999999999</v>
          </cell>
          <cell r="F16">
            <v>243.33</v>
          </cell>
        </row>
        <row r="17">
          <cell r="B17" t="str">
            <v>Earthing Sets L.T.</v>
          </cell>
          <cell r="C17" t="str">
            <v>Set</v>
          </cell>
          <cell r="D17">
            <v>100.44</v>
          </cell>
          <cell r="E17">
            <v>14.483447999999999</v>
          </cell>
          <cell r="F17">
            <v>119.07</v>
          </cell>
        </row>
        <row r="18">
          <cell r="B18" t="str">
            <v>W.P.Wire 10 mm2 T/C 1100 V Grade</v>
          </cell>
          <cell r="C18" t="str">
            <v>Coil</v>
          </cell>
          <cell r="D18">
            <v>1632.4485</v>
          </cell>
          <cell r="E18">
            <v>235.39907369999997</v>
          </cell>
          <cell r="F18">
            <v>1471.61</v>
          </cell>
        </row>
        <row r="19">
          <cell r="B19" t="str">
            <v>do-         4 mm2 T/C 1100 V Grade</v>
          </cell>
          <cell r="C19" t="str">
            <v>Coil</v>
          </cell>
          <cell r="D19">
            <v>786.15440000000001</v>
          </cell>
          <cell r="E19">
            <v>113.36346447999999</v>
          </cell>
          <cell r="F19">
            <v>713.16</v>
          </cell>
        </row>
        <row r="20">
          <cell r="B20" t="str">
            <v>do-       2.5 mm2 T/C 1100 V Grade</v>
          </cell>
          <cell r="C20" t="str">
            <v>Coil</v>
          </cell>
          <cell r="D20">
            <v>491.05279999999999</v>
          </cell>
          <cell r="E20">
            <v>70.809813759999997</v>
          </cell>
          <cell r="F20">
            <v>442.32</v>
          </cell>
        </row>
        <row r="21">
          <cell r="B21" t="str">
            <v>do-       1.5 mm2 T/C 1100 V Grade</v>
          </cell>
          <cell r="C21" t="str">
            <v>Coil</v>
          </cell>
          <cell r="D21">
            <v>412.97660000000002</v>
          </cell>
          <cell r="E21">
            <v>59.551225719999998</v>
          </cell>
          <cell r="F21">
            <v>387.53</v>
          </cell>
        </row>
        <row r="22">
          <cell r="B22" t="str">
            <v>L.T. PVC armoured cable 3 1/2 C 50 sq.mm.</v>
          </cell>
          <cell r="C22" t="str">
            <v>RMT</v>
          </cell>
          <cell r="D22">
            <v>149.31578200000001</v>
          </cell>
          <cell r="E22">
            <v>21.531335764400001</v>
          </cell>
          <cell r="F22">
            <v>144.91</v>
          </cell>
        </row>
        <row r="23">
          <cell r="B23" t="str">
            <v>L.T. PVC armoured cable 3 1/2 C 35 sq.mm.</v>
          </cell>
          <cell r="C23" t="str">
            <v>RMT</v>
          </cell>
          <cell r="D23">
            <v>111.76893</v>
          </cell>
          <cell r="E23">
            <v>16.117079705999998</v>
          </cell>
          <cell r="F23">
            <v>109.08</v>
          </cell>
        </row>
        <row r="24">
          <cell r="B24" t="str">
            <v>L.T.PVC Armoured cable 4core 16sq.mm.</v>
          </cell>
          <cell r="C24" t="str">
            <v>RMT</v>
          </cell>
          <cell r="D24">
            <v>77.141301999999996</v>
          </cell>
          <cell r="E24">
            <v>11.123775748399998</v>
          </cell>
          <cell r="F24">
            <v>77.42</v>
          </cell>
        </row>
        <row r="25">
          <cell r="B25" t="str">
            <v>L.T. PVC armoured cable 2/C 16 Sq.mm</v>
          </cell>
          <cell r="C25" t="str">
            <v>RMT</v>
          </cell>
          <cell r="D25">
            <v>49.473004000000003</v>
          </cell>
          <cell r="E25">
            <v>7.1340071768</v>
          </cell>
          <cell r="F25">
            <v>50.77</v>
          </cell>
        </row>
        <row r="26">
          <cell r="B26" t="str">
            <v>L.T. XLPE cable 3.5 Core 300 mm2</v>
          </cell>
          <cell r="C26" t="str">
            <v>RMT</v>
          </cell>
          <cell r="D26">
            <v>604.79975200000001</v>
          </cell>
          <cell r="E26">
            <v>87.212124238399994</v>
          </cell>
          <cell r="F26">
            <v>521.82000000000005</v>
          </cell>
        </row>
        <row r="27">
          <cell r="B27" t="str">
            <v>L.T. XLPE cable 3.5 Core 240 mm2</v>
          </cell>
          <cell r="C27" t="str">
            <v>RMT</v>
          </cell>
          <cell r="D27">
            <v>491.979624</v>
          </cell>
          <cell r="E27">
            <v>70.943461780799993</v>
          </cell>
          <cell r="F27">
            <v>432.59</v>
          </cell>
        </row>
        <row r="28">
          <cell r="B28" t="str">
            <v>L.T. XLPE Armoured cable185 sq.mm.</v>
          </cell>
          <cell r="C28" t="str">
            <v>RMT</v>
          </cell>
          <cell r="D28">
            <v>389.73898400000002</v>
          </cell>
          <cell r="E28">
            <v>56.200361492799999</v>
          </cell>
          <cell r="F28">
            <v>342</v>
          </cell>
        </row>
        <row r="29">
          <cell r="B29" t="str">
            <v>L.T.XLPE Armoured cable120 sq.mm.</v>
          </cell>
          <cell r="C29" t="str">
            <v>RMT</v>
          </cell>
          <cell r="D29">
            <v>265.10682400000002</v>
          </cell>
          <cell r="E29">
            <v>38.228404020799999</v>
          </cell>
          <cell r="F29">
            <v>231.36</v>
          </cell>
        </row>
        <row r="30">
          <cell r="B30" t="str">
            <v>L.T.XLPE Armoured cable70 sq.mm.</v>
          </cell>
          <cell r="C30" t="str">
            <v>RMT</v>
          </cell>
          <cell r="D30">
            <v>160.45592800000003</v>
          </cell>
          <cell r="E30">
            <v>23.137744817600002</v>
          </cell>
          <cell r="F30">
            <v>157.62</v>
          </cell>
        </row>
        <row r="31">
          <cell r="B31" t="str">
            <v>L.T.Aerial bunched cable(3x120)</v>
          </cell>
          <cell r="C31" t="str">
            <v>RMT</v>
          </cell>
          <cell r="D31">
            <v>229.22872799999999</v>
          </cell>
          <cell r="E31">
            <v>33.054782577599994</v>
          </cell>
          <cell r="F31">
            <v>201.42</v>
          </cell>
        </row>
        <row r="32">
          <cell r="B32" t="str">
            <v>L.T.Aerial bunched cable(3x70)</v>
          </cell>
          <cell r="C32" t="str">
            <v>RMT</v>
          </cell>
          <cell r="D32">
            <v>146.90985599999999</v>
          </cell>
          <cell r="E32">
            <v>21.184401235199999</v>
          </cell>
          <cell r="F32">
            <v>130.53</v>
          </cell>
        </row>
        <row r="33">
          <cell r="B33" t="str">
            <v>L.T.Aerial bunched cable(3x50)</v>
          </cell>
          <cell r="C33" t="str">
            <v>RMT</v>
          </cell>
          <cell r="D33">
            <v>109.043792</v>
          </cell>
          <cell r="E33">
            <v>15.724114806399999</v>
          </cell>
          <cell r="F33">
            <v>97.65</v>
          </cell>
        </row>
        <row r="34">
          <cell r="B34" t="str">
            <v>XLPE Cable 33 KV, 3 C / 300 mm sq.</v>
          </cell>
          <cell r="C34" t="str">
            <v>RMT</v>
          </cell>
          <cell r="D34">
            <v>1759.33844</v>
          </cell>
          <cell r="E34">
            <v>253.69660304799999</v>
          </cell>
          <cell r="F34">
            <v>1319.85</v>
          </cell>
        </row>
        <row r="35">
          <cell r="B35" t="str">
            <v>XLPE Cable 22 KV, 3 C / 300 mm sq.</v>
          </cell>
          <cell r="C35" t="str">
            <v>RMT</v>
          </cell>
          <cell r="D35">
            <v>1367.33844</v>
          </cell>
          <cell r="E35">
            <v>197.17020304799999</v>
          </cell>
          <cell r="F35">
            <v>1103.55</v>
          </cell>
        </row>
        <row r="36">
          <cell r="B36" t="str">
            <v>XLPE Cable 22 KV, 3 C / 240 mm sq.</v>
          </cell>
          <cell r="C36" t="str">
            <v>RMT</v>
          </cell>
          <cell r="D36">
            <v>1266.438856</v>
          </cell>
          <cell r="E36">
            <v>182.62048303519998</v>
          </cell>
          <cell r="F36">
            <v>985.87</v>
          </cell>
        </row>
        <row r="37">
          <cell r="B37" t="str">
            <v>XLPE Cable 22 KV, 3 C / 95 mm sq.</v>
          </cell>
          <cell r="C37" t="str">
            <v>RMT</v>
          </cell>
          <cell r="D37">
            <v>767.90962400000001</v>
          </cell>
          <cell r="E37">
            <v>110.7325677808</v>
          </cell>
          <cell r="F37">
            <v>591.05999999999995</v>
          </cell>
        </row>
        <row r="38">
          <cell r="B38" t="str">
            <v>XLPE Cable 11 kV 3C 400 sq.mm.</v>
          </cell>
          <cell r="C38" t="str">
            <v>RMT</v>
          </cell>
          <cell r="D38">
            <v>1409.9574560000001</v>
          </cell>
          <cell r="E38">
            <v>203.31586515520002</v>
          </cell>
          <cell r="F38">
            <v>1092</v>
          </cell>
        </row>
        <row r="39">
          <cell r="B39" t="str">
            <v>XLPE Cable 11 KV, 3 C / 300 mm sq.</v>
          </cell>
          <cell r="C39" t="str">
            <v>RMT</v>
          </cell>
          <cell r="D39">
            <v>1141.33844</v>
          </cell>
          <cell r="E39">
            <v>164.58100304799999</v>
          </cell>
          <cell r="F39">
            <v>866.34</v>
          </cell>
        </row>
        <row r="40">
          <cell r="B40" t="str">
            <v>XLPE Cable 11 KV, 3 C / 240 mm sq.</v>
          </cell>
          <cell r="C40" t="str">
            <v>RMT</v>
          </cell>
          <cell r="D40">
            <v>957.43885599999999</v>
          </cell>
          <cell r="E40">
            <v>138.0626830352</v>
          </cell>
          <cell r="F40">
            <v>755.94</v>
          </cell>
        </row>
        <row r="41">
          <cell r="B41" t="str">
            <v>XLPE Cable 11 KV, 3 C / 185 mm sq.</v>
          </cell>
          <cell r="C41" t="str">
            <v>RMT</v>
          </cell>
          <cell r="D41">
            <v>829.68812000000003</v>
          </cell>
          <cell r="E41">
            <v>119.641026904</v>
          </cell>
          <cell r="F41">
            <v>648.04</v>
          </cell>
        </row>
        <row r="42">
          <cell r="B42" t="str">
            <v>XLPE Cable 11 KV, 3 C / 95 mm sq.</v>
          </cell>
          <cell r="C42" t="str">
            <v>RMT</v>
          </cell>
          <cell r="D42">
            <v>535.90962400000001</v>
          </cell>
          <cell r="E42">
            <v>77.278167780800004</v>
          </cell>
          <cell r="F42">
            <v>420.88</v>
          </cell>
        </row>
        <row r="43">
          <cell r="B43" t="str">
            <v>XLPE Cable 11 kV 3C 50 sq.mm.</v>
          </cell>
          <cell r="C43" t="str">
            <v>RMT</v>
          </cell>
          <cell r="D43">
            <v>417.45303999999999</v>
          </cell>
          <cell r="E43">
            <v>60.196728367999995</v>
          </cell>
          <cell r="F43">
            <v>313.55</v>
          </cell>
        </row>
        <row r="44">
          <cell r="B44" t="str">
            <v>XLPE Cable 11 kV 3C 35 sq.mm.</v>
          </cell>
          <cell r="C44" t="str">
            <v>RMT</v>
          </cell>
          <cell r="D44">
            <v>352.07028800000001</v>
          </cell>
          <cell r="E44">
            <v>50.768535529600001</v>
          </cell>
          <cell r="F44">
            <v>254.78</v>
          </cell>
        </row>
        <row r="45">
          <cell r="B45" t="str">
            <v>Armoured Copper control cable 7Cx2.5 sq.mm.</v>
          </cell>
          <cell r="C45" t="str">
            <v>RMT</v>
          </cell>
          <cell r="D45">
            <v>107.15008</v>
          </cell>
          <cell r="E45">
            <v>15.451041536</v>
          </cell>
          <cell r="F45">
            <v>99.6</v>
          </cell>
        </row>
        <row r="46">
          <cell r="B46" t="str">
            <v>Armoured Copper control cable 2Cx2.5 sq.mm.</v>
          </cell>
          <cell r="C46" t="str">
            <v>RMT</v>
          </cell>
          <cell r="D46">
            <v>52.089839999999995</v>
          </cell>
          <cell r="E46">
            <v>7.5113549279999994</v>
          </cell>
          <cell r="F46">
            <v>42.15</v>
          </cell>
        </row>
        <row r="47">
          <cell r="B47" t="str">
            <v>19 C X 2.5 sq mm  Copper Cable</v>
          </cell>
          <cell r="C47" t="str">
            <v>RMT</v>
          </cell>
          <cell r="D47">
            <v>255.63</v>
          </cell>
          <cell r="E47">
            <v>36.861846</v>
          </cell>
          <cell r="F47">
            <v>211.72</v>
          </cell>
        </row>
        <row r="48">
          <cell r="B48" t="str">
            <v>12 C X 2.5 sq mm  Copper Cable</v>
          </cell>
          <cell r="C48" t="str">
            <v>RMT</v>
          </cell>
          <cell r="D48">
            <v>142.38903999999999</v>
          </cell>
          <cell r="E48">
            <v>20.532499567999999</v>
          </cell>
          <cell r="F48">
            <v>135.54</v>
          </cell>
        </row>
        <row r="49">
          <cell r="B49" t="str">
            <v>Un-Armoured Copper control cable 7Cx2.5 sq.mm.</v>
          </cell>
          <cell r="C49" t="str">
            <v>RMT</v>
          </cell>
          <cell r="D49">
            <v>89.095079999999996</v>
          </cell>
          <cell r="E49">
            <v>12.847510536</v>
          </cell>
          <cell r="F49">
            <v>76.510000000000005</v>
          </cell>
        </row>
        <row r="50">
          <cell r="B50" t="str">
            <v>4 C X 2.5 sq mm  Copper Cable</v>
          </cell>
          <cell r="C50" t="str">
            <v>RMT</v>
          </cell>
          <cell r="D50">
            <v>58.332180000000001</v>
          </cell>
          <cell r="E50">
            <v>8.4115003559999995</v>
          </cell>
          <cell r="F50">
            <v>46.32</v>
          </cell>
        </row>
        <row r="51">
          <cell r="B51" t="str">
            <v>2 C X 2.5 sq mm  Copper Cable</v>
          </cell>
          <cell r="C51" t="str">
            <v>RMT</v>
          </cell>
          <cell r="D51">
            <v>34.844839999999998</v>
          </cell>
          <cell r="E51">
            <v>5.0246259279999999</v>
          </cell>
          <cell r="F51">
            <v>24.58</v>
          </cell>
        </row>
        <row r="52">
          <cell r="B52" t="str">
            <v>L.T. PVC armoured cable 2/C 50 Sq.mm</v>
          </cell>
          <cell r="C52" t="str">
            <v>KM</v>
          </cell>
          <cell r="D52">
            <v>86338.009000000005</v>
          </cell>
          <cell r="E52">
            <v>12449.940897800001</v>
          </cell>
          <cell r="F52">
            <v>0</v>
          </cell>
        </row>
        <row r="53">
          <cell r="B53" t="str">
            <v>R.S. service connection pipe 25 mm dia</v>
          </cell>
          <cell r="C53" t="str">
            <v>Mtr</v>
          </cell>
          <cell r="E53">
            <v>0</v>
          </cell>
          <cell r="F53">
            <v>0</v>
          </cell>
        </row>
        <row r="54">
          <cell r="B54" t="str">
            <v>R.S. service connection pipe 20 mm dia</v>
          </cell>
          <cell r="C54" t="str">
            <v>Mtr.</v>
          </cell>
          <cell r="E54">
            <v>0</v>
          </cell>
          <cell r="F54">
            <v>0</v>
          </cell>
        </row>
        <row r="55">
          <cell r="B55" t="str">
            <v>33 KV Pin Insulators{CD 840mm]</v>
          </cell>
          <cell r="C55" t="str">
            <v>No.</v>
          </cell>
          <cell r="D55">
            <v>355.21100000000001</v>
          </cell>
          <cell r="E55">
            <v>51.221426200000003</v>
          </cell>
          <cell r="F55">
            <v>386.66</v>
          </cell>
        </row>
        <row r="57">
          <cell r="B57" t="str">
            <v>Material Description</v>
          </cell>
          <cell r="C57" t="str">
            <v>Unit</v>
          </cell>
          <cell r="D57" t="str">
            <v>Ex-works</v>
          </cell>
          <cell r="E57" t="str">
            <v>Excise</v>
          </cell>
          <cell r="F57" t="str">
            <v>Total Rate per unit As on Jul 08</v>
          </cell>
        </row>
        <row r="58">
          <cell r="B58" t="str">
            <v xml:space="preserve">S.P.Static Meter 5-30 A with LCD display with Box   </v>
          </cell>
          <cell r="C58" t="str">
            <v>No.</v>
          </cell>
          <cell r="D58">
            <v>632.46</v>
          </cell>
          <cell r="E58">
            <v>91.200732000000002</v>
          </cell>
          <cell r="F58">
            <v>650.52</v>
          </cell>
        </row>
        <row r="59">
          <cell r="B59" t="str">
            <v>S.P.Static Meter 5-30 A With LCD Display without Box</v>
          </cell>
          <cell r="C59" t="str">
            <v>No.</v>
          </cell>
          <cell r="D59">
            <v>537.64</v>
          </cell>
          <cell r="E59">
            <v>77.527687999999998</v>
          </cell>
          <cell r="F59">
            <v>543.04</v>
          </cell>
        </row>
        <row r="60">
          <cell r="B60" t="str">
            <v>S.P.Static Meter 10-60 A with LCD Display with Box</v>
          </cell>
          <cell r="C60" t="str">
            <v>No.</v>
          </cell>
          <cell r="D60">
            <v>942.83</v>
          </cell>
          <cell r="E60">
            <v>0</v>
          </cell>
          <cell r="F60">
            <v>942.83</v>
          </cell>
        </row>
        <row r="61">
          <cell r="B61" t="str">
            <v xml:space="preserve">T.P.Meter 10-40 A Static type with KWH &amp; KVAMD </v>
          </cell>
          <cell r="C61" t="str">
            <v>No.</v>
          </cell>
          <cell r="D61">
            <v>2136.63</v>
          </cell>
          <cell r="E61">
            <v>0</v>
          </cell>
          <cell r="F61">
            <v>1987.67</v>
          </cell>
        </row>
        <row r="62">
          <cell r="B62" t="str">
            <v>C.T.Op Metering Unit of 50/5A rating with electronic type meter, cabinet etc.</v>
          </cell>
          <cell r="C62" t="str">
            <v>Set</v>
          </cell>
          <cell r="D62">
            <v>22610</v>
          </cell>
          <cell r="E62">
            <v>3260.3620000000001</v>
          </cell>
          <cell r="F62">
            <v>19268.240000000002</v>
          </cell>
        </row>
        <row r="63">
          <cell r="B63" t="str">
            <v>C.T.Op Metering Unit of 100/5A rating with electronic type meter, cabinet etc.</v>
          </cell>
          <cell r="C63" t="str">
            <v>Set</v>
          </cell>
          <cell r="D63">
            <v>22665.72</v>
          </cell>
          <cell r="E63">
            <v>3268.3968239999999</v>
          </cell>
          <cell r="F63">
            <v>20247.650000000001</v>
          </cell>
        </row>
        <row r="64">
          <cell r="B64" t="str">
            <v>C.T.Operated Electronic Meter 50/5A with Communication Port RS-232.</v>
          </cell>
          <cell r="C64" t="str">
            <v>No</v>
          </cell>
          <cell r="D64">
            <v>3822.22</v>
          </cell>
          <cell r="E64">
            <v>551.1641239999999</v>
          </cell>
          <cell r="F64">
            <v>2630.23</v>
          </cell>
        </row>
        <row r="65">
          <cell r="B65" t="str">
            <v>C.T.Operated Electronic Meter 100/5A with Communication Port RS-232.</v>
          </cell>
          <cell r="C65" t="str">
            <v>No.</v>
          </cell>
          <cell r="D65">
            <v>3690</v>
          </cell>
          <cell r="E65">
            <v>532.09799999999996</v>
          </cell>
          <cell r="F65">
            <v>2630.23</v>
          </cell>
        </row>
        <row r="66">
          <cell r="B66" t="str">
            <v>H.T.Static Three Vector T.O.D. Meter</v>
          </cell>
          <cell r="C66" t="str">
            <v>No</v>
          </cell>
          <cell r="D66">
            <v>3315</v>
          </cell>
          <cell r="E66">
            <v>478.02299999999997</v>
          </cell>
          <cell r="F66">
            <v>3264.8</v>
          </cell>
        </row>
        <row r="67">
          <cell r="B67" t="str">
            <v>L.T. C.T. Operated Meter Box [without CT &amp; Meter]</v>
          </cell>
          <cell r="C67" t="str">
            <v>No.</v>
          </cell>
          <cell r="D67">
            <v>1489.81</v>
          </cell>
          <cell r="E67">
            <v>214.83060199999997</v>
          </cell>
          <cell r="F67">
            <v>1612.570344</v>
          </cell>
        </row>
        <row r="68">
          <cell r="B68" t="str">
            <v xml:space="preserve">L.T. Current Transformer. 500/5A  </v>
          </cell>
          <cell r="C68" t="str">
            <v>No.</v>
          </cell>
          <cell r="D68">
            <v>193</v>
          </cell>
          <cell r="E68">
            <v>0</v>
          </cell>
          <cell r="F68">
            <v>193</v>
          </cell>
        </row>
        <row r="69">
          <cell r="B69" t="str">
            <v xml:space="preserve">L.T. Current Transformer. 300/5A </v>
          </cell>
          <cell r="C69" t="str">
            <v>No.</v>
          </cell>
          <cell r="D69">
            <v>193</v>
          </cell>
          <cell r="E69">
            <v>0</v>
          </cell>
          <cell r="F69">
            <v>193</v>
          </cell>
        </row>
        <row r="70">
          <cell r="B70" t="str">
            <v xml:space="preserve">L.T. Current Transformer. 200/5A </v>
          </cell>
          <cell r="C70" t="str">
            <v>No.</v>
          </cell>
          <cell r="D70">
            <v>148</v>
          </cell>
          <cell r="E70">
            <v>21.3416</v>
          </cell>
          <cell r="F70">
            <v>160.1952</v>
          </cell>
        </row>
        <row r="71">
          <cell r="B71" t="str">
            <v>L.T.Dist.Boxes 25/63 KVA with MCCB</v>
          </cell>
          <cell r="C71" t="str">
            <v>No</v>
          </cell>
          <cell r="D71">
            <v>18289.55</v>
          </cell>
          <cell r="E71">
            <v>2637.35311</v>
          </cell>
          <cell r="F71">
            <v>17285.86</v>
          </cell>
        </row>
        <row r="72">
          <cell r="B72" t="str">
            <v>L.T.Dist.Boxes 25/63 KVA with KITKAT</v>
          </cell>
          <cell r="C72" t="str">
            <v>No</v>
          </cell>
          <cell r="D72">
            <v>16406.75</v>
          </cell>
          <cell r="E72">
            <v>2365.8533499999999</v>
          </cell>
          <cell r="F72">
            <v>13853.95</v>
          </cell>
        </row>
        <row r="73">
          <cell r="B73" t="str">
            <v>L.T.Dist.Boxes 100 KVA with MCCB</v>
          </cell>
          <cell r="C73" t="str">
            <v>No</v>
          </cell>
          <cell r="D73">
            <v>18281.349999999999</v>
          </cell>
          <cell r="E73">
            <v>2636.1706699999995</v>
          </cell>
          <cell r="F73">
            <v>17285.86</v>
          </cell>
        </row>
        <row r="74">
          <cell r="B74" t="str">
            <v>L.T.Dist.Boxes 100 KVA with KITKAT</v>
          </cell>
          <cell r="C74" t="str">
            <v>No</v>
          </cell>
          <cell r="D74">
            <v>17159.34</v>
          </cell>
          <cell r="E74">
            <v>2474.3768279999999</v>
          </cell>
          <cell r="F74">
            <v>14485.63</v>
          </cell>
        </row>
        <row r="75">
          <cell r="B75" t="str">
            <v>L.T.Dist.Boxes 200 KVA with MCCB</v>
          </cell>
          <cell r="C75" t="str">
            <v>No</v>
          </cell>
          <cell r="D75">
            <v>34325.300000000003</v>
          </cell>
          <cell r="E75">
            <v>4949.7082600000003</v>
          </cell>
          <cell r="F75">
            <v>29374.13</v>
          </cell>
        </row>
        <row r="76">
          <cell r="B76" t="str">
            <v>Common Meter Reading Instru. for Static Meters.</v>
          </cell>
          <cell r="C76" t="str">
            <v>No</v>
          </cell>
          <cell r="D76">
            <v>25767.61</v>
          </cell>
          <cell r="E76">
            <v>3715.6893620000001</v>
          </cell>
          <cell r="F76">
            <v>29500</v>
          </cell>
        </row>
        <row r="77">
          <cell r="B77" t="str">
            <v>Single Phase Distribution Box 15/25 KVA</v>
          </cell>
          <cell r="C77" t="str">
            <v>No</v>
          </cell>
          <cell r="D77">
            <v>2651.32</v>
          </cell>
          <cell r="E77">
            <v>382.32034400000003</v>
          </cell>
          <cell r="F77">
            <v>2869.79</v>
          </cell>
        </row>
        <row r="81">
          <cell r="B81" t="str">
            <v>Item</v>
          </cell>
          <cell r="C81" t="str">
            <v>Size</v>
          </cell>
          <cell r="F81" t="str">
            <v>Ex. Work Rate</v>
          </cell>
        </row>
        <row r="82">
          <cell r="B82" t="str">
            <v>Ant To Ant</v>
          </cell>
          <cell r="C82" t="str">
            <v>50 SQ. MM</v>
          </cell>
          <cell r="F82">
            <v>120</v>
          </cell>
        </row>
        <row r="83">
          <cell r="B83" t="str">
            <v>GNAT To GNAT</v>
          </cell>
          <cell r="C83" t="str">
            <v xml:space="preserve">25 SQ. MM </v>
          </cell>
          <cell r="F83">
            <v>120</v>
          </cell>
        </row>
        <row r="84">
          <cell r="B84" t="str">
            <v>WEASEL TO WEASEL</v>
          </cell>
          <cell r="C84" t="str">
            <v>0.03 SQ. INCH</v>
          </cell>
          <cell r="F84">
            <v>120</v>
          </cell>
        </row>
        <row r="85">
          <cell r="B85" t="str">
            <v>WEASEL To ANT/ GNAT</v>
          </cell>
          <cell r="C85" t="str">
            <v>0.03 SQ. INCH</v>
          </cell>
        </row>
        <row r="86">
          <cell r="B86" t="str">
            <v>RABIT To RABIT</v>
          </cell>
          <cell r="C86" t="str">
            <v>0.05 SQ. Inch</v>
          </cell>
          <cell r="F86">
            <v>120</v>
          </cell>
        </row>
        <row r="87">
          <cell r="B87" t="str">
            <v>DOG TO DOG</v>
          </cell>
          <cell r="C87" t="str">
            <v>0.1SQ. INCH</v>
          </cell>
          <cell r="F87">
            <v>550</v>
          </cell>
        </row>
        <row r="88">
          <cell r="B88" t="str">
            <v>RACCON TO RACCON</v>
          </cell>
          <cell r="C88" t="str">
            <v>0.08 SQ. INCH</v>
          </cell>
          <cell r="F88">
            <v>700</v>
          </cell>
        </row>
        <row r="89">
          <cell r="B89" t="str">
            <v>PANTHER TO PANTHER</v>
          </cell>
          <cell r="C89" t="str">
            <v>0.2 SQ. INCH</v>
          </cell>
          <cell r="F89">
            <v>900</v>
          </cell>
        </row>
        <row r="93">
          <cell r="B93" t="str">
            <v>UPDATED RATES OF ITEMS FOR SUPPLIES IN OCT- 07</v>
          </cell>
        </row>
        <row r="94">
          <cell r="B94" t="str">
            <v>Item Code No.</v>
          </cell>
          <cell r="C94" t="str">
            <v>Material</v>
          </cell>
          <cell r="D94" t="str">
            <v>Ex-works</v>
          </cell>
          <cell r="E94" t="str">
            <v>Excise</v>
          </cell>
          <cell r="F94" t="str">
            <v>Total Rate per unit As on Jul 08</v>
          </cell>
        </row>
        <row r="95">
          <cell r="B95" t="str">
            <v>ACSR Panther</v>
          </cell>
          <cell r="C95" t="str">
            <v>Rmt</v>
          </cell>
          <cell r="D95">
            <v>112.63947</v>
          </cell>
          <cell r="E95">
            <v>16.242611574000001</v>
          </cell>
          <cell r="F95">
            <v>102.1</v>
          </cell>
        </row>
        <row r="96">
          <cell r="B96" t="str">
            <v>ACSR Dog</v>
          </cell>
          <cell r="C96" t="str">
            <v>Rmt</v>
          </cell>
          <cell r="D96">
            <v>52.050229999999999</v>
          </cell>
          <cell r="E96">
            <v>7.5056431659999996</v>
          </cell>
          <cell r="F96">
            <v>45.35</v>
          </cell>
        </row>
        <row r="97">
          <cell r="B97" t="str">
            <v>ACSR Weasel</v>
          </cell>
          <cell r="C97" t="str">
            <v>Rmt</v>
          </cell>
          <cell r="D97">
            <v>16.23949</v>
          </cell>
          <cell r="E97">
            <v>2.3417344579999999</v>
          </cell>
          <cell r="F97">
            <v>14.14</v>
          </cell>
        </row>
        <row r="98">
          <cell r="B98" t="str">
            <v>AAC Ant</v>
          </cell>
          <cell r="C98" t="str">
            <v>Rmt</v>
          </cell>
          <cell r="D98">
            <v>22.194179999999999</v>
          </cell>
          <cell r="E98">
            <v>3.2004007559999996</v>
          </cell>
          <cell r="F98">
            <v>19.2</v>
          </cell>
        </row>
        <row r="99">
          <cell r="B99" t="str">
            <v>AAC Gnat</v>
          </cell>
          <cell r="C99" t="str">
            <v>Rmt</v>
          </cell>
          <cell r="D99">
            <v>11.636620000000001</v>
          </cell>
          <cell r="E99">
            <v>1.678000604</v>
          </cell>
          <cell r="F99">
            <v>10.130000000000001</v>
          </cell>
        </row>
        <row r="100">
          <cell r="B100" t="str">
            <v>AAAC 34 mm2</v>
          </cell>
          <cell r="C100" t="str">
            <v>Rmt</v>
          </cell>
          <cell r="D100">
            <v>16.0503</v>
          </cell>
          <cell r="E100">
            <v>2.3144532600000001</v>
          </cell>
          <cell r="F100">
            <v>14.3</v>
          </cell>
        </row>
        <row r="101">
          <cell r="B101" t="str">
            <v>AAAC 55 mm2</v>
          </cell>
          <cell r="C101" t="str">
            <v>Rmt</v>
          </cell>
          <cell r="D101">
            <v>25.333539999999999</v>
          </cell>
          <cell r="E101">
            <v>3.6530964679999998</v>
          </cell>
          <cell r="F101">
            <v>22.55</v>
          </cell>
        </row>
        <row r="102">
          <cell r="B102" t="str">
            <v>AAAC 100 mm2</v>
          </cell>
          <cell r="C102" t="str">
            <v>Rmt</v>
          </cell>
          <cell r="D102">
            <v>46.132910000000003</v>
          </cell>
          <cell r="E102">
            <v>6.6523656220000005</v>
          </cell>
          <cell r="F102">
            <v>41.03</v>
          </cell>
        </row>
        <row r="103">
          <cell r="B103" t="str">
            <v>AAAC 232 mm2</v>
          </cell>
          <cell r="C103" t="str">
            <v>Rmt</v>
          </cell>
          <cell r="D103">
            <v>96.1845</v>
          </cell>
          <cell r="E103">
            <v>13.8698049</v>
          </cell>
          <cell r="F103">
            <v>86.42</v>
          </cell>
        </row>
        <row r="104">
          <cell r="B104" t="str">
            <v>11KV A.B. Switch</v>
          </cell>
          <cell r="C104" t="str">
            <v>Set</v>
          </cell>
          <cell r="D104">
            <v>8376.41</v>
          </cell>
          <cell r="E104">
            <v>1207.878322</v>
          </cell>
          <cell r="F104">
            <v>8926.7199999999993</v>
          </cell>
        </row>
        <row r="105">
          <cell r="B105" t="str">
            <v>22KV A.B.Switch</v>
          </cell>
          <cell r="C105" t="str">
            <v>Set</v>
          </cell>
          <cell r="D105">
            <v>13851.04</v>
          </cell>
          <cell r="E105">
            <v>0</v>
          </cell>
          <cell r="F105">
            <v>12454.94</v>
          </cell>
        </row>
        <row r="106">
          <cell r="B106" t="str">
            <v>11KV H.G.Fuses</v>
          </cell>
          <cell r="C106" t="str">
            <v>Set</v>
          </cell>
          <cell r="D106">
            <v>1953.09</v>
          </cell>
          <cell r="E106">
            <v>0</v>
          </cell>
          <cell r="F106">
            <v>1929.71</v>
          </cell>
        </row>
        <row r="107">
          <cell r="B107" t="str">
            <v>22KV H.G.Fuses</v>
          </cell>
          <cell r="C107" t="str">
            <v>Set</v>
          </cell>
          <cell r="D107">
            <v>4882.8</v>
          </cell>
          <cell r="E107">
            <v>0</v>
          </cell>
          <cell r="F107">
            <v>3432.71</v>
          </cell>
        </row>
        <row r="108">
          <cell r="B108" t="str">
            <v>Strain Hardware for AAAC232 sq.mm.</v>
          </cell>
          <cell r="C108" t="str">
            <v>Set</v>
          </cell>
          <cell r="D108">
            <v>495</v>
          </cell>
          <cell r="E108">
            <v>0</v>
          </cell>
          <cell r="F108">
            <v>468.95</v>
          </cell>
        </row>
        <row r="109">
          <cell r="B109" t="str">
            <v xml:space="preserve">Strain Hardware for0.2 ACSR </v>
          </cell>
          <cell r="C109" t="str">
            <v>Set</v>
          </cell>
          <cell r="D109">
            <v>538.72</v>
          </cell>
          <cell r="E109">
            <v>0</v>
          </cell>
          <cell r="F109">
            <v>538.63</v>
          </cell>
        </row>
        <row r="110">
          <cell r="B110" t="str">
            <v xml:space="preserve">Suspension Hardware for 0.2 ACSR </v>
          </cell>
          <cell r="C110" t="str">
            <v>Set</v>
          </cell>
          <cell r="D110">
            <v>280</v>
          </cell>
          <cell r="E110">
            <v>0</v>
          </cell>
          <cell r="F110">
            <v>333.44</v>
          </cell>
        </row>
        <row r="111">
          <cell r="B111" t="str">
            <v>Strain Hardware forWeasel/Squirrel</v>
          </cell>
          <cell r="C111" t="str">
            <v>Set</v>
          </cell>
          <cell r="D111">
            <v>171.76</v>
          </cell>
          <cell r="E111">
            <v>0</v>
          </cell>
          <cell r="F111">
            <v>152.30000000000001</v>
          </cell>
        </row>
        <row r="112">
          <cell r="B112" t="str">
            <v>Strain Hardware for Dog0.1 or Equ.AAAC.</v>
          </cell>
          <cell r="C112" t="str">
            <v>Set</v>
          </cell>
          <cell r="D112">
            <v>332.22</v>
          </cell>
          <cell r="E112">
            <v>0</v>
          </cell>
          <cell r="F112">
            <v>294.58</v>
          </cell>
        </row>
        <row r="113">
          <cell r="B113" t="str">
            <v>SSN Hardware for 0.1 Dog or AAAC 100 Sq.mm</v>
          </cell>
          <cell r="C113" t="str">
            <v>Set</v>
          </cell>
          <cell r="D113">
            <v>185.62</v>
          </cell>
          <cell r="E113">
            <v>0</v>
          </cell>
          <cell r="F113">
            <v>174.82</v>
          </cell>
        </row>
        <row r="114">
          <cell r="B114" t="str">
            <v>G.I.Wire 8 SWG/ 6 SWG</v>
          </cell>
          <cell r="C114" t="str">
            <v>Kg.</v>
          </cell>
          <cell r="D114">
            <v>43.375500000000002</v>
          </cell>
          <cell r="E114">
            <v>6.2547471000000003</v>
          </cell>
          <cell r="F114">
            <v>46.41</v>
          </cell>
        </row>
        <row r="115">
          <cell r="B115" t="str">
            <v>G.I.Wire 8 SWG/ 6 SWG</v>
          </cell>
          <cell r="C115" t="str">
            <v>Kg.</v>
          </cell>
          <cell r="D115">
            <v>43.375500000000002</v>
          </cell>
          <cell r="E115">
            <v>6.2547471000000003</v>
          </cell>
          <cell r="F115">
            <v>46.41</v>
          </cell>
        </row>
        <row r="116">
          <cell r="B116" t="str">
            <v>G.I.Wire 3.15mm (10 SWG)</v>
          </cell>
          <cell r="C116" t="str">
            <v>Kg.</v>
          </cell>
          <cell r="D116">
            <v>43.375500000000002</v>
          </cell>
          <cell r="E116">
            <v>6.2547471000000003</v>
          </cell>
          <cell r="F116">
            <v>47.76</v>
          </cell>
        </row>
        <row r="117">
          <cell r="B117" t="str">
            <v>G.I.Stay Wire 7/4mm(8 SWG)</v>
          </cell>
          <cell r="C117" t="str">
            <v>Kg.</v>
          </cell>
          <cell r="D117">
            <v>45.441000000000003</v>
          </cell>
          <cell r="E117">
            <v>6.5525922000000003</v>
          </cell>
          <cell r="F117">
            <v>49.86</v>
          </cell>
        </row>
        <row r="118">
          <cell r="B118" t="str">
            <v>G.I.Stay Wire 7/3.15mm(10SWG)</v>
          </cell>
          <cell r="C118" t="str">
            <v>Kg.</v>
          </cell>
          <cell r="D118">
            <v>45.441000000000003</v>
          </cell>
          <cell r="E118">
            <v>6.5525922000000003</v>
          </cell>
          <cell r="F118">
            <v>50.34</v>
          </cell>
        </row>
        <row r="119">
          <cell r="B119" t="str">
            <v xml:space="preserve">G.I.Barbed Wire `A' type. </v>
          </cell>
          <cell r="C119" t="str">
            <v>Kg.</v>
          </cell>
          <cell r="D119">
            <v>51.787999999999997</v>
          </cell>
          <cell r="E119">
            <v>0</v>
          </cell>
          <cell r="F119">
            <v>47.07</v>
          </cell>
        </row>
        <row r="120">
          <cell r="B120" t="str">
            <v>RSJ 116x100, 6 m long</v>
          </cell>
          <cell r="C120" t="str">
            <v>No.</v>
          </cell>
          <cell r="D120">
            <v>5887.8665999999994</v>
          </cell>
          <cell r="E120">
            <v>849.03036371999985</v>
          </cell>
          <cell r="F120">
            <v>5225</v>
          </cell>
        </row>
        <row r="121">
          <cell r="B121" t="str">
            <v>RSJ 116x100, 8 m long</v>
          </cell>
          <cell r="C121" t="str">
            <v>No.</v>
          </cell>
          <cell r="D121">
            <v>7850.4888000000001</v>
          </cell>
          <cell r="E121">
            <v>1132.04048496</v>
          </cell>
          <cell r="F121">
            <v>6967</v>
          </cell>
        </row>
        <row r="122">
          <cell r="B122" t="str">
            <v>RSJ 116x100, 9 m long</v>
          </cell>
          <cell r="C122" t="str">
            <v>No.</v>
          </cell>
          <cell r="D122">
            <v>8831.7998999999982</v>
          </cell>
          <cell r="E122">
            <v>1273.5455455799997</v>
          </cell>
          <cell r="F122">
            <v>7837</v>
          </cell>
        </row>
        <row r="123">
          <cell r="B123" t="str">
            <v>RSJ 116x100, 10 m long</v>
          </cell>
          <cell r="C123" t="str">
            <v>No.</v>
          </cell>
          <cell r="D123">
            <v>9813.1110000000008</v>
          </cell>
          <cell r="E123">
            <v>1415.0506062000002</v>
          </cell>
          <cell r="F123">
            <v>8708</v>
          </cell>
        </row>
        <row r="124">
          <cell r="B124" t="str">
            <v>RSJ 116x100, 11 m long</v>
          </cell>
          <cell r="C124" t="str">
            <v>No.</v>
          </cell>
          <cell r="D124">
            <v>10794.4221</v>
          </cell>
          <cell r="E124">
            <v>1556.5556668199999</v>
          </cell>
          <cell r="F124">
            <v>9579</v>
          </cell>
        </row>
        <row r="125">
          <cell r="B125" t="str">
            <v>RSJ 116x100, 12 m long</v>
          </cell>
          <cell r="C125" t="str">
            <v>No.</v>
          </cell>
          <cell r="D125">
            <v>11775.733199999999</v>
          </cell>
          <cell r="E125">
            <v>1698.0607274399997</v>
          </cell>
          <cell r="F125">
            <v>10450</v>
          </cell>
        </row>
        <row r="126">
          <cell r="B126" t="str">
            <v>RSJ 116x100, 13 m long</v>
          </cell>
          <cell r="C126" t="str">
            <v>No.</v>
          </cell>
          <cell r="D126">
            <v>12757.0443</v>
          </cell>
          <cell r="E126">
            <v>1839.5657880599999</v>
          </cell>
          <cell r="F126">
            <v>11321</v>
          </cell>
        </row>
        <row r="127">
          <cell r="B127" t="str">
            <v>RSJ 152x152, 6 m long</v>
          </cell>
          <cell r="C127" t="str">
            <v>No.</v>
          </cell>
          <cell r="D127">
            <v>9497.3848200000011</v>
          </cell>
          <cell r="E127">
            <v>1369.5228910440001</v>
          </cell>
          <cell r="F127">
            <v>8423</v>
          </cell>
        </row>
        <row r="128">
          <cell r="B128" t="str">
            <v>RSJ 152x152, 8 m long</v>
          </cell>
          <cell r="C128" t="str">
            <v>No.</v>
          </cell>
          <cell r="D128">
            <v>12663.179759999999</v>
          </cell>
          <cell r="E128">
            <v>1826.0305213919999</v>
          </cell>
          <cell r="F128">
            <v>11237</v>
          </cell>
        </row>
        <row r="129">
          <cell r="B129" t="str">
            <v>RSJ 152x152, 9 m long</v>
          </cell>
          <cell r="C129" t="str">
            <v>No.</v>
          </cell>
          <cell r="D129">
            <v>14246.077230000001</v>
          </cell>
          <cell r="E129">
            <v>2054.2843365660001</v>
          </cell>
          <cell r="F129">
            <v>12642</v>
          </cell>
        </row>
        <row r="130">
          <cell r="B130" t="str">
            <v>RSJ 152x152, 10 m long</v>
          </cell>
          <cell r="C130" t="str">
            <v>No.</v>
          </cell>
          <cell r="D130">
            <v>15828.974699999999</v>
          </cell>
          <cell r="E130">
            <v>2282.5381517399996</v>
          </cell>
          <cell r="F130">
            <v>14042</v>
          </cell>
        </row>
        <row r="131">
          <cell r="B131" t="str">
            <v>RSJ 152x152, 11 m long</v>
          </cell>
          <cell r="C131" t="str">
            <v>No.</v>
          </cell>
          <cell r="D131">
            <v>17411.872169999999</v>
          </cell>
          <cell r="E131">
            <v>2510.7919669139997</v>
          </cell>
          <cell r="F131">
            <v>15451</v>
          </cell>
        </row>
        <row r="132">
          <cell r="B132" t="str">
            <v>RSJ 152x152, 12 m long</v>
          </cell>
          <cell r="C132" t="str">
            <v>No.</v>
          </cell>
          <cell r="D132">
            <v>18994.769640000002</v>
          </cell>
          <cell r="E132">
            <v>2739.0457820880001</v>
          </cell>
          <cell r="F132">
            <v>16354</v>
          </cell>
        </row>
        <row r="133">
          <cell r="B133" t="str">
            <v>RSJ 152x152, 13 m long</v>
          </cell>
          <cell r="C133" t="str">
            <v>No.</v>
          </cell>
          <cell r="D133">
            <v>20577.667109999999</v>
          </cell>
          <cell r="E133">
            <v>2967.2995972619997</v>
          </cell>
          <cell r="F133">
            <v>18261</v>
          </cell>
        </row>
        <row r="134">
          <cell r="B134" t="str">
            <v>RSJ 125x70, 6 m long</v>
          </cell>
          <cell r="C134" t="str">
            <v>No.</v>
          </cell>
          <cell r="D134">
            <v>3305.4596400000005</v>
          </cell>
          <cell r="E134">
            <v>476.64728008800006</v>
          </cell>
          <cell r="F134">
            <v>2898</v>
          </cell>
        </row>
        <row r="135">
          <cell r="B135" t="str">
            <v>RSJ 125x70, 8 m long</v>
          </cell>
          <cell r="C135" t="str">
            <v>No.</v>
          </cell>
          <cell r="D135">
            <v>4407.27952</v>
          </cell>
          <cell r="E135">
            <v>635.52970678400004</v>
          </cell>
          <cell r="F135">
            <v>3864</v>
          </cell>
        </row>
        <row r="136">
          <cell r="B136" t="str">
            <v>RSJ 125x70, 9 m long</v>
          </cell>
          <cell r="C136" t="str">
            <v>No.</v>
          </cell>
          <cell r="D136">
            <v>4958.1894600000005</v>
          </cell>
          <cell r="E136">
            <v>714.97092013200006</v>
          </cell>
          <cell r="F136">
            <v>4347</v>
          </cell>
        </row>
        <row r="137">
          <cell r="B137" t="str">
            <v>RSJ 125x70, 10 m long</v>
          </cell>
          <cell r="C137" t="str">
            <v>No.</v>
          </cell>
          <cell r="D137">
            <v>5509.0994000000001</v>
          </cell>
          <cell r="E137">
            <v>794.41213347999997</v>
          </cell>
          <cell r="F137">
            <v>4829</v>
          </cell>
        </row>
        <row r="138">
          <cell r="B138" t="str">
            <v>RSJ 125x70, 11 m long</v>
          </cell>
          <cell r="C138" t="str">
            <v>No.</v>
          </cell>
          <cell r="D138">
            <v>6060.0093400000005</v>
          </cell>
          <cell r="E138">
            <v>873.8533468280001</v>
          </cell>
          <cell r="F138">
            <v>5312</v>
          </cell>
        </row>
        <row r="139">
          <cell r="B139" t="str">
            <v>RSJ 125x70, 12 m long</v>
          </cell>
          <cell r="C139" t="str">
            <v>No.</v>
          </cell>
          <cell r="D139">
            <v>6610.919280000001</v>
          </cell>
          <cell r="E139">
            <v>953.29456017600012</v>
          </cell>
          <cell r="F139">
            <v>5795</v>
          </cell>
        </row>
        <row r="140">
          <cell r="B140" t="str">
            <v>RSJ 125x70, 13 m long</v>
          </cell>
          <cell r="C140" t="str">
            <v>No.</v>
          </cell>
          <cell r="D140">
            <v>7161.8292200000005</v>
          </cell>
          <cell r="E140">
            <v>1032.735773524</v>
          </cell>
          <cell r="F140">
            <v>6273</v>
          </cell>
        </row>
        <row r="141">
          <cell r="B141" t="str">
            <v>RSJ 175x85, 6 m long</v>
          </cell>
          <cell r="C141" t="str">
            <v>No.</v>
          </cell>
          <cell r="D141">
            <v>6657.2172540000001</v>
          </cell>
          <cell r="E141">
            <v>959.97072802679997</v>
          </cell>
          <cell r="F141">
            <v>5890</v>
          </cell>
        </row>
        <row r="142">
          <cell r="B142" t="str">
            <v>RSJ 175x85, 8 m long</v>
          </cell>
          <cell r="C142" t="str">
            <v>No.</v>
          </cell>
          <cell r="D142">
            <v>8876.2896720000008</v>
          </cell>
          <cell r="E142">
            <v>1279.9609707024001</v>
          </cell>
          <cell r="F142">
            <v>7853</v>
          </cell>
        </row>
        <row r="143">
          <cell r="B143" t="str">
            <v>RSJ 175x85, 9 m long</v>
          </cell>
          <cell r="C143" t="str">
            <v>No.</v>
          </cell>
          <cell r="D143">
            <v>9985.8258809999988</v>
          </cell>
          <cell r="E143">
            <v>1439.9560920401998</v>
          </cell>
          <cell r="F143">
            <v>8834</v>
          </cell>
        </row>
        <row r="144">
          <cell r="B144" t="str">
            <v>RSJ 175x85, 10 m long</v>
          </cell>
          <cell r="C144" t="str">
            <v>No.</v>
          </cell>
          <cell r="D144">
            <v>11095.362089999999</v>
          </cell>
          <cell r="E144">
            <v>1599.9512133779997</v>
          </cell>
          <cell r="F144">
            <v>9816</v>
          </cell>
        </row>
        <row r="145">
          <cell r="B145" t="str">
            <v>RSJ 175x85, 11 m long</v>
          </cell>
          <cell r="C145" t="str">
            <v>No.</v>
          </cell>
          <cell r="D145">
            <v>12204.898298999999</v>
          </cell>
          <cell r="E145">
            <v>1759.9463347157998</v>
          </cell>
          <cell r="F145">
            <v>10798</v>
          </cell>
        </row>
        <row r="146">
          <cell r="B146" t="str">
            <v>RSJ 175x85, 12 m long</v>
          </cell>
          <cell r="C146" t="str">
            <v>No.</v>
          </cell>
          <cell r="D146">
            <v>13314.434508</v>
          </cell>
          <cell r="E146">
            <v>1919.9414560535999</v>
          </cell>
          <cell r="F146">
            <v>11779</v>
          </cell>
        </row>
        <row r="147">
          <cell r="B147" t="str">
            <v>RSJ 175x85, 13 m long</v>
          </cell>
          <cell r="C147" t="str">
            <v>No.</v>
          </cell>
          <cell r="D147">
            <v>14423.970716999998</v>
          </cell>
          <cell r="E147">
            <v>2079.9365773913996</v>
          </cell>
          <cell r="F147">
            <v>12761</v>
          </cell>
        </row>
        <row r="150">
          <cell r="B150" t="str">
            <v>Name of material</v>
          </cell>
          <cell r="C150" t="str">
            <v>Unit</v>
          </cell>
          <cell r="D150" t="str">
            <v>Exworks</v>
          </cell>
          <cell r="E150" t="str">
            <v>E.D.</v>
          </cell>
          <cell r="F150" t="str">
            <v>Rate per unit as on june 08</v>
          </cell>
        </row>
        <row r="151">
          <cell r="B151" t="str">
            <v>Dist.Trans.  22/0.433 kV  ID  630 KVA</v>
          </cell>
          <cell r="C151" t="str">
            <v>No</v>
          </cell>
          <cell r="D151">
            <v>593317.61</v>
          </cell>
          <cell r="E151">
            <v>85556.399361999996</v>
          </cell>
          <cell r="F151">
            <v>765122.1</v>
          </cell>
        </row>
        <row r="152">
          <cell r="B152" t="str">
            <v>Dist. Transformer 630 KVA, 22/0.43 kv</v>
          </cell>
          <cell r="C152" t="str">
            <v>No</v>
          </cell>
          <cell r="D152">
            <v>592548.4</v>
          </cell>
          <cell r="E152">
            <v>85445.47928</v>
          </cell>
          <cell r="F152">
            <v>752073.5</v>
          </cell>
        </row>
        <row r="153">
          <cell r="B153" t="str">
            <v>Dist. Transformer 315 KVA, 22/0.43 kv</v>
          </cell>
          <cell r="C153" t="str">
            <v>No</v>
          </cell>
          <cell r="D153">
            <v>357994.28</v>
          </cell>
          <cell r="E153">
            <v>51622.775176000003</v>
          </cell>
          <cell r="F153">
            <v>508895.1</v>
          </cell>
        </row>
        <row r="154">
          <cell r="B154" t="str">
            <v>Dist.transformer 200kva,22/0.4kv(con)</v>
          </cell>
          <cell r="C154" t="str">
            <v>No</v>
          </cell>
          <cell r="D154">
            <v>280832.53999999998</v>
          </cell>
          <cell r="E154">
            <v>40496.052267999992</v>
          </cell>
          <cell r="F154">
            <v>301084.90000000002</v>
          </cell>
        </row>
        <row r="155">
          <cell r="B155" t="str">
            <v>Dist.transformer 100kva,22/0.4kv(con)</v>
          </cell>
          <cell r="C155" t="str">
            <v>No</v>
          </cell>
          <cell r="D155">
            <v>164004.38</v>
          </cell>
          <cell r="E155">
            <v>23649.431595999999</v>
          </cell>
          <cell r="F155">
            <v>180405</v>
          </cell>
        </row>
        <row r="156">
          <cell r="B156" t="str">
            <v>Dist. transformer 63kva,22/0.4kv(con)</v>
          </cell>
          <cell r="C156" t="str">
            <v>No</v>
          </cell>
          <cell r="D156">
            <v>133770.95000000001</v>
          </cell>
          <cell r="E156">
            <v>19289.770990000001</v>
          </cell>
          <cell r="F156">
            <v>138419</v>
          </cell>
        </row>
        <row r="157">
          <cell r="B157" t="str">
            <v>Dist. Transformer 630 KVA, 11/0.43 kv</v>
          </cell>
          <cell r="C157" t="str">
            <v>No.</v>
          </cell>
          <cell r="D157">
            <v>545499.68999999994</v>
          </cell>
          <cell r="E157">
            <v>78661.055297999992</v>
          </cell>
          <cell r="F157">
            <v>676154.39</v>
          </cell>
        </row>
        <row r="158">
          <cell r="B158" t="str">
            <v>Dist.Trans.  11/0.433 kV  ID 315 KVA</v>
          </cell>
          <cell r="C158" t="str">
            <v>No</v>
          </cell>
          <cell r="D158">
            <v>339369.67</v>
          </cell>
          <cell r="E158">
            <v>48937.106413999994</v>
          </cell>
          <cell r="F158">
            <v>434593.66</v>
          </cell>
        </row>
        <row r="159">
          <cell r="B159" t="str">
            <v>Dist. Transformer 315 KVA, 11/0.43 kv</v>
          </cell>
          <cell r="C159" t="str">
            <v>No</v>
          </cell>
          <cell r="D159">
            <v>337650.77</v>
          </cell>
          <cell r="E159">
            <v>48689.241033999999</v>
          </cell>
          <cell r="F159">
            <v>430280.06</v>
          </cell>
        </row>
        <row r="160">
          <cell r="B160" t="str">
            <v>Dist. Transformer 200 KVA, 11/0.43 kv</v>
          </cell>
          <cell r="C160" t="str">
            <v>No</v>
          </cell>
          <cell r="D160">
            <v>200929.37</v>
          </cell>
          <cell r="E160">
            <v>28974.015153999997</v>
          </cell>
          <cell r="F160">
            <v>148432.45000000001</v>
          </cell>
        </row>
        <row r="161">
          <cell r="B161" t="str">
            <v>Dist. Transformer 100 KVA, 11/0.43 kv</v>
          </cell>
          <cell r="C161" t="str">
            <v>No</v>
          </cell>
          <cell r="D161">
            <v>110842.71</v>
          </cell>
          <cell r="E161">
            <v>15983.518782000001</v>
          </cell>
          <cell r="F161">
            <v>109626.58</v>
          </cell>
        </row>
        <row r="162">
          <cell r="B162" t="str">
            <v>Dist. transformer 63kva,11/.4kv(con)</v>
          </cell>
          <cell r="C162" t="str">
            <v>No</v>
          </cell>
          <cell r="D162">
            <v>89064.81</v>
          </cell>
          <cell r="E162">
            <v>12843.145601999999</v>
          </cell>
          <cell r="F162">
            <v>77126.66</v>
          </cell>
        </row>
        <row r="163">
          <cell r="B163" t="str">
            <v>Dist Trans.  11/0.433 KV 200 KVA (AMDT)</v>
          </cell>
          <cell r="D163">
            <v>216371.7</v>
          </cell>
          <cell r="E163">
            <v>31200.799139999999</v>
          </cell>
          <cell r="F163">
            <v>283382.88</v>
          </cell>
        </row>
        <row r="164">
          <cell r="B164" t="str">
            <v>Dist Trans.  11/0.433 KV 100 KVA (AMDT)</v>
          </cell>
          <cell r="C164" t="str">
            <v>No</v>
          </cell>
          <cell r="D164">
            <v>110701.8</v>
          </cell>
          <cell r="E164">
            <v>15963.199559999999</v>
          </cell>
          <cell r="F164">
            <v>144986.59</v>
          </cell>
        </row>
        <row r="165">
          <cell r="B165" t="str">
            <v>Dist.Trans.  11/0.433 KV  63 KVA (AMDT)</v>
          </cell>
          <cell r="C165" t="str">
            <v>No</v>
          </cell>
          <cell r="D165">
            <v>89456</v>
          </cell>
          <cell r="E165">
            <v>12899.555199999999</v>
          </cell>
          <cell r="F165">
            <v>117160.88</v>
          </cell>
        </row>
        <row r="166">
          <cell r="B166" t="str">
            <v>Dist.Trans.  11/0.433 KV  25 KVA (AMDT) Single phase</v>
          </cell>
          <cell r="D166">
            <v>49625.36</v>
          </cell>
          <cell r="E166">
            <v>7155.9769120000001</v>
          </cell>
          <cell r="F166">
            <v>46223.58</v>
          </cell>
        </row>
        <row r="167">
          <cell r="B167" t="str">
            <v>Dist.Trans.  11/0.433 KV  15 KVA (AMDT) Single phase</v>
          </cell>
          <cell r="D167">
            <v>36448.25</v>
          </cell>
          <cell r="E167">
            <v>5255.8376499999995</v>
          </cell>
          <cell r="F167">
            <v>33949.760000000002</v>
          </cell>
        </row>
        <row r="168">
          <cell r="B168" t="str">
            <v>Dist Trans.  11/0.433 KV 25 KVA Single Phase</v>
          </cell>
          <cell r="C168" t="str">
            <v>No</v>
          </cell>
          <cell r="D168">
            <v>41130.080000000002</v>
          </cell>
          <cell r="E168">
            <v>5930.9575359999999</v>
          </cell>
          <cell r="F168">
            <v>38310.65</v>
          </cell>
        </row>
        <row r="169">
          <cell r="B169" t="str">
            <v>Dist Trans.  11/0.433 KV 15 KVA Single Phase</v>
          </cell>
          <cell r="C169" t="str">
            <v>No</v>
          </cell>
          <cell r="D169">
            <v>31176.73</v>
          </cell>
          <cell r="E169">
            <v>4495.6844659999997</v>
          </cell>
          <cell r="F169">
            <v>29039.599999999999</v>
          </cell>
        </row>
        <row r="170">
          <cell r="B170" t="str">
            <v>L.A.s 22KV (Gapless type) with disconnector</v>
          </cell>
          <cell r="C170" t="str">
            <v>Set</v>
          </cell>
          <cell r="D170">
            <v>1144.8399999999999</v>
          </cell>
          <cell r="E170">
            <v>165.085928</v>
          </cell>
          <cell r="F170">
            <v>1893.57</v>
          </cell>
        </row>
        <row r="171">
          <cell r="B171" t="str">
            <v>L.As. 11 KV (Gapless type)  with disconector</v>
          </cell>
          <cell r="C171" t="str">
            <v>Set</v>
          </cell>
          <cell r="D171">
            <v>641.68499999999995</v>
          </cell>
          <cell r="E171">
            <v>92.530976999999993</v>
          </cell>
          <cell r="F171">
            <v>974.61</v>
          </cell>
        </row>
        <row r="172">
          <cell r="B172" t="str">
            <v>Capacitor banks without Switchgear 11 KV 0.6 MVAR</v>
          </cell>
          <cell r="C172" t="str">
            <v>Set</v>
          </cell>
          <cell r="D172">
            <v>42175.9</v>
          </cell>
          <cell r="E172">
            <v>6081.7647800000004</v>
          </cell>
          <cell r="F172">
            <v>46340.83</v>
          </cell>
        </row>
        <row r="173">
          <cell r="B173" t="str">
            <v>Automatic capacitor switch 11 KV</v>
          </cell>
          <cell r="C173" t="str">
            <v>No.</v>
          </cell>
          <cell r="D173">
            <v>96991.65</v>
          </cell>
          <cell r="E173">
            <v>13986.195929999998</v>
          </cell>
          <cell r="F173">
            <v>97387.18</v>
          </cell>
        </row>
        <row r="174">
          <cell r="B174" t="str">
            <v>Kit Kat fuses 415 V 200 A</v>
          </cell>
          <cell r="C174" t="str">
            <v>No</v>
          </cell>
          <cell r="D174">
            <v>358.14</v>
          </cell>
          <cell r="E174">
            <v>0</v>
          </cell>
          <cell r="F174">
            <v>319.58999999999997</v>
          </cell>
        </row>
        <row r="175">
          <cell r="B175" t="str">
            <v>Kit Kat fuses 415 V 100 A</v>
          </cell>
          <cell r="C175" t="str">
            <v>No</v>
          </cell>
          <cell r="D175">
            <v>189.91</v>
          </cell>
          <cell r="E175">
            <v>0</v>
          </cell>
          <cell r="F175">
            <v>170.79</v>
          </cell>
        </row>
        <row r="176">
          <cell r="B176" t="str">
            <v>Single pole MCB with encloser 32 A</v>
          </cell>
          <cell r="C176" t="str">
            <v>No</v>
          </cell>
          <cell r="D176">
            <v>120.17</v>
          </cell>
          <cell r="E176">
            <v>17.328513999999998</v>
          </cell>
          <cell r="F176">
            <v>92.47</v>
          </cell>
        </row>
        <row r="177">
          <cell r="B177" t="str">
            <v>Single pole MCB with encloser 20 A</v>
          </cell>
          <cell r="C177" t="str">
            <v>No</v>
          </cell>
          <cell r="D177">
            <v>116.55</v>
          </cell>
          <cell r="E177">
            <v>16.806509999999999</v>
          </cell>
          <cell r="F177">
            <v>113.07</v>
          </cell>
        </row>
        <row r="178">
          <cell r="B178" t="str">
            <v>Single pole MCB with encloser 10 A</v>
          </cell>
          <cell r="C178" t="str">
            <v>No</v>
          </cell>
          <cell r="D178">
            <v>116.55</v>
          </cell>
          <cell r="E178">
            <v>16.806509999999999</v>
          </cell>
          <cell r="F178">
            <v>92.47</v>
          </cell>
        </row>
        <row r="179">
          <cell r="B179" t="str">
            <v xml:space="preserve">22KV   metering cubical with ratio 5/5A CTs &amp; PTs but without meter </v>
          </cell>
          <cell r="C179" t="str">
            <v>Set</v>
          </cell>
          <cell r="D179">
            <v>120138.77</v>
          </cell>
          <cell r="E179">
            <v>17324.010633999998</v>
          </cell>
          <cell r="F179">
            <v>92656.91</v>
          </cell>
        </row>
        <row r="180">
          <cell r="B180" t="str">
            <v>-do-          with ratio 10/5A</v>
          </cell>
          <cell r="C180" t="str">
            <v>Set</v>
          </cell>
          <cell r="D180">
            <v>120138.77</v>
          </cell>
          <cell r="E180">
            <v>17324.010633999998</v>
          </cell>
          <cell r="F180">
            <v>90881.88</v>
          </cell>
        </row>
        <row r="181">
          <cell r="B181" t="str">
            <v>-do-         with ratio 25/5A</v>
          </cell>
          <cell r="C181" t="str">
            <v>Set</v>
          </cell>
          <cell r="D181">
            <v>120138.77</v>
          </cell>
          <cell r="E181">
            <v>17324.010633999998</v>
          </cell>
          <cell r="F181">
            <v>101448.3</v>
          </cell>
        </row>
        <row r="182">
          <cell r="B182" t="str">
            <v>-do-          with ratio 50/5A</v>
          </cell>
          <cell r="C182" t="str">
            <v>Set</v>
          </cell>
          <cell r="D182">
            <v>120138.77</v>
          </cell>
          <cell r="E182">
            <v>17324.010633999998</v>
          </cell>
          <cell r="F182">
            <v>100570.15</v>
          </cell>
        </row>
        <row r="183">
          <cell r="B183" t="str">
            <v xml:space="preserve">11KV   metering cubical with ratio 5/5A CTs &amp; PTs but without meter </v>
          </cell>
          <cell r="C183" t="str">
            <v>Set</v>
          </cell>
          <cell r="D183">
            <v>82780.06</v>
          </cell>
          <cell r="E183">
            <v>11936.884651999999</v>
          </cell>
          <cell r="F183">
            <v>61125.95</v>
          </cell>
        </row>
        <row r="184">
          <cell r="B184" t="str">
            <v>-do-          with ratio 10/5A</v>
          </cell>
          <cell r="C184" t="str">
            <v>Set</v>
          </cell>
          <cell r="D184">
            <v>79681.56</v>
          </cell>
          <cell r="E184">
            <v>11490.080951999998</v>
          </cell>
          <cell r="F184">
            <v>65495.44</v>
          </cell>
        </row>
        <row r="185">
          <cell r="B185" t="str">
            <v>-do-         with ratio 25/5A</v>
          </cell>
          <cell r="C185" t="str">
            <v>Set</v>
          </cell>
          <cell r="D185">
            <v>76687.69</v>
          </cell>
          <cell r="E185">
            <v>11058.364898</v>
          </cell>
          <cell r="F185">
            <v>58910.71</v>
          </cell>
        </row>
        <row r="186">
          <cell r="B186" t="str">
            <v>-do-          with ratio 50/5A</v>
          </cell>
          <cell r="C186" t="str">
            <v>Set</v>
          </cell>
          <cell r="D186">
            <v>74175.850000000006</v>
          </cell>
          <cell r="E186">
            <v>10696.157570000001</v>
          </cell>
          <cell r="F186">
            <v>58910.71</v>
          </cell>
        </row>
        <row r="187">
          <cell r="B187" t="str">
            <v>-do-          with ratio 100/5A</v>
          </cell>
          <cell r="C187" t="str">
            <v>Set</v>
          </cell>
          <cell r="D187">
            <v>73765.06</v>
          </cell>
          <cell r="E187">
            <v>10636.921651999999</v>
          </cell>
          <cell r="F187">
            <v>58910.71</v>
          </cell>
        </row>
        <row r="188">
          <cell r="B188" t="str">
            <v>11 kV Extendable Ring Main unit</v>
          </cell>
          <cell r="C188" t="str">
            <v>No</v>
          </cell>
          <cell r="D188">
            <v>297191.11</v>
          </cell>
          <cell r="E188">
            <v>42854.958061999998</v>
          </cell>
          <cell r="F188">
            <v>300277.87</v>
          </cell>
        </row>
        <row r="189">
          <cell r="B189" t="str">
            <v>11 kV Non Extendable Ring Main unit</v>
          </cell>
          <cell r="C189" t="str">
            <v>No</v>
          </cell>
          <cell r="D189">
            <v>286184.03000000003</v>
          </cell>
          <cell r="E189">
            <v>41267.737126</v>
          </cell>
          <cell r="F189">
            <v>289156.46999999997</v>
          </cell>
        </row>
        <row r="190">
          <cell r="B190" t="str">
            <v>22 kV Non Extendable Ring Main unit</v>
          </cell>
          <cell r="C190" t="str">
            <v>No</v>
          </cell>
          <cell r="D190">
            <v>417415.92</v>
          </cell>
          <cell r="E190">
            <v>60191.375663999992</v>
          </cell>
          <cell r="F190">
            <v>421751.39</v>
          </cell>
        </row>
        <row r="191">
          <cell r="B191" t="str">
            <v xml:space="preserve">Transformer Oil </v>
          </cell>
          <cell r="C191" t="str">
            <v>KL</v>
          </cell>
          <cell r="D191">
            <v>50467.199999999997</v>
          </cell>
          <cell r="E191">
            <v>7277.3702399999993</v>
          </cell>
          <cell r="F191">
            <v>45639.61</v>
          </cell>
        </row>
        <row r="192">
          <cell r="B192" t="str">
            <v>GROUP - XIII</v>
          </cell>
        </row>
        <row r="193">
          <cell r="B193" t="str">
            <v>Name of material</v>
          </cell>
          <cell r="C193" t="str">
            <v>Unit</v>
          </cell>
          <cell r="D193" t="str">
            <v>Exworks</v>
          </cell>
          <cell r="E193" t="str">
            <v>E.D.</v>
          </cell>
          <cell r="F193" t="str">
            <v>Rate per unit as on june 08</v>
          </cell>
        </row>
        <row r="194">
          <cell r="B194" t="str">
            <v>11 KV Isolators with EB (800 A)</v>
          </cell>
          <cell r="C194" t="str">
            <v>Set</v>
          </cell>
          <cell r="D194">
            <v>67920.509999999995</v>
          </cell>
          <cell r="E194">
            <v>9794.1375419999986</v>
          </cell>
          <cell r="F194">
            <v>70411.929999999993</v>
          </cell>
        </row>
        <row r="195">
          <cell r="B195" t="str">
            <v>11 KV Isolators without EB (800 Amp.)</v>
          </cell>
          <cell r="C195" t="str">
            <v>Set</v>
          </cell>
          <cell r="D195">
            <v>65668.149999999994</v>
          </cell>
          <cell r="E195">
            <v>0</v>
          </cell>
          <cell r="F195">
            <v>63077.19</v>
          </cell>
        </row>
        <row r="196">
          <cell r="B196" t="str">
            <v>22 KV Isolators with EB (800 A)</v>
          </cell>
          <cell r="C196" t="str">
            <v>Set</v>
          </cell>
          <cell r="D196">
            <v>67920.509999999995</v>
          </cell>
          <cell r="E196">
            <v>9794.1375419999986</v>
          </cell>
          <cell r="F196">
            <v>70411.929999999993</v>
          </cell>
        </row>
        <row r="197">
          <cell r="B197" t="str">
            <v>22 KV Isolators without EB (800 Amp.)</v>
          </cell>
          <cell r="C197" t="str">
            <v>Set</v>
          </cell>
          <cell r="D197">
            <v>65668.149999999994</v>
          </cell>
          <cell r="E197">
            <v>0</v>
          </cell>
          <cell r="F197">
            <v>63077.19</v>
          </cell>
        </row>
        <row r="198">
          <cell r="B198" t="str">
            <v>33 KV Isolators with EB (800 A)</v>
          </cell>
          <cell r="C198" t="str">
            <v>Set</v>
          </cell>
          <cell r="D198">
            <v>67920.509999999995</v>
          </cell>
          <cell r="E198">
            <v>9794.1375419999986</v>
          </cell>
          <cell r="F198">
            <v>70411.929999999993</v>
          </cell>
        </row>
        <row r="199">
          <cell r="B199" t="str">
            <v>33 KV Isolators without EB (800 Amp.)</v>
          </cell>
          <cell r="C199" t="str">
            <v>Set</v>
          </cell>
          <cell r="D199">
            <v>65668.149999999994</v>
          </cell>
          <cell r="E199">
            <v>0</v>
          </cell>
          <cell r="F199">
            <v>63077.19</v>
          </cell>
        </row>
        <row r="200">
          <cell r="B200" t="str">
            <v>AC Distribution Board 'B' type</v>
          </cell>
          <cell r="C200" t="str">
            <v>No.</v>
          </cell>
          <cell r="D200">
            <v>19878.21</v>
          </cell>
          <cell r="E200">
            <v>2866.4378819999997</v>
          </cell>
          <cell r="F200">
            <v>23325.95</v>
          </cell>
        </row>
        <row r="201">
          <cell r="B201" t="str">
            <v xml:space="preserve">C&amp;R panel for 33 KV for feeder breaker </v>
          </cell>
          <cell r="C201" t="str">
            <v>Set</v>
          </cell>
          <cell r="D201">
            <v>94723.29</v>
          </cell>
          <cell r="E201">
            <v>13659.098417999998</v>
          </cell>
          <cell r="F201">
            <v>94597</v>
          </cell>
        </row>
        <row r="202">
          <cell r="B202" t="str">
            <v>C&amp;R panel for 22 KV feeder breaker</v>
          </cell>
          <cell r="C202" t="str">
            <v>Set</v>
          </cell>
          <cell r="D202">
            <v>94723.29</v>
          </cell>
          <cell r="E202">
            <v>13659.098417999998</v>
          </cell>
          <cell r="F202">
            <v>94597</v>
          </cell>
        </row>
        <row r="203">
          <cell r="B203" t="str">
            <v>C&amp;R panel for 33 KV Transformer with 1 Amp. Relay</v>
          </cell>
          <cell r="C203" t="str">
            <v>Set</v>
          </cell>
          <cell r="D203">
            <v>64462.95</v>
          </cell>
          <cell r="E203">
            <v>9295.5573899999999</v>
          </cell>
          <cell r="F203">
            <v>64377</v>
          </cell>
        </row>
        <row r="204">
          <cell r="B204" t="str">
            <v>C&amp;R panel for 22 KV Transformer with 1 A relay</v>
          </cell>
          <cell r="C204" t="str">
            <v>Set</v>
          </cell>
          <cell r="D204">
            <v>64462.95</v>
          </cell>
          <cell r="E204">
            <v>9295.5573899999999</v>
          </cell>
          <cell r="F204">
            <v>64377</v>
          </cell>
        </row>
        <row r="205">
          <cell r="B205" t="str">
            <v>33 KV VCB complete  1600 Amp (O.D.)</v>
          </cell>
          <cell r="C205" t="str">
            <v>No.</v>
          </cell>
          <cell r="D205">
            <v>258165</v>
          </cell>
          <cell r="E205">
            <v>37227.392999999996</v>
          </cell>
          <cell r="F205">
            <v>260798.87</v>
          </cell>
        </row>
        <row r="206">
          <cell r="B206" t="str">
            <v>22 KV VCB complete  1600 Amp (O.D.)</v>
          </cell>
          <cell r="C206" t="str">
            <v>No.</v>
          </cell>
          <cell r="D206">
            <v>233341.75</v>
          </cell>
          <cell r="E206">
            <v>33647.880349999999</v>
          </cell>
          <cell r="F206">
            <v>260798.87</v>
          </cell>
        </row>
        <row r="207">
          <cell r="B207" t="str">
            <v>C&amp;R panel for 33 KV Transformer with Diff. Protection</v>
          </cell>
          <cell r="C207" t="str">
            <v>Set</v>
          </cell>
          <cell r="D207">
            <v>123195.86</v>
          </cell>
          <cell r="E207">
            <v>17764.843012000001</v>
          </cell>
          <cell r="F207">
            <v>123031.59</v>
          </cell>
        </row>
        <row r="208">
          <cell r="B208" t="str">
            <v>C&amp;R panel for 22 KV Transformer with Diff. Protection</v>
          </cell>
          <cell r="C208" t="str">
            <v>Set</v>
          </cell>
          <cell r="D208">
            <v>123195.86</v>
          </cell>
          <cell r="E208">
            <v>17764.843012000001</v>
          </cell>
          <cell r="F208">
            <v>123031.59</v>
          </cell>
        </row>
        <row r="209">
          <cell r="B209" t="str">
            <v>11 kv 250 MVA OD Switchgears comprising of 1 Incomer and 3 single feeder with associated OD panels, Islators, C.T. &amp; P.T. etc.</v>
          </cell>
          <cell r="C209" t="str">
            <v>Set</v>
          </cell>
          <cell r="D209">
            <v>1177848</v>
          </cell>
          <cell r="E209">
            <v>169845.68159999998</v>
          </cell>
          <cell r="F209">
            <v>1162974.42</v>
          </cell>
        </row>
        <row r="210">
          <cell r="B210" t="str">
            <v>11kV I D switchgear (2 I/c+1 B/c+8O/G)</v>
          </cell>
          <cell r="C210" t="str">
            <v>Set</v>
          </cell>
          <cell r="D210">
            <v>4291706.16</v>
          </cell>
          <cell r="E210">
            <v>618864.02827200003</v>
          </cell>
          <cell r="F210">
            <v>2779185.08</v>
          </cell>
        </row>
        <row r="211">
          <cell r="B211" t="str">
            <v>11kV I D switchgear (2 I/c+1 B/c+8O/G)</v>
          </cell>
          <cell r="C211" t="str">
            <v>Set</v>
          </cell>
          <cell r="E211">
            <v>0</v>
          </cell>
          <cell r="F211">
            <v>16237.753488</v>
          </cell>
        </row>
        <row r="212">
          <cell r="B212" t="str">
            <v>33 KV P.T.</v>
          </cell>
          <cell r="C212" t="str">
            <v>No.</v>
          </cell>
          <cell r="D212">
            <v>16251.91</v>
          </cell>
          <cell r="E212">
            <v>2343.5254219999997</v>
          </cell>
          <cell r="F212">
            <v>15936.07</v>
          </cell>
        </row>
        <row r="213">
          <cell r="B213" t="str">
            <v>22 KV P.T.</v>
          </cell>
          <cell r="C213" t="str">
            <v>No.</v>
          </cell>
          <cell r="D213">
            <v>16252.91</v>
          </cell>
          <cell r="E213">
            <v>2343.6696219999999</v>
          </cell>
          <cell r="F213">
            <v>15936.07</v>
          </cell>
        </row>
        <row r="214">
          <cell r="B214" t="str">
            <v>33 kV C. T. (400-200/1-1-1)</v>
          </cell>
          <cell r="D214">
            <v>22904.639999999999</v>
          </cell>
          <cell r="E214">
            <v>0</v>
          </cell>
          <cell r="F214">
            <v>20669.48</v>
          </cell>
        </row>
        <row r="215">
          <cell r="B215" t="str">
            <v>22 KV C.T. Three core.</v>
          </cell>
          <cell r="C215" t="str">
            <v>No.</v>
          </cell>
          <cell r="D215">
            <v>22904.639999999999</v>
          </cell>
          <cell r="E215">
            <v>0</v>
          </cell>
          <cell r="F215">
            <v>20669.48</v>
          </cell>
        </row>
        <row r="216">
          <cell r="B216" t="str">
            <v>30 V, 100 AH Lead Acid Battery  sets</v>
          </cell>
          <cell r="C216" t="str">
            <v>Sets</v>
          </cell>
          <cell r="D216">
            <v>15299.04</v>
          </cell>
          <cell r="E216">
            <v>0</v>
          </cell>
          <cell r="F216">
            <v>16989.169999999998</v>
          </cell>
        </row>
        <row r="217">
          <cell r="B217" t="str">
            <v>Battery chargers suitable  for above</v>
          </cell>
          <cell r="C217" t="str">
            <v>No.</v>
          </cell>
          <cell r="D217">
            <v>24366.89</v>
          </cell>
          <cell r="E217">
            <v>0</v>
          </cell>
          <cell r="F217">
            <v>21359.32</v>
          </cell>
        </row>
        <row r="218">
          <cell r="B218" t="str">
            <v>Battery set 30 Volt, 100 AH with Battery charger</v>
          </cell>
          <cell r="C218" t="str">
            <v>Set</v>
          </cell>
          <cell r="D218">
            <v>39665.93</v>
          </cell>
          <cell r="E218">
            <v>0</v>
          </cell>
          <cell r="F218">
            <v>38348.49</v>
          </cell>
        </row>
        <row r="219">
          <cell r="B219" t="str">
            <v>33 KV Lightning Arrestors  (Station type)</v>
          </cell>
          <cell r="C219" t="str">
            <v>Set</v>
          </cell>
          <cell r="D219">
            <v>11633.16</v>
          </cell>
          <cell r="E219">
            <v>1677.5016719999999</v>
          </cell>
          <cell r="F219">
            <v>10011.379999999999</v>
          </cell>
        </row>
        <row r="220">
          <cell r="B220" t="str">
            <v>22 KV Lightning Arrestors  (Station type)</v>
          </cell>
          <cell r="C220" t="str">
            <v>set</v>
          </cell>
          <cell r="D220">
            <v>10263.119999999999</v>
          </cell>
          <cell r="E220">
            <v>1479.9419039999998</v>
          </cell>
          <cell r="F220">
            <v>10011.379999999999</v>
          </cell>
        </row>
        <row r="221">
          <cell r="B221" t="str">
            <v>Power Transformer 33/11 KV, 5 MVA</v>
          </cell>
          <cell r="C221" t="str">
            <v>No.</v>
          </cell>
          <cell r="D221">
            <v>2852150</v>
          </cell>
          <cell r="E221">
            <v>411280.02999999997</v>
          </cell>
          <cell r="F221">
            <v>3346205.52</v>
          </cell>
        </row>
        <row r="222">
          <cell r="B222" t="str">
            <v xml:space="preserve">Power Transformer 33/11 KV, 10 MVA </v>
          </cell>
          <cell r="C222" t="str">
            <v>No.</v>
          </cell>
          <cell r="D222">
            <v>5424685</v>
          </cell>
          <cell r="E222">
            <v>782239.57699999993</v>
          </cell>
          <cell r="F222">
            <v>6094696.21</v>
          </cell>
        </row>
        <row r="225">
          <cell r="B225" t="str">
            <v xml:space="preserve">11 KV PT </v>
          </cell>
          <cell r="C225" t="str">
            <v>No.</v>
          </cell>
          <cell r="F225">
            <v>6486.27</v>
          </cell>
        </row>
        <row r="226">
          <cell r="B226" t="str">
            <v>11 / .433 KV 25 KVA Transformer</v>
          </cell>
          <cell r="C226" t="str">
            <v>No</v>
          </cell>
          <cell r="F226">
            <v>67500</v>
          </cell>
        </row>
        <row r="227">
          <cell r="B227" t="str">
            <v>11 KV  V cross arm with clamp</v>
          </cell>
          <cell r="C227" t="str">
            <v>No</v>
          </cell>
          <cell r="F227">
            <v>430.57136000000003</v>
          </cell>
        </row>
        <row r="228">
          <cell r="B228" t="str">
            <v>22 KV  V cross arm with clamp</v>
          </cell>
          <cell r="C228" t="str">
            <v>No</v>
          </cell>
          <cell r="F228">
            <v>610.61112000000003</v>
          </cell>
        </row>
        <row r="229">
          <cell r="B229" t="str">
            <v>11 KV 250 MVA OD switchgear comprising of 2 incomer &amp; 4 single feeders with associated OD pannels , Isolators CT &amp; PT etc</v>
          </cell>
          <cell r="C229" t="str">
            <v>Set</v>
          </cell>
          <cell r="F229">
            <v>1882933.0710959998</v>
          </cell>
        </row>
        <row r="230">
          <cell r="B230" t="str">
            <v>11 KV 250 MVA O.D. Switch gear with one I/C+ one O/G</v>
          </cell>
          <cell r="C230" t="str">
            <v>Set</v>
          </cell>
          <cell r="F230">
            <v>537980.87745599996</v>
          </cell>
        </row>
        <row r="231">
          <cell r="B231" t="str">
            <v>22 kv 500 MVA OD Switchgears comprising of 1 Incomer and 3 single feeder with associated OD panels, Islators, C.T. &amp; P.T. etc.</v>
          </cell>
          <cell r="C231" t="str">
            <v>Set</v>
          </cell>
          <cell r="F231">
            <v>537980.87745599996</v>
          </cell>
        </row>
        <row r="232">
          <cell r="B232" t="str">
            <v>11 KV 3 Phase, Residual voltage Transformer with terminal connectors.</v>
          </cell>
          <cell r="C232" t="str">
            <v>No</v>
          </cell>
          <cell r="F232">
            <v>23296</v>
          </cell>
        </row>
        <row r="233">
          <cell r="B233" t="str">
            <v>11 KV 500 MVA Indoor Switch Gears comprising of 2 Incomer and 8 Single feeder &amp; Bus Coupler  with associated C.R Panels/ V.C.B.800 Amp for Incoming &amp; ,Bus Coup./ 400 Amp for Feeder</v>
          </cell>
          <cell r="C233" t="str">
            <v>Set</v>
          </cell>
          <cell r="F233">
            <v>4190067.95</v>
          </cell>
        </row>
        <row r="234">
          <cell r="B234" t="str">
            <v>11 KV 500 MVA ID switchgear comprising of one incomer ,3 O/G &amp; 1 B/C with associated OD panels, Isolators, CT &amp; PT etc.</v>
          </cell>
          <cell r="C234" t="str">
            <v>Set</v>
          </cell>
          <cell r="F234">
            <v>1168801.5959999999</v>
          </cell>
        </row>
        <row r="235">
          <cell r="B235" t="str">
            <v>11 KV Capa. Bank 0.6 MVAR without switch</v>
          </cell>
          <cell r="C235" t="str">
            <v>Set</v>
          </cell>
          <cell r="F235">
            <v>42004</v>
          </cell>
        </row>
        <row r="236">
          <cell r="B236" t="str">
            <v>11 KV CT 400 - 200 / 5 - 5 Indoor</v>
          </cell>
          <cell r="C236" t="str">
            <v>No</v>
          </cell>
          <cell r="F236">
            <v>5000</v>
          </cell>
        </row>
        <row r="237">
          <cell r="B237" t="str">
            <v>11 KV CT 400 - 200 / 5 - 5 Outdoor</v>
          </cell>
          <cell r="C237" t="str">
            <v>No</v>
          </cell>
          <cell r="F237">
            <v>15000</v>
          </cell>
        </row>
        <row r="238">
          <cell r="B238" t="str">
            <v>11 KV CT 600 - 300 / 5 - 5 Indoor</v>
          </cell>
          <cell r="C238" t="str">
            <v>No</v>
          </cell>
          <cell r="F238">
            <v>5000</v>
          </cell>
        </row>
        <row r="239">
          <cell r="B239" t="str">
            <v>11 KV CT 600 - 300 / 5 - 5 Outdoor</v>
          </cell>
          <cell r="C239" t="str">
            <v>No</v>
          </cell>
          <cell r="F239">
            <v>15000</v>
          </cell>
        </row>
        <row r="240">
          <cell r="B240" t="str">
            <v>CT - 11 KV 400 - 200 - 100/ 5-5-5 A / 3 Core I/D</v>
          </cell>
          <cell r="C240" t="str">
            <v>No</v>
          </cell>
          <cell r="F240">
            <v>18000</v>
          </cell>
        </row>
        <row r="241">
          <cell r="B241" t="str">
            <v>11 KV Feedar Pillar 2 Way</v>
          </cell>
          <cell r="C241" t="str">
            <v>No</v>
          </cell>
          <cell r="F241">
            <v>65000</v>
          </cell>
        </row>
        <row r="242">
          <cell r="B242" t="str">
            <v>11 KV Guarding angle with clamp</v>
          </cell>
          <cell r="C242" t="str">
            <v>Kg</v>
          </cell>
          <cell r="F242">
            <v>34.92</v>
          </cell>
        </row>
        <row r="243">
          <cell r="B243" t="str">
            <v>11 kV heat shrinkable Indoor termination joint kit for 3 C X 185 sqmm</v>
          </cell>
          <cell r="C243" t="str">
            <v>Kit</v>
          </cell>
          <cell r="F243">
            <v>1250</v>
          </cell>
        </row>
        <row r="244">
          <cell r="B244" t="str">
            <v>11 kV heat shrinkable Indoor termination joint kit for 3 C X 120 sqmm</v>
          </cell>
          <cell r="C244" t="str">
            <v>Kit</v>
          </cell>
          <cell r="F244">
            <v>1250</v>
          </cell>
        </row>
        <row r="245">
          <cell r="B245" t="str">
            <v>11 kV heat shrinkable Indoor termination joint kit for 3 C X 240 sqmm</v>
          </cell>
          <cell r="C245" t="str">
            <v>Kit</v>
          </cell>
          <cell r="F245">
            <v>1285</v>
          </cell>
        </row>
        <row r="246">
          <cell r="B246" t="str">
            <v>11 kV heat shrinkable Indoor termination joint kit for 3 C X 300 sqmm</v>
          </cell>
          <cell r="C246" t="str">
            <v>Kit</v>
          </cell>
          <cell r="F246">
            <v>1350</v>
          </cell>
        </row>
        <row r="247">
          <cell r="B247" t="str">
            <v>11 kV heat shrinkable Indoor termination joint kit for 3 C X 95 sqmm</v>
          </cell>
          <cell r="C247" t="str">
            <v>Kit</v>
          </cell>
          <cell r="F247">
            <v>950</v>
          </cell>
        </row>
        <row r="248">
          <cell r="B248" t="str">
            <v>11 kV heat shrinkable Outdoor termination joint kit for 3 C X 185 sqmm</v>
          </cell>
          <cell r="C248" t="str">
            <v>Kit</v>
          </cell>
          <cell r="F248">
            <v>1550</v>
          </cell>
        </row>
        <row r="249">
          <cell r="B249" t="str">
            <v>11 kV heat shrinkable Outdoor termination joint kit for 3 C X 120 sqmm</v>
          </cell>
          <cell r="C249" t="str">
            <v>Kit</v>
          </cell>
          <cell r="F249">
            <v>1550</v>
          </cell>
        </row>
        <row r="250">
          <cell r="B250" t="str">
            <v>11 kV heat shrinkable Outdoor termination joint kit for 3 C X 240 sqmm</v>
          </cell>
          <cell r="C250" t="str">
            <v>Kit</v>
          </cell>
          <cell r="F250">
            <v>1650</v>
          </cell>
        </row>
        <row r="251">
          <cell r="B251" t="str">
            <v>11 kV heat shrinkable Outdoor termination joint kit for 3 C X 300 sqmm</v>
          </cell>
          <cell r="C251" t="str">
            <v>Kit</v>
          </cell>
          <cell r="F251">
            <v>1650</v>
          </cell>
        </row>
        <row r="252">
          <cell r="B252" t="str">
            <v>11 kV heat shrinkable Outdoor termination joint kit for 3 C X 95 sqmm</v>
          </cell>
          <cell r="C252" t="str">
            <v>Kit</v>
          </cell>
          <cell r="F252">
            <v>1185</v>
          </cell>
        </row>
        <row r="253">
          <cell r="B253" t="str">
            <v>11 kV heat shrinkable Straight through joint kit for 3 C X 185 sqmm</v>
          </cell>
          <cell r="C253" t="str">
            <v>Kit</v>
          </cell>
          <cell r="F253">
            <v>4100</v>
          </cell>
        </row>
        <row r="254">
          <cell r="B254" t="str">
            <v>11 kV heat shrinkable Straight through joint kit for 3 C X 120 sqmm</v>
          </cell>
          <cell r="C254" t="str">
            <v>Kit</v>
          </cell>
          <cell r="F254">
            <v>4100</v>
          </cell>
        </row>
        <row r="255">
          <cell r="B255" t="str">
            <v>11 kV heat shrinkable Straight through joint kit for 3 C X 240 sqmm</v>
          </cell>
          <cell r="C255" t="str">
            <v>Kit</v>
          </cell>
          <cell r="F255">
            <v>4300</v>
          </cell>
        </row>
        <row r="256">
          <cell r="B256" t="str">
            <v>11 kV heat shrinkable Straight through joint kit for 3 C X 300 sqmm</v>
          </cell>
          <cell r="C256" t="str">
            <v>Kit</v>
          </cell>
          <cell r="F256">
            <v>4300</v>
          </cell>
        </row>
        <row r="257">
          <cell r="B257" t="str">
            <v>11 kV heat shrinkable Straight through joint kit for 3 C X 95 sqmm</v>
          </cell>
          <cell r="C257" t="str">
            <v>Kit</v>
          </cell>
          <cell r="F257">
            <v>3400</v>
          </cell>
        </row>
        <row r="258">
          <cell r="B258" t="str">
            <v xml:space="preserve">11 KV Isolator with  EB 400 A </v>
          </cell>
          <cell r="C258" t="str">
            <v>Set</v>
          </cell>
          <cell r="F258">
            <v>34944</v>
          </cell>
        </row>
        <row r="259">
          <cell r="B259" t="str">
            <v xml:space="preserve">11 KV Isolator without  EB 400 A </v>
          </cell>
          <cell r="C259" t="str">
            <v>Set</v>
          </cell>
          <cell r="F259">
            <v>33000</v>
          </cell>
        </row>
        <row r="260">
          <cell r="B260" t="str">
            <v>11 KV Top fitting with clamp</v>
          </cell>
          <cell r="C260" t="str">
            <v>No</v>
          </cell>
          <cell r="F260">
            <v>68</v>
          </cell>
        </row>
        <row r="261">
          <cell r="B261" t="str">
            <v>11 KV VCB 400 A Indoor</v>
          </cell>
          <cell r="C261" t="str">
            <v>No</v>
          </cell>
          <cell r="F261">
            <v>325000</v>
          </cell>
        </row>
        <row r="262">
          <cell r="B262" t="str">
            <v>11 KV VCB 400 A Outdoor</v>
          </cell>
          <cell r="C262" t="str">
            <v>No</v>
          </cell>
          <cell r="F262">
            <v>165000</v>
          </cell>
        </row>
        <row r="263">
          <cell r="B263" t="str">
            <v>11 KV VCB 800 A Indoor</v>
          </cell>
          <cell r="C263" t="str">
            <v>No</v>
          </cell>
          <cell r="F263">
            <v>340000</v>
          </cell>
        </row>
        <row r="264">
          <cell r="B264" t="str">
            <v>11 KV VCB 800 A Outdoor</v>
          </cell>
          <cell r="C264" t="str">
            <v>No</v>
          </cell>
          <cell r="F264">
            <v>227136</v>
          </cell>
        </row>
        <row r="265">
          <cell r="B265" t="str">
            <v>11 KV, 3 Phase, 400 amps. Isolator with earth switch, Double blade complete with set of insulators and terminal connectors.</v>
          </cell>
          <cell r="C265" t="str">
            <v>No</v>
          </cell>
          <cell r="F265">
            <v>40000</v>
          </cell>
        </row>
        <row r="266">
          <cell r="B266" t="str">
            <v>11kV 250 MVA OD switchgear comprising of one incomer and 3 single feeders withassociated o.d.panels</v>
          </cell>
          <cell r="C266" t="str">
            <v>set</v>
          </cell>
          <cell r="F266">
            <v>1347693.68</v>
          </cell>
        </row>
        <row r="267">
          <cell r="B267" t="str">
            <v>11 KV 250 MVA OD switchgear comprising of one incomer ,3 O/G &amp; 1 B/C with associated OD panels, Isolators, CT &amp; PT etc.</v>
          </cell>
          <cell r="C267" t="str">
            <v>set</v>
          </cell>
          <cell r="F267">
            <v>1380099.73761</v>
          </cell>
        </row>
        <row r="268">
          <cell r="B268" t="str">
            <v>152x152 mm Cross Arm clamp</v>
          </cell>
          <cell r="C268" t="str">
            <v>Pair</v>
          </cell>
          <cell r="F268">
            <v>173.18</v>
          </cell>
        </row>
        <row r="269">
          <cell r="B269" t="str">
            <v>152x152 mm pole clamps</v>
          </cell>
          <cell r="C269" t="str">
            <v>Pair</v>
          </cell>
          <cell r="F269">
            <v>173.18</v>
          </cell>
        </row>
        <row r="270">
          <cell r="B270" t="str">
            <v>22 kV C&amp;R Panels with differential</v>
          </cell>
          <cell r="C270" t="str">
            <v>Set</v>
          </cell>
          <cell r="F270">
            <v>140960.70000000001</v>
          </cell>
        </row>
        <row r="271">
          <cell r="B271" t="str">
            <v>22  KV  C. T. Three  core.</v>
          </cell>
          <cell r="C271" t="str">
            <v>Nos</v>
          </cell>
          <cell r="D271">
            <v>20609.8</v>
          </cell>
          <cell r="F271">
            <v>22904.639999999999</v>
          </cell>
        </row>
        <row r="272">
          <cell r="B272" t="str">
            <v>22  KV  P. T.</v>
          </cell>
          <cell r="C272" t="str">
            <v>No</v>
          </cell>
          <cell r="D272">
            <v>14678.14</v>
          </cell>
          <cell r="E272">
            <v>2116.5877879999998</v>
          </cell>
          <cell r="F272">
            <v>18594.439999999999</v>
          </cell>
        </row>
        <row r="273">
          <cell r="B273" t="str">
            <v>22 kV Heat shrik Indoor termination joint (Al) kit for XLPE 3 C X 240 sqmm</v>
          </cell>
          <cell r="C273" t="str">
            <v>Kit</v>
          </cell>
          <cell r="F273">
            <v>4401</v>
          </cell>
        </row>
        <row r="274">
          <cell r="B274" t="str">
            <v>22 kV Heat shrik Indoor termination joint (Al) kit for XLPE 3 C X 95 sqmm</v>
          </cell>
          <cell r="C274" t="str">
            <v>Kit</v>
          </cell>
          <cell r="F274">
            <v>3062.25</v>
          </cell>
        </row>
        <row r="275">
          <cell r="B275" t="str">
            <v>22 kV Heat shrik Outdoor termination joint (Al) kit for XLPE 3 C X 300 sqmm</v>
          </cell>
          <cell r="C275" t="str">
            <v>Kit</v>
          </cell>
          <cell r="F275">
            <v>7722</v>
          </cell>
        </row>
        <row r="276">
          <cell r="B276" t="str">
            <v>22 KV Isolators with EB (800 A)</v>
          </cell>
          <cell r="C276" t="str">
            <v>Set</v>
          </cell>
          <cell r="F276">
            <v>77714.64</v>
          </cell>
        </row>
        <row r="277">
          <cell r="B277" t="str">
            <v>22 KV Isolators without EB (800 Amp.)</v>
          </cell>
          <cell r="C277" t="str">
            <v>Set</v>
          </cell>
          <cell r="F277">
            <v>65668.149999999994</v>
          </cell>
        </row>
        <row r="278">
          <cell r="B278" t="str">
            <v>22 KV Lightning Arrestors  (Screw type)</v>
          </cell>
          <cell r="C278" t="str">
            <v>Set</v>
          </cell>
          <cell r="F278">
            <v>9556.4699999999993</v>
          </cell>
        </row>
        <row r="279">
          <cell r="B279" t="str">
            <v>22 KV Pin Insulator with pin</v>
          </cell>
          <cell r="C279" t="str">
            <v>No</v>
          </cell>
          <cell r="F279">
            <v>317.33</v>
          </cell>
        </row>
        <row r="280">
          <cell r="B280" t="str">
            <v>22 KV Post Insulator</v>
          </cell>
          <cell r="C280" t="str">
            <v>Nos</v>
          </cell>
          <cell r="F280">
            <v>750</v>
          </cell>
        </row>
        <row r="281">
          <cell r="B281" t="str">
            <v>22 KV Transformer CR Panel With 1 Amp relay</v>
          </cell>
          <cell r="C281" t="str">
            <v>Set</v>
          </cell>
          <cell r="F281">
            <v>67474.080000000002</v>
          </cell>
        </row>
        <row r="282">
          <cell r="B282" t="str">
            <v>22 KV VCB complete  1600 Amp (O.D.)</v>
          </cell>
          <cell r="C282" t="str">
            <v>Set</v>
          </cell>
          <cell r="F282">
            <v>266989.63</v>
          </cell>
        </row>
        <row r="283">
          <cell r="B283" t="str">
            <v>33 KV  V Cross Arms</v>
          </cell>
          <cell r="C283" t="str">
            <v>No</v>
          </cell>
          <cell r="F283">
            <v>786.86720619126595</v>
          </cell>
        </row>
        <row r="284">
          <cell r="B284" t="str">
            <v>33 kV Heat shrik Indoor termination joint (Al) kit for XLPE 3 C X 300 sqmm</v>
          </cell>
          <cell r="C284" t="str">
            <v>Kit</v>
          </cell>
          <cell r="F284">
            <v>11500</v>
          </cell>
        </row>
        <row r="285">
          <cell r="B285" t="str">
            <v>33 kV Heat shrik Outdoor termination joint (Al) kit for XLPE 3 C X 300 sqmm</v>
          </cell>
          <cell r="C285" t="str">
            <v>Kit</v>
          </cell>
          <cell r="F285">
            <v>15470</v>
          </cell>
        </row>
        <row r="286">
          <cell r="B286" t="str">
            <v>33 kV Heat shrik Straight through joint (Al) kit for XLPE 3 C X 300 sqmm</v>
          </cell>
          <cell r="C286" t="str">
            <v>Kit</v>
          </cell>
          <cell r="F286">
            <v>30000</v>
          </cell>
        </row>
        <row r="287">
          <cell r="B287" t="str">
            <v>33 KV LA 9 KA</v>
          </cell>
          <cell r="C287" t="str">
            <v>Set</v>
          </cell>
          <cell r="F287">
            <v>13310.67</v>
          </cell>
        </row>
        <row r="288">
          <cell r="B288" t="str">
            <v>33 KV Post Insulator</v>
          </cell>
          <cell r="C288" t="str">
            <v>No</v>
          </cell>
          <cell r="F288">
            <v>750</v>
          </cell>
        </row>
        <row r="289">
          <cell r="B289" t="str">
            <v>33 KV Top Fitting</v>
          </cell>
          <cell r="C289" t="str">
            <v>No</v>
          </cell>
          <cell r="F289">
            <v>257.47680000000003</v>
          </cell>
        </row>
        <row r="290">
          <cell r="B290" t="str">
            <v>22 KV Top Fitting</v>
          </cell>
          <cell r="C290" t="str">
            <v>No</v>
          </cell>
          <cell r="F290">
            <v>257.47680000000003</v>
          </cell>
        </row>
        <row r="291">
          <cell r="B291" t="str">
            <v>33 KV Transformer CR Panel With 1 Amp relay</v>
          </cell>
          <cell r="C291" t="str">
            <v>Set</v>
          </cell>
          <cell r="F291">
            <v>67474.080000000002</v>
          </cell>
        </row>
        <row r="292">
          <cell r="B292" t="str">
            <v>33 KV Transformer CR Panel With Differential</v>
          </cell>
          <cell r="C292" t="str">
            <v>Set</v>
          </cell>
          <cell r="F292">
            <v>140960.70000000001</v>
          </cell>
        </row>
        <row r="293">
          <cell r="B293" t="str">
            <v>9 KV, 10 KA, 1 Ph. Metal Oxide (Gapless) Lightning Arresters with terminal connectors.</v>
          </cell>
          <cell r="C293" t="str">
            <v>Set</v>
          </cell>
          <cell r="F293">
            <v>6989</v>
          </cell>
        </row>
        <row r="294">
          <cell r="B294" t="str">
            <v>AAAC 80 sqmm</v>
          </cell>
          <cell r="C294" t="str">
            <v>Rmt</v>
          </cell>
          <cell r="F294">
            <v>35.6</v>
          </cell>
        </row>
        <row r="295">
          <cell r="B295" t="str">
            <v>Aluminium Jointing  Sleeve for 100 Sq mm ACSR</v>
          </cell>
          <cell r="C295" t="str">
            <v>No</v>
          </cell>
          <cell r="F295">
            <v>100</v>
          </cell>
        </row>
        <row r="296">
          <cell r="B296" t="str">
            <v>Aluminium Jointing  Sleeve for 30 Sq mm ACSR</v>
          </cell>
          <cell r="C296" t="str">
            <v>No</v>
          </cell>
          <cell r="F296">
            <v>100</v>
          </cell>
        </row>
        <row r="297">
          <cell r="B297" t="str">
            <v>Aluminium Jointing  Sleeve for 55 Sq mm AAAC</v>
          </cell>
          <cell r="C297" t="str">
            <v>No</v>
          </cell>
          <cell r="F297">
            <v>100</v>
          </cell>
        </row>
        <row r="298">
          <cell r="B298" t="str">
            <v>Armoured Copper control cable 12C X 2.5 Sq mm</v>
          </cell>
          <cell r="C298" t="str">
            <v>Mtr</v>
          </cell>
          <cell r="F298">
            <v>139.9</v>
          </cell>
        </row>
        <row r="299">
          <cell r="B299" t="str">
            <v>Armoured Copper control cable 19C X 2.5 Sq mm</v>
          </cell>
          <cell r="C299" t="str">
            <v>Mtr</v>
          </cell>
          <cell r="F299">
            <v>214.2</v>
          </cell>
        </row>
        <row r="300">
          <cell r="B300" t="str">
            <v>Armoured Copper control cable 4C X 2.5 Sq mm</v>
          </cell>
          <cell r="C300" t="str">
            <v>Mtr</v>
          </cell>
          <cell r="F300">
            <v>156.94</v>
          </cell>
        </row>
        <row r="301">
          <cell r="B301" t="str">
            <v>Black bituminus paint</v>
          </cell>
          <cell r="C301" t="str">
            <v>Ltr</v>
          </cell>
          <cell r="F301">
            <v>37</v>
          </cell>
        </row>
        <row r="302">
          <cell r="B302" t="str">
            <v>C&amp;R  Panel  for  11 KV Incomer OD</v>
          </cell>
          <cell r="C302" t="str">
            <v>No</v>
          </cell>
          <cell r="F302">
            <v>86316.172007999994</v>
          </cell>
        </row>
        <row r="303">
          <cell r="B303" t="str">
            <v>C&amp;R  Panel  for  11 kV Outgoing  Feeder OD</v>
          </cell>
          <cell r="C303" t="str">
            <v>No</v>
          </cell>
          <cell r="F303">
            <v>84269.645856000003</v>
          </cell>
        </row>
        <row r="304">
          <cell r="B304" t="str">
            <v>C&amp;R panel for 22 KV feeder breaker</v>
          </cell>
          <cell r="C304" t="str">
            <v>No</v>
          </cell>
          <cell r="F304">
            <v>108382.39</v>
          </cell>
        </row>
        <row r="305">
          <cell r="B305" t="str">
            <v>Armoured Copper control cable 2C X 2.5 Sq mm</v>
          </cell>
          <cell r="C305" t="str">
            <v>Rmt</v>
          </cell>
          <cell r="F305">
            <v>35.81</v>
          </cell>
        </row>
        <row r="306">
          <cell r="B306" t="str">
            <v>Capacitor Bank 11 KV  1.2 MVAR ( 200 KVAR x 6 ) Single Star connected with Internal fuses, Interconnected mounting Structure, Insulators &amp; Other Accessories</v>
          </cell>
          <cell r="C306" t="str">
            <v>Set</v>
          </cell>
          <cell r="F306">
            <v>900000</v>
          </cell>
        </row>
        <row r="307">
          <cell r="B307" t="str">
            <v>Capacitor banks wit Switchgear 11 KV 3 MVAR</v>
          </cell>
          <cell r="C307" t="str">
            <v>Set</v>
          </cell>
          <cell r="F307">
            <v>1351000</v>
          </cell>
        </row>
        <row r="308">
          <cell r="B308" t="str">
            <v>Clamp for PT</v>
          </cell>
          <cell r="C308" t="str">
            <v>No</v>
          </cell>
          <cell r="F308">
            <v>1125</v>
          </cell>
        </row>
        <row r="309">
          <cell r="B309" t="str">
            <v>Clamp for CT</v>
          </cell>
          <cell r="C309" t="str">
            <v>No</v>
          </cell>
          <cell r="F309">
            <v>1125</v>
          </cell>
        </row>
        <row r="310">
          <cell r="B310" t="str">
            <v>Clamps for 33 KV V.C.B.</v>
          </cell>
          <cell r="C310" t="str">
            <v>No</v>
          </cell>
          <cell r="F310">
            <v>1610</v>
          </cell>
        </row>
        <row r="311">
          <cell r="B311" t="str">
            <v>Clamp for T/F Bushing special  type  with  tinned  copper  and  Al  Palm</v>
          </cell>
          <cell r="C311" t="str">
            <v>No</v>
          </cell>
          <cell r="F311">
            <v>3222.7</v>
          </cell>
        </row>
        <row r="312">
          <cell r="B312" t="str">
            <v>Clamps for 100 x 116 mm  RSJ Pole Stay</v>
          </cell>
          <cell r="C312" t="str">
            <v>Pair</v>
          </cell>
          <cell r="F312">
            <v>116</v>
          </cell>
        </row>
        <row r="313">
          <cell r="B313" t="str">
            <v>Clamps for 152 x 152 mm  RSJ Pole Stay</v>
          </cell>
          <cell r="C313" t="str">
            <v>Pair</v>
          </cell>
          <cell r="F313">
            <v>173</v>
          </cell>
        </row>
        <row r="314">
          <cell r="B314" t="str">
            <v>Clamps for 33 KV C.T.</v>
          </cell>
          <cell r="C314" t="str">
            <v>No</v>
          </cell>
          <cell r="F314">
            <v>1125</v>
          </cell>
        </row>
        <row r="315">
          <cell r="B315" t="str">
            <v>Clamps for 33 KV Isolator</v>
          </cell>
          <cell r="C315" t="str">
            <v>No</v>
          </cell>
          <cell r="F315">
            <v>805</v>
          </cell>
        </row>
        <row r="316">
          <cell r="B316" t="str">
            <v>Clamps for 33 KV P.T.</v>
          </cell>
          <cell r="C316" t="str">
            <v>No</v>
          </cell>
          <cell r="F316">
            <v>1125</v>
          </cell>
        </row>
        <row r="317">
          <cell r="B317" t="str">
            <v>Coal</v>
          </cell>
          <cell r="C317" t="str">
            <v>Kg.</v>
          </cell>
          <cell r="F317">
            <v>4</v>
          </cell>
        </row>
        <row r="318">
          <cell r="B318" t="str">
            <v>Concreting ration 1:4:8</v>
          </cell>
          <cell r="C318" t="str">
            <v>CMtr</v>
          </cell>
          <cell r="F318">
            <v>2850</v>
          </cell>
        </row>
        <row r="319">
          <cell r="B319" t="str">
            <v xml:space="preserve">Connectors for T/F Bushing </v>
          </cell>
          <cell r="C319" t="str">
            <v>Nos.</v>
          </cell>
          <cell r="F319">
            <v>3222.7</v>
          </cell>
        </row>
        <row r="320">
          <cell r="B320" t="str">
            <v>Control Panel complete with NDR,UV,OV &amp; 2 O/C + 1 E/F  and Time delay relay  and accessories.</v>
          </cell>
          <cell r="C320" t="str">
            <v>No</v>
          </cell>
          <cell r="F320">
            <v>67474.080000000002</v>
          </cell>
        </row>
        <row r="321">
          <cell r="B321" t="str">
            <v>CT 200 -100 / 5 - 5 Amp11 KV 1 Ph. Oil filled Out Door Type with Terminal connections</v>
          </cell>
          <cell r="C321" t="str">
            <v>No</v>
          </cell>
          <cell r="F321">
            <v>14000</v>
          </cell>
        </row>
        <row r="322">
          <cell r="B322" t="str">
            <v>Cutpoint channel - 11 KV</v>
          </cell>
          <cell r="C322" t="str">
            <v>Pair</v>
          </cell>
          <cell r="F322">
            <v>627</v>
          </cell>
        </row>
        <row r="323">
          <cell r="B323" t="str">
            <v>Cutpoint channel - 33 / 22 KV</v>
          </cell>
          <cell r="C323" t="str">
            <v>Pair</v>
          </cell>
          <cell r="F323">
            <v>1015</v>
          </cell>
        </row>
        <row r="324">
          <cell r="B324" t="str">
            <v>Danger Board in yard.</v>
          </cell>
          <cell r="C324" t="str">
            <v>No</v>
          </cell>
          <cell r="F324">
            <v>40</v>
          </cell>
        </row>
        <row r="325">
          <cell r="B325" t="str">
            <v>DTC  Metering  Cabinet ( Box )</v>
          </cell>
          <cell r="C325" t="str">
            <v>No</v>
          </cell>
          <cell r="F325">
            <v>3500</v>
          </cell>
        </row>
        <row r="326">
          <cell r="B326" t="str">
            <v>Earthing Sets H.T of C.I.pipe 150 mm 3 mtr.</v>
          </cell>
          <cell r="C326" t="str">
            <v>No.</v>
          </cell>
          <cell r="F326">
            <v>5500</v>
          </cell>
        </row>
        <row r="327">
          <cell r="B327" t="str">
            <v xml:space="preserve">Electron  Powder </v>
          </cell>
          <cell r="C327" t="str">
            <v>Kg</v>
          </cell>
          <cell r="F327">
            <v>7</v>
          </cell>
        </row>
        <row r="328">
          <cell r="B328" t="str">
            <v>Fire Extinguisher with stand</v>
          </cell>
          <cell r="C328" t="str">
            <v>Set</v>
          </cell>
          <cell r="F328">
            <v>4000</v>
          </cell>
        </row>
        <row r="329">
          <cell r="B329" t="str">
            <v>Furniture for S/Stn.</v>
          </cell>
          <cell r="C329" t="str">
            <v>L.S.</v>
          </cell>
          <cell r="F329">
            <v>5000</v>
          </cell>
        </row>
        <row r="330">
          <cell r="B330" t="str">
            <v>Flood lights with control gear box &amp; 250w SV Lamp</v>
          </cell>
          <cell r="C330" t="str">
            <v>No</v>
          </cell>
          <cell r="F330">
            <v>2800</v>
          </cell>
        </row>
        <row r="331">
          <cell r="B331" t="str">
            <v>Foundation for 11 kV Isolators</v>
          </cell>
          <cell r="F331">
            <v>2850</v>
          </cell>
        </row>
        <row r="332">
          <cell r="B332" t="str">
            <v>Foundation for 11 kV Isolators without EB</v>
          </cell>
          <cell r="F332">
            <v>2850</v>
          </cell>
        </row>
        <row r="333">
          <cell r="B333" t="str">
            <v>Foundation for 11 kV Lightning Arrestor</v>
          </cell>
          <cell r="F333">
            <v>2850</v>
          </cell>
        </row>
        <row r="334">
          <cell r="B334" t="str">
            <v>Foundation for 11 kV C.Ts</v>
          </cell>
          <cell r="F334">
            <v>2850</v>
          </cell>
        </row>
        <row r="335">
          <cell r="B335" t="str">
            <v>Foundation for 11 kV Breaker</v>
          </cell>
          <cell r="F335">
            <v>2850</v>
          </cell>
        </row>
        <row r="336">
          <cell r="B336" t="str">
            <v>Foundation for Gantry Structures</v>
          </cell>
          <cell r="F336">
            <v>2850</v>
          </cell>
        </row>
        <row r="337">
          <cell r="B337" t="str">
            <v>Foundation for 22 kV Isolators</v>
          </cell>
          <cell r="F337">
            <v>2850</v>
          </cell>
        </row>
        <row r="338">
          <cell r="B338" t="str">
            <v>Foundation for 22 kV Isolators without EB</v>
          </cell>
          <cell r="F338">
            <v>2850</v>
          </cell>
        </row>
        <row r="339">
          <cell r="B339" t="str">
            <v>Foundation for 22 kV Lightning Arrestor</v>
          </cell>
          <cell r="F339">
            <v>2850</v>
          </cell>
        </row>
        <row r="340">
          <cell r="B340" t="str">
            <v>Foundation for 22 kV C.Ts</v>
          </cell>
          <cell r="F340">
            <v>2850</v>
          </cell>
        </row>
        <row r="341">
          <cell r="B341" t="str">
            <v>Foundation for 22 kV Breaker</v>
          </cell>
          <cell r="F341">
            <v>2850</v>
          </cell>
        </row>
        <row r="342">
          <cell r="B342" t="str">
            <v>Foundation for Gantry Structures</v>
          </cell>
          <cell r="F342">
            <v>2850</v>
          </cell>
        </row>
        <row r="343">
          <cell r="B343" t="str">
            <v>Foundation for 33 kV Isolators with EB</v>
          </cell>
          <cell r="F343">
            <v>2850</v>
          </cell>
        </row>
        <row r="344">
          <cell r="B344" t="str">
            <v>Foundation for 33 kV Isolators without EB</v>
          </cell>
          <cell r="F344">
            <v>2850</v>
          </cell>
        </row>
        <row r="345">
          <cell r="B345" t="str">
            <v>Foundation for 33 kV Lightning Arrestor</v>
          </cell>
          <cell r="F345">
            <v>2850</v>
          </cell>
        </row>
        <row r="346">
          <cell r="B346" t="str">
            <v>Foundation for 33 kV C.Ts</v>
          </cell>
          <cell r="F346">
            <v>2850</v>
          </cell>
        </row>
        <row r="347">
          <cell r="B347" t="str">
            <v>Foundation for 33 kV Breaker</v>
          </cell>
          <cell r="F347">
            <v>2850</v>
          </cell>
        </row>
        <row r="348">
          <cell r="B348" t="str">
            <v>Foundation for Gantry Structures</v>
          </cell>
          <cell r="F348">
            <v>2850</v>
          </cell>
        </row>
        <row r="349">
          <cell r="B349" t="str">
            <v>G.I. Pipe 110 mm</v>
          </cell>
          <cell r="C349" t="str">
            <v>Mtr</v>
          </cell>
          <cell r="F349">
            <v>160</v>
          </cell>
        </row>
        <row r="350">
          <cell r="B350" t="str">
            <v>G.I.Nut Bolts</v>
          </cell>
          <cell r="C350" t="str">
            <v>Kg</v>
          </cell>
          <cell r="F350">
            <v>60</v>
          </cell>
        </row>
        <row r="351">
          <cell r="B351" t="str">
            <v>G.I.Nut Boltss Washer &amp; Misc Material</v>
          </cell>
          <cell r="C351" t="str">
            <v>L.S</v>
          </cell>
          <cell r="F351">
            <v>1500</v>
          </cell>
        </row>
        <row r="352">
          <cell r="B352" t="str">
            <v>GI Pipe 20 mm</v>
          </cell>
          <cell r="C352" t="str">
            <v>Mtr</v>
          </cell>
          <cell r="F352">
            <v>47</v>
          </cell>
        </row>
        <row r="353">
          <cell r="B353" t="str">
            <v>GI Pipe 25 mm</v>
          </cell>
          <cell r="C353" t="str">
            <v>Mtr</v>
          </cell>
          <cell r="F353">
            <v>59</v>
          </cell>
        </row>
        <row r="354">
          <cell r="B354" t="str">
            <v>GI Strip (25 X 3 mm)</v>
          </cell>
          <cell r="C354" t="str">
            <v>Kg.</v>
          </cell>
          <cell r="F354">
            <v>58.8</v>
          </cell>
        </row>
        <row r="355">
          <cell r="B355" t="str">
            <v>Gantry Structures</v>
          </cell>
          <cell r="F355">
            <v>45</v>
          </cell>
        </row>
        <row r="356">
          <cell r="B356" t="str">
            <v>Half round cement pipe ( 150mm X 1mtr)</v>
          </cell>
          <cell r="C356" t="str">
            <v>No</v>
          </cell>
          <cell r="F356">
            <v>78</v>
          </cell>
        </row>
        <row r="357">
          <cell r="B357" t="str">
            <v>Hot dip Galvanised Elevating Structure for Capacitor Bank &amp; RVT, Isolator, VCB etc.</v>
          </cell>
          <cell r="C357" t="str">
            <v>Set</v>
          </cell>
          <cell r="F357">
            <v>40000</v>
          </cell>
        </row>
        <row r="358">
          <cell r="B358" t="str">
            <v>Jointing Sleeves for Conductor.</v>
          </cell>
          <cell r="C358" t="str">
            <v>No</v>
          </cell>
          <cell r="F358">
            <v>30</v>
          </cell>
        </row>
        <row r="359">
          <cell r="B359" t="str">
            <v>L.Board with clamp</v>
          </cell>
          <cell r="C359" t="str">
            <v>No</v>
          </cell>
          <cell r="F359">
            <v>200</v>
          </cell>
        </row>
        <row r="360">
          <cell r="B360" t="str">
            <v>L.T. 2 Core Cable 2.5 sqmm Armoured</v>
          </cell>
          <cell r="C360" t="str">
            <v>Mtr</v>
          </cell>
          <cell r="F360">
            <v>63.25</v>
          </cell>
        </row>
        <row r="361">
          <cell r="B361" t="str">
            <v>L.T. 2 Core Cable 2.5 sqmm Un-armoured</v>
          </cell>
          <cell r="C361" t="str">
            <v>Mtr</v>
          </cell>
          <cell r="F361">
            <v>42.13</v>
          </cell>
        </row>
        <row r="362">
          <cell r="B362" t="str">
            <v>L.T. 2 Core Cable 4 sqmm Armoured</v>
          </cell>
          <cell r="C362" t="str">
            <v>Mtr</v>
          </cell>
          <cell r="F362">
            <v>70</v>
          </cell>
        </row>
        <row r="363">
          <cell r="B363" t="str">
            <v>L.T. 2 Core Cable 4 sqmm Un-armoured</v>
          </cell>
          <cell r="C363" t="str">
            <v>Mtr</v>
          </cell>
          <cell r="F363">
            <v>45</v>
          </cell>
        </row>
        <row r="364">
          <cell r="B364" t="str">
            <v>L.T. Feedar Pillar 4 Way</v>
          </cell>
          <cell r="C364" t="str">
            <v>No</v>
          </cell>
          <cell r="F364">
            <v>19500</v>
          </cell>
        </row>
        <row r="365">
          <cell r="B365" t="str">
            <v>L.T. Feedar Pillar 6 Way</v>
          </cell>
          <cell r="C365" t="str">
            <v>No</v>
          </cell>
          <cell r="F365">
            <v>25500</v>
          </cell>
        </row>
        <row r="366">
          <cell r="B366" t="str">
            <v>L.T. Four pin cross arm with clamp</v>
          </cell>
          <cell r="C366" t="str">
            <v>No</v>
          </cell>
          <cell r="F366">
            <v>440</v>
          </cell>
        </row>
        <row r="367">
          <cell r="B367" t="str">
            <v xml:space="preserve">L.T. Mini Feedar Pillar </v>
          </cell>
          <cell r="C367" t="str">
            <v>No</v>
          </cell>
          <cell r="F367">
            <v>7500</v>
          </cell>
        </row>
        <row r="368">
          <cell r="B368" t="str">
            <v>L.T. PVC armoured cable 2/C 50 Sq.mm</v>
          </cell>
          <cell r="C368" t="str">
            <v>mtr</v>
          </cell>
          <cell r="F368">
            <v>95.53</v>
          </cell>
        </row>
        <row r="369">
          <cell r="B369" t="str">
            <v xml:space="preserve">L.T. Shackle Hardware  </v>
          </cell>
          <cell r="C369" t="str">
            <v>Pair</v>
          </cell>
          <cell r="F369">
            <v>24.68</v>
          </cell>
        </row>
        <row r="370">
          <cell r="B370" t="str">
            <v>L.T. Stay Insulators     [ Firm Price ]</v>
          </cell>
          <cell r="C370" t="str">
            <v>No</v>
          </cell>
          <cell r="F370">
            <v>4.63</v>
          </cell>
        </row>
        <row r="371">
          <cell r="B371" t="str">
            <v>L.T. Two pin cross arm with clamp</v>
          </cell>
          <cell r="C371" t="str">
            <v>No</v>
          </cell>
          <cell r="F371">
            <v>300</v>
          </cell>
        </row>
        <row r="372">
          <cell r="B372" t="str">
            <v xml:space="preserve">LT  CTs ( Ring Type ) </v>
          </cell>
          <cell r="C372" t="str">
            <v>No</v>
          </cell>
          <cell r="F372">
            <v>2000</v>
          </cell>
        </row>
        <row r="373">
          <cell r="B373" t="str">
            <v>LT Dist. Box 25 KVA With Kitkat</v>
          </cell>
          <cell r="C373" t="str">
            <v>No</v>
          </cell>
          <cell r="F373">
            <v>18772.599999999999</v>
          </cell>
        </row>
        <row r="374">
          <cell r="B374" t="str">
            <v>LT Dist. Box 25 KVA With MCCB</v>
          </cell>
          <cell r="C374" t="str">
            <v>No</v>
          </cell>
          <cell r="F374">
            <v>20926.900000000001</v>
          </cell>
        </row>
        <row r="375">
          <cell r="B375" t="str">
            <v>LT Dist.Box 315 KVA With MCCB</v>
          </cell>
          <cell r="C375" t="str">
            <v>No</v>
          </cell>
          <cell r="F375">
            <v>13500</v>
          </cell>
        </row>
        <row r="376">
          <cell r="B376" t="str">
            <v>LT Feeder Pillar 2/3 Way</v>
          </cell>
          <cell r="C376" t="str">
            <v>No</v>
          </cell>
          <cell r="F376">
            <v>13500</v>
          </cell>
        </row>
        <row r="377">
          <cell r="B377" t="str">
            <v>LT Feeder Pillar 6/8 Way</v>
          </cell>
          <cell r="C377" t="str">
            <v>No</v>
          </cell>
          <cell r="F377">
            <v>30000</v>
          </cell>
        </row>
        <row r="378">
          <cell r="B378" t="str">
            <v>LT XLPE Armoured Cable 3 1/2C X 120 Sq mm</v>
          </cell>
          <cell r="C378" t="str">
            <v>Mtr</v>
          </cell>
          <cell r="F378">
            <v>303.33</v>
          </cell>
        </row>
        <row r="379">
          <cell r="B379" t="str">
            <v>LT XLPE Armoured Cable 3 1/2C X 70 Sq mm</v>
          </cell>
          <cell r="C379" t="str">
            <v>Mtr</v>
          </cell>
          <cell r="F379">
            <v>76.971628799999991</v>
          </cell>
        </row>
        <row r="380">
          <cell r="B380" t="str">
            <v>LT XLPE Armoured Cable 3 1/2C X 95 Sq mm</v>
          </cell>
          <cell r="C380" t="str">
            <v>Mtr</v>
          </cell>
          <cell r="F380">
            <v>145.82201040000001</v>
          </cell>
        </row>
        <row r="381">
          <cell r="B381" t="str">
            <v>L.T. XLPE Armoured cable 4core 16sq.mm.</v>
          </cell>
          <cell r="C381" t="str">
            <v>RMT</v>
          </cell>
          <cell r="D381">
            <v>77141.3</v>
          </cell>
          <cell r="E381">
            <v>11123.775460000001</v>
          </cell>
          <cell r="F381">
            <v>76.972299888000009</v>
          </cell>
        </row>
        <row r="382">
          <cell r="B382" t="str">
            <v>L.T. XLPE armoured cable 3 1/2 C 50 sq.mm.</v>
          </cell>
          <cell r="C382" t="str">
            <v>RMT</v>
          </cell>
          <cell r="D382">
            <v>149315.78</v>
          </cell>
          <cell r="E382">
            <v>21531.335476</v>
          </cell>
          <cell r="F382">
            <v>145.82244335999999</v>
          </cell>
        </row>
        <row r="383">
          <cell r="B383" t="str">
            <v>M.S.Flat 50 x 6 mm</v>
          </cell>
          <cell r="C383" t="str">
            <v>Kg</v>
          </cell>
          <cell r="F383">
            <v>31.428000000000001</v>
          </cell>
        </row>
        <row r="384">
          <cell r="B384" t="str">
            <v>M.S.Plate 10 mm Thick Size 1' x 1 '</v>
          </cell>
          <cell r="C384" t="str">
            <v>Kg</v>
          </cell>
          <cell r="F384">
            <v>34.92</v>
          </cell>
        </row>
        <row r="385">
          <cell r="B385" t="str">
            <v>Marshalling Box</v>
          </cell>
          <cell r="C385" t="str">
            <v>No</v>
          </cell>
          <cell r="F385">
            <v>4500</v>
          </cell>
        </row>
        <row r="386">
          <cell r="B386" t="str">
            <v>MS angle 50x50x6 mm</v>
          </cell>
          <cell r="C386" t="str">
            <v>Kg</v>
          </cell>
          <cell r="F386">
            <v>34.92</v>
          </cell>
        </row>
        <row r="387">
          <cell r="B387" t="str">
            <v>MS Channel 100x50x6 mm</v>
          </cell>
          <cell r="C387" t="str">
            <v>Kg</v>
          </cell>
          <cell r="F387">
            <v>34.92</v>
          </cell>
        </row>
        <row r="388">
          <cell r="B388" t="str">
            <v>M.S.Channel 75x40x6 mm</v>
          </cell>
          <cell r="C388" t="str">
            <v>Kg</v>
          </cell>
          <cell r="F388">
            <v>34.92</v>
          </cell>
        </row>
        <row r="389">
          <cell r="B389" t="str">
            <v>M.S.Channel 75x50x6 mm</v>
          </cell>
          <cell r="C389" t="str">
            <v>Kg</v>
          </cell>
          <cell r="F389">
            <v>33.083999999999996</v>
          </cell>
        </row>
        <row r="390">
          <cell r="B390" t="str">
            <v>M.S. Angel(75 X 40 mm)</v>
          </cell>
          <cell r="C390" t="str">
            <v>Kg</v>
          </cell>
          <cell r="F390">
            <v>34.92</v>
          </cell>
        </row>
        <row r="391">
          <cell r="B391" t="str">
            <v>M.S. Flats(50 X 10mm)</v>
          </cell>
          <cell r="C391" t="str">
            <v>Kg</v>
          </cell>
          <cell r="F391">
            <v>31.428000000000001</v>
          </cell>
        </row>
        <row r="392">
          <cell r="B392" t="str">
            <v>MS Flat 50 X 8 mm</v>
          </cell>
          <cell r="C392" t="str">
            <v>Kg</v>
          </cell>
          <cell r="F392">
            <v>31.428000000000001</v>
          </cell>
        </row>
        <row r="393">
          <cell r="B393" t="str">
            <v>MS Flat 75x10 mm</v>
          </cell>
          <cell r="C393" t="str">
            <v>Kg</v>
          </cell>
          <cell r="F393">
            <v>31.428000000000001</v>
          </cell>
        </row>
        <row r="394">
          <cell r="B394" t="str">
            <v>MS Flat 80x10 mm</v>
          </cell>
          <cell r="C394" t="str">
            <v>Kg</v>
          </cell>
          <cell r="F394">
            <v>31.428000000000001</v>
          </cell>
        </row>
        <row r="395">
          <cell r="B395" t="str">
            <v>Oil paint</v>
          </cell>
          <cell r="C395" t="str">
            <v>Kg</v>
          </cell>
          <cell r="F395">
            <v>250</v>
          </cell>
        </row>
        <row r="396">
          <cell r="B396" t="str">
            <v>Power Transformer 22/11 KV,   5 MVA (DY-11)</v>
          </cell>
          <cell r="C396" t="str">
            <v>No</v>
          </cell>
          <cell r="F396">
            <v>3600000</v>
          </cell>
        </row>
        <row r="397">
          <cell r="B397" t="str">
            <v>Power Transformer 22/11 KV,   10 MVA (DY-11)</v>
          </cell>
          <cell r="C397" t="str">
            <v>No</v>
          </cell>
          <cell r="F397">
            <v>6360000</v>
          </cell>
        </row>
        <row r="398">
          <cell r="B398" t="str">
            <v>Power Transformer 22/11 KV,   10 MVA (DZ-10)</v>
          </cell>
          <cell r="C398" t="str">
            <v>No</v>
          </cell>
          <cell r="F398">
            <v>7200000</v>
          </cell>
        </row>
        <row r="399">
          <cell r="B399" t="str">
            <v>Plinth for station Transformer</v>
          </cell>
          <cell r="C399" t="str">
            <v>Cmtr</v>
          </cell>
          <cell r="F399">
            <v>3982</v>
          </cell>
        </row>
        <row r="400">
          <cell r="B400" t="str">
            <v>PSC Pole 8 Mtr (140 KG)</v>
          </cell>
          <cell r="C400" t="str">
            <v>No</v>
          </cell>
          <cell r="F400">
            <v>1383</v>
          </cell>
        </row>
        <row r="401">
          <cell r="B401" t="str">
            <v>PSC Pole 9 Mtr (200 KG)</v>
          </cell>
          <cell r="C401" t="str">
            <v>No</v>
          </cell>
          <cell r="F401">
            <v>1803</v>
          </cell>
        </row>
        <row r="402">
          <cell r="B402" t="str">
            <v>R.C.C. Pipe 150 mm 2 M</v>
          </cell>
          <cell r="C402" t="str">
            <v>No</v>
          </cell>
          <cell r="F402">
            <v>435</v>
          </cell>
        </row>
        <row r="403">
          <cell r="B403" t="str">
            <v>R.C.C. Pipe 200 mm 2 M</v>
          </cell>
          <cell r="C403" t="str">
            <v>No</v>
          </cell>
          <cell r="F403">
            <v>435</v>
          </cell>
        </row>
        <row r="404">
          <cell r="B404" t="str">
            <v>RCC  Tiles (0.6 x 0.5) Mtrs.</v>
          </cell>
          <cell r="C404" t="str">
            <v>No</v>
          </cell>
          <cell r="F404">
            <v>78</v>
          </cell>
        </row>
        <row r="405">
          <cell r="B405" t="str">
            <v>RCC Ring work for earthing pits</v>
          </cell>
          <cell r="C405" t="str">
            <v>No.</v>
          </cell>
          <cell r="F405">
            <v>200</v>
          </cell>
        </row>
        <row r="406">
          <cell r="B406" t="str">
            <v>RCC  half round pipe (1mtr)</v>
          </cell>
          <cell r="C406" t="str">
            <v>No.</v>
          </cell>
          <cell r="F406">
            <v>78</v>
          </cell>
        </row>
        <row r="407">
          <cell r="B407" t="str">
            <v>Red Oxide Paint for 2 coats</v>
          </cell>
          <cell r="C407" t="str">
            <v>Ltr</v>
          </cell>
          <cell r="F407">
            <v>46</v>
          </cell>
        </row>
        <row r="408">
          <cell r="B408" t="str">
            <v>Reel Insulator 25 / 20 mm</v>
          </cell>
          <cell r="C408" t="str">
            <v>No</v>
          </cell>
          <cell r="F408">
            <v>1</v>
          </cell>
        </row>
        <row r="409">
          <cell r="B409" t="str">
            <v>Salt</v>
          </cell>
          <cell r="C409" t="str">
            <v>Kg</v>
          </cell>
          <cell r="F409">
            <v>3</v>
          </cell>
        </row>
        <row r="410">
          <cell r="B410" t="str">
            <v>Silver paint</v>
          </cell>
          <cell r="C410" t="str">
            <v>Ltr</v>
          </cell>
          <cell r="F410">
            <v>80</v>
          </cell>
        </row>
        <row r="411">
          <cell r="B411" t="str">
            <v>Sleve Joints</v>
          </cell>
          <cell r="C411" t="str">
            <v>No</v>
          </cell>
          <cell r="F411">
            <v>100</v>
          </cell>
        </row>
        <row r="412">
          <cell r="B412" t="str">
            <v>Stay Wire 7/10</v>
          </cell>
          <cell r="C412" t="str">
            <v>Kg</v>
          </cell>
          <cell r="F412">
            <v>45</v>
          </cell>
        </row>
        <row r="413">
          <cell r="B413" t="str">
            <v>Stay Wire 7/8</v>
          </cell>
          <cell r="C413" t="str">
            <v>Kg</v>
          </cell>
          <cell r="F413">
            <v>44.71</v>
          </cell>
        </row>
        <row r="414">
          <cell r="B414" t="str">
            <v>Steel - Angle, Channel, Column , Structure</v>
          </cell>
          <cell r="C414" t="str">
            <v>Kg</v>
          </cell>
          <cell r="F414">
            <v>34.92</v>
          </cell>
        </row>
        <row r="415">
          <cell r="B415" t="str">
            <v>Column type HG(4 Nos.)-496.0 kg.</v>
          </cell>
          <cell r="C415" t="str">
            <v>MT</v>
          </cell>
          <cell r="F415">
            <v>34914.5</v>
          </cell>
        </row>
        <row r="416">
          <cell r="B416" t="str">
            <v>Beam type HA(2 Nos.)-261.0 Kg.</v>
          </cell>
          <cell r="C416" t="str">
            <v>MT</v>
          </cell>
          <cell r="F416">
            <v>34914.5</v>
          </cell>
        </row>
        <row r="417">
          <cell r="B417" t="str">
            <v>Column type HG( 6Nos.)-496.0 kg.</v>
          </cell>
          <cell r="C417" t="str">
            <v>MT</v>
          </cell>
          <cell r="F417">
            <v>34914.5</v>
          </cell>
        </row>
        <row r="418">
          <cell r="B418" t="str">
            <v>Beam type HA(4 Nos.)-261.0 Kg.</v>
          </cell>
          <cell r="C418" t="str">
            <v>MT</v>
          </cell>
          <cell r="F418">
            <v>34914.5</v>
          </cell>
        </row>
        <row r="419">
          <cell r="B419" t="str">
            <v>Steel - Flat</v>
          </cell>
          <cell r="C419" t="str">
            <v>Kg</v>
          </cell>
          <cell r="F419">
            <v>31.428000000000001</v>
          </cell>
        </row>
        <row r="420">
          <cell r="B420" t="str">
            <v>Strain Hardware for 30 Sq mm ACSR Conductor</v>
          </cell>
          <cell r="C420" t="str">
            <v>Set</v>
          </cell>
          <cell r="F420">
            <v>136.28</v>
          </cell>
        </row>
        <row r="421">
          <cell r="B421" t="str">
            <v>Strain Hardware for 55 Sq.mm AAAC</v>
          </cell>
          <cell r="C421" t="str">
            <v>Set</v>
          </cell>
          <cell r="F421">
            <v>146.72999999999999</v>
          </cell>
        </row>
        <row r="422">
          <cell r="B422" t="str">
            <v>Strain Hardware for 34 Sq.mm AAAC</v>
          </cell>
          <cell r="C422" t="str">
            <v>Set</v>
          </cell>
          <cell r="F422">
            <v>146.72999999999999</v>
          </cell>
        </row>
        <row r="423">
          <cell r="B423" t="str">
            <v>Strain Hardware for 80 Sq mm</v>
          </cell>
          <cell r="C423" t="str">
            <v>Set</v>
          </cell>
          <cell r="F423">
            <v>248.89</v>
          </cell>
        </row>
        <row r="424">
          <cell r="B424" t="str">
            <v>Structure for 22 KV PT</v>
          </cell>
          <cell r="C424" t="str">
            <v>Kg.</v>
          </cell>
          <cell r="F424">
            <v>34.92</v>
          </cell>
        </row>
        <row r="425">
          <cell r="B425" t="str">
            <v>Structure for 22 KV CT</v>
          </cell>
          <cell r="C425" t="str">
            <v>Kg.</v>
          </cell>
          <cell r="F425">
            <v>34.92</v>
          </cell>
        </row>
        <row r="426">
          <cell r="B426" t="str">
            <v>Structure for 22 KV L.A.</v>
          </cell>
          <cell r="C426" t="str">
            <v>Kg.</v>
          </cell>
          <cell r="F426">
            <v>34.92</v>
          </cell>
        </row>
        <row r="427">
          <cell r="B427" t="str">
            <v>Structure for 22 KV H/G.</v>
          </cell>
          <cell r="C427" t="str">
            <v>Kg.</v>
          </cell>
          <cell r="F427">
            <v>34.92</v>
          </cell>
        </row>
        <row r="428">
          <cell r="B428" t="str">
            <v>Structure for 11 KV PT</v>
          </cell>
          <cell r="C428" t="str">
            <v>Kg.</v>
          </cell>
          <cell r="F428">
            <v>34.92</v>
          </cell>
        </row>
        <row r="429">
          <cell r="B429" t="str">
            <v>Structure for 11 KV CT</v>
          </cell>
          <cell r="C429" t="str">
            <v>Kg.</v>
          </cell>
          <cell r="F429">
            <v>34.92</v>
          </cell>
        </row>
        <row r="430">
          <cell r="B430" t="str">
            <v>Structure for 11 KV L.A.</v>
          </cell>
          <cell r="C430" t="str">
            <v>Kg.</v>
          </cell>
          <cell r="F430">
            <v>34.92</v>
          </cell>
        </row>
        <row r="431">
          <cell r="B431" t="str">
            <v>Structure for 11 KV H/G.</v>
          </cell>
          <cell r="C431" t="str">
            <v>Kg.</v>
          </cell>
          <cell r="F431">
            <v>34.92</v>
          </cell>
        </row>
        <row r="432">
          <cell r="B432" t="str">
            <v>Structure for 33 KV LA + 11/22 KV LA (155 Kg X 2)</v>
          </cell>
          <cell r="C432" t="str">
            <v>Kg.</v>
          </cell>
          <cell r="F432">
            <v>34.92</v>
          </cell>
        </row>
        <row r="433">
          <cell r="B433" t="str">
            <v>Structure for Breaker and Capacitors</v>
          </cell>
          <cell r="C433" t="str">
            <v>Kg.</v>
          </cell>
          <cell r="F433">
            <v>34.92</v>
          </cell>
        </row>
        <row r="434">
          <cell r="B434" t="str">
            <v>Structure for 33 KV CT</v>
          </cell>
          <cell r="C434" t="str">
            <v>Kg</v>
          </cell>
          <cell r="F434">
            <v>34.92</v>
          </cell>
        </row>
        <row r="435">
          <cell r="B435" t="str">
            <v>Structure for 33 KV L.A.</v>
          </cell>
          <cell r="C435" t="str">
            <v>Kg</v>
          </cell>
          <cell r="F435">
            <v>34.92</v>
          </cell>
        </row>
        <row r="436">
          <cell r="B436" t="str">
            <v>Structure for 33 KV PT</v>
          </cell>
          <cell r="C436" t="str">
            <v>Kg</v>
          </cell>
          <cell r="F436">
            <v>34.92</v>
          </cell>
        </row>
        <row r="437">
          <cell r="B437" t="str">
            <v>Structure for Power T/F Neutral Earthing</v>
          </cell>
          <cell r="C437" t="str">
            <v>Kg</v>
          </cell>
          <cell r="F437">
            <v>34.92</v>
          </cell>
        </row>
        <row r="438">
          <cell r="B438" t="str">
            <v>Stud Pole H.T. 100 x 116 mm RSJ Pole 11 Rmt.</v>
          </cell>
          <cell r="C438" t="str">
            <v>No</v>
          </cell>
          <cell r="F438">
            <v>7837</v>
          </cell>
        </row>
        <row r="439">
          <cell r="B439" t="str">
            <v>Sundries such as N/B, Washers, Welding etc.</v>
          </cell>
          <cell r="C439" t="str">
            <v>L.S.</v>
          </cell>
          <cell r="F439">
            <v>2500</v>
          </cell>
        </row>
        <row r="440">
          <cell r="B440" t="str">
            <v>Sundries e.g. Ferulls, Glands, Lugs etc.</v>
          </cell>
          <cell r="C440" t="str">
            <v>L.S.</v>
          </cell>
          <cell r="F440">
            <v>2500</v>
          </cell>
        </row>
        <row r="441">
          <cell r="B441" t="str">
            <v>Sundries</v>
          </cell>
          <cell r="C441" t="str">
            <v>L.S.</v>
          </cell>
          <cell r="F441">
            <v>700</v>
          </cell>
        </row>
        <row r="442">
          <cell r="B442" t="str">
            <v>T-Connector for 100 sq mm conductor</v>
          </cell>
          <cell r="C442" t="str">
            <v>No</v>
          </cell>
          <cell r="F442">
            <v>700</v>
          </cell>
        </row>
        <row r="443">
          <cell r="B443" t="str">
            <v>T-Connector for 200 sq mm conductor</v>
          </cell>
          <cell r="C443" t="str">
            <v>No</v>
          </cell>
          <cell r="F443">
            <v>3200</v>
          </cell>
        </row>
        <row r="444">
          <cell r="B444" t="str">
            <v>Tubular pole 9 Mtr. Long 88.9C, 137.7 mm</v>
          </cell>
          <cell r="C444" t="str">
            <v>No</v>
          </cell>
          <cell r="F444">
            <v>3200</v>
          </cell>
        </row>
        <row r="445">
          <cell r="B445" t="str">
            <v>Wedge Connector for ANT to ANT conductor</v>
          </cell>
          <cell r="C445" t="str">
            <v>No</v>
          </cell>
          <cell r="F445">
            <v>150</v>
          </cell>
        </row>
        <row r="446">
          <cell r="B446" t="str">
            <v>Wedge Connector for GANT to GANT conductor</v>
          </cell>
          <cell r="C446" t="str">
            <v>No</v>
          </cell>
          <cell r="F446">
            <v>150</v>
          </cell>
        </row>
        <row r="447">
          <cell r="B447" t="str">
            <v>Wedge Connector for Weasel to Weasel conductor</v>
          </cell>
          <cell r="C447" t="str">
            <v>No</v>
          </cell>
          <cell r="F447">
            <v>225</v>
          </cell>
        </row>
        <row r="448">
          <cell r="B448" t="str">
            <v>XLPE Cable 22 kV 3C 50 sq.mm.</v>
          </cell>
          <cell r="C448" t="str">
            <v>Rmt</v>
          </cell>
          <cell r="F448">
            <v>850</v>
          </cell>
        </row>
        <row r="449">
          <cell r="B449" t="str">
            <v>Breaker Clamps</v>
          </cell>
          <cell r="C449" t="str">
            <v>Nos.</v>
          </cell>
          <cell r="F449">
            <v>1611.35</v>
          </cell>
        </row>
        <row r="450">
          <cell r="B450" t="str">
            <v>clamps for Isolator</v>
          </cell>
          <cell r="C450" t="str">
            <v>Nos.</v>
          </cell>
          <cell r="F450">
            <v>806.6</v>
          </cell>
        </row>
        <row r="451">
          <cell r="B451" t="str">
            <v>Clamps for CTs</v>
          </cell>
          <cell r="C451" t="str">
            <v>Nos.</v>
          </cell>
          <cell r="F451">
            <v>1126.6500000000001</v>
          </cell>
        </row>
        <row r="452">
          <cell r="B452" t="str">
            <v>Cable Glands,rerules and tape etc.</v>
          </cell>
          <cell r="C452" t="str">
            <v>L.S.</v>
          </cell>
          <cell r="F452">
            <v>500</v>
          </cell>
        </row>
        <row r="453">
          <cell r="B453" t="str">
            <v>Angle for fixing trays 50x50x6mm</v>
          </cell>
          <cell r="C453" t="str">
            <v>Kg.</v>
          </cell>
          <cell r="F453">
            <v>34.92</v>
          </cell>
        </row>
        <row r="454">
          <cell r="B454" t="str">
            <v>M.S.Flat 25x6 mm</v>
          </cell>
          <cell r="C454" t="str">
            <v>Kg.</v>
          </cell>
          <cell r="F454">
            <v>31.428000000000001</v>
          </cell>
        </row>
        <row r="455">
          <cell r="B455" t="str">
            <v>Hiring of Welding machine</v>
          </cell>
          <cell r="C455" t="str">
            <v>Nos.</v>
          </cell>
          <cell r="F455">
            <v>200</v>
          </cell>
        </row>
        <row r="456">
          <cell r="B456" t="str">
            <v>Brick &amp; Masonary works for earthing pit</v>
          </cell>
          <cell r="C456" t="str">
            <v>Nos.</v>
          </cell>
          <cell r="F456">
            <v>1302</v>
          </cell>
        </row>
        <row r="457">
          <cell r="B457" t="str">
            <v xml:space="preserve">Cable tray (2.5 mtrs.) </v>
          </cell>
          <cell r="C457" t="str">
            <v>Nos.</v>
          </cell>
          <cell r="F457">
            <v>250</v>
          </cell>
        </row>
        <row r="458">
          <cell r="B458" t="str">
            <v>Control C&amp;R Panel 33 KV for feeder with accessories.</v>
          </cell>
          <cell r="C458" t="str">
            <v>Nos.</v>
          </cell>
          <cell r="F458">
            <v>108382.39</v>
          </cell>
        </row>
        <row r="459">
          <cell r="B459" t="str">
            <v>Control Cable 2/4 sq.mm.</v>
          </cell>
          <cell r="C459" t="str">
            <v>Rmt.</v>
          </cell>
          <cell r="F459">
            <v>70</v>
          </cell>
        </row>
        <row r="460">
          <cell r="B460" t="str">
            <v>Suspension Hardware  for 100 sq.mm Condr.</v>
          </cell>
          <cell r="C460" t="str">
            <v>Nos.</v>
          </cell>
          <cell r="F460">
            <v>185.62</v>
          </cell>
        </row>
        <row r="461">
          <cell r="B461" t="str">
            <v>Painting/Hardware &amp; support with numbering of pole</v>
          </cell>
          <cell r="C461" t="str">
            <v>L.S.</v>
          </cell>
          <cell r="F461">
            <v>200</v>
          </cell>
        </row>
        <row r="462">
          <cell r="B462" t="str">
            <v>Painting of Supports &amp; fabricated materials</v>
          </cell>
          <cell r="C462" t="str">
            <v>L.S.</v>
          </cell>
          <cell r="F462">
            <v>140</v>
          </cell>
        </row>
        <row r="463">
          <cell r="B463" t="str">
            <v>ACSR 80 mm2 (Raccoon)/AAAC equivalent</v>
          </cell>
          <cell r="C463" t="str">
            <v>Rmt.</v>
          </cell>
          <cell r="F463">
            <v>50</v>
          </cell>
        </row>
        <row r="464">
          <cell r="B464" t="str">
            <v xml:space="preserve">LT Shackle  Insulator </v>
          </cell>
          <cell r="C464" t="str">
            <v>No.</v>
          </cell>
          <cell r="F464">
            <v>5.5</v>
          </cell>
        </row>
        <row r="465">
          <cell r="B465" t="str">
            <v>Jointing Sleeves for AAC</v>
          </cell>
          <cell r="C465" t="str">
            <v>No.</v>
          </cell>
          <cell r="F465">
            <v>30</v>
          </cell>
        </row>
        <row r="466">
          <cell r="B466" t="str">
            <v>Backfilling of supports with Boulders.</v>
          </cell>
          <cell r="C466" t="str">
            <v>No.</v>
          </cell>
          <cell r="F466">
            <v>36</v>
          </cell>
        </row>
        <row r="467">
          <cell r="B467" t="str">
            <v>22 KV st. through joints  for 3 C / 240 mm sq.</v>
          </cell>
          <cell r="C467" t="str">
            <v>No.</v>
          </cell>
          <cell r="F467">
            <v>16638.25</v>
          </cell>
        </row>
        <row r="468">
          <cell r="B468" t="str">
            <v>Misc. ( Bricks,sand,tremination kit and etc.)</v>
          </cell>
          <cell r="C468" t="str">
            <v>L.S.</v>
          </cell>
          <cell r="F468">
            <v>22000</v>
          </cell>
        </row>
        <row r="469">
          <cell r="B469" t="str">
            <v>22 KV st. through joints  for 3 C / 300 mm sq.</v>
          </cell>
          <cell r="C469" t="str">
            <v>No.</v>
          </cell>
          <cell r="F469">
            <v>16638.25</v>
          </cell>
        </row>
        <row r="470">
          <cell r="B470" t="str">
            <v>Suspension Hardware for 55 sq mm Condr.</v>
          </cell>
          <cell r="C470" t="str">
            <v>No.</v>
          </cell>
          <cell r="F470">
            <v>150</v>
          </cell>
        </row>
        <row r="471">
          <cell r="B471" t="str">
            <v>11 KV R.V.T.</v>
          </cell>
          <cell r="C471" t="str">
            <v>No.</v>
          </cell>
          <cell r="F471">
            <v>23296</v>
          </cell>
        </row>
        <row r="472">
          <cell r="B472" t="str">
            <v>Tension Hardware  for 100 sq.mm Conductor.</v>
          </cell>
          <cell r="C472" t="str">
            <v>No.</v>
          </cell>
          <cell r="F472">
            <v>291.83</v>
          </cell>
        </row>
        <row r="473">
          <cell r="B473" t="str">
            <v>Tension Hardware  for 200 sq.mm Conductor.</v>
          </cell>
          <cell r="C473" t="str">
            <v>No.</v>
          </cell>
          <cell r="F473">
            <v>472.68</v>
          </cell>
        </row>
        <row r="474">
          <cell r="B474" t="str">
            <v>ACSR  80 sqmm</v>
          </cell>
          <cell r="C474" t="str">
            <v>Rmt</v>
          </cell>
          <cell r="F474">
            <v>50</v>
          </cell>
        </row>
        <row r="475">
          <cell r="B475" t="str">
            <v>11 KV Ring main unit with Vaccum /SF6 /Air break switch &amp; two isolators for the same.</v>
          </cell>
          <cell r="C475" t="str">
            <v>Set</v>
          </cell>
          <cell r="F475">
            <v>281929.96788000001</v>
          </cell>
        </row>
        <row r="476">
          <cell r="B476" t="str">
            <v xml:space="preserve">Strain Hardware for0.2 ACSR for twin conductor </v>
          </cell>
          <cell r="C476" t="str">
            <v>Nos.</v>
          </cell>
          <cell r="F476">
            <v>538.72</v>
          </cell>
        </row>
        <row r="477">
          <cell r="B477" t="str">
            <v>PVC pipe 110 mm dia 4Kg/sqcm pressure</v>
          </cell>
          <cell r="C477" t="str">
            <v>Rmt</v>
          </cell>
          <cell r="F477">
            <v>80</v>
          </cell>
        </row>
        <row r="478">
          <cell r="B478" t="str">
            <v>Civil work for Equipments ( Including Plaster and Painting )</v>
          </cell>
          <cell r="C478" t="str">
            <v>Cum</v>
          </cell>
          <cell r="F478">
            <v>1750</v>
          </cell>
        </row>
        <row r="479">
          <cell r="B479" t="str">
            <v>Misc</v>
          </cell>
          <cell r="C479" t="str">
            <v>LS</v>
          </cell>
          <cell r="F479">
            <v>400</v>
          </cell>
        </row>
        <row r="480">
          <cell r="B480" t="str">
            <v>Replacement of Control Panel 22 KV</v>
          </cell>
          <cell r="C480" t="str">
            <v>Set</v>
          </cell>
          <cell r="F480">
            <v>67474.080000000002</v>
          </cell>
        </row>
        <row r="481">
          <cell r="B481" t="str">
            <v>Battery 100 AH,30 Volts</v>
          </cell>
          <cell r="C481" t="str">
            <v>No</v>
          </cell>
          <cell r="F481">
            <v>15299.04</v>
          </cell>
        </row>
        <row r="482">
          <cell r="B482" t="str">
            <v>Battery Charger Set for above</v>
          </cell>
          <cell r="C482" t="str">
            <v>No</v>
          </cell>
          <cell r="F482">
            <v>24366.89</v>
          </cell>
        </row>
        <row r="483">
          <cell r="B483" t="str">
            <v>Re - earthing</v>
          </cell>
          <cell r="C483" t="str">
            <v>No</v>
          </cell>
          <cell r="F483">
            <v>62940</v>
          </cell>
        </row>
        <row r="484">
          <cell r="B484" t="str">
            <v>11 KV Annunciator Panel</v>
          </cell>
          <cell r="C484" t="str">
            <v>No.</v>
          </cell>
          <cell r="F484">
            <v>5000</v>
          </cell>
        </row>
        <row r="485">
          <cell r="B485" t="str">
            <v>HT Pillar 22 KV</v>
          </cell>
          <cell r="C485" t="str">
            <v>No.</v>
          </cell>
          <cell r="F485">
            <v>68000</v>
          </cell>
        </row>
        <row r="486">
          <cell r="B486" t="str">
            <v>8 way feeder pillar with ACB</v>
          </cell>
          <cell r="C486" t="str">
            <v>No.</v>
          </cell>
          <cell r="F486">
            <v>83000</v>
          </cell>
        </row>
        <row r="487">
          <cell r="B487" t="str">
            <v>Earthing with GI pipe</v>
          </cell>
          <cell r="C487" t="str">
            <v>No.</v>
          </cell>
          <cell r="F487">
            <v>205.499</v>
          </cell>
        </row>
        <row r="488">
          <cell r="B488" t="str">
            <v>Earthing with GI plate</v>
          </cell>
          <cell r="C488" t="str">
            <v>No.</v>
          </cell>
          <cell r="F488">
            <v>1200</v>
          </cell>
        </row>
        <row r="489">
          <cell r="B489" t="str">
            <v>Civil Works  20 Sq. Mtr</v>
          </cell>
          <cell r="C489" t="str">
            <v>LS</v>
          </cell>
          <cell r="F489">
            <v>250000</v>
          </cell>
        </row>
        <row r="490">
          <cell r="B490" t="str">
            <v>Civil Works - Foundation Structure for Feeder Pillar,  RMU &amp; Transformer</v>
          </cell>
          <cell r="C490" t="str">
            <v>LS</v>
          </cell>
          <cell r="F490">
            <v>21000</v>
          </cell>
        </row>
        <row r="491">
          <cell r="B491" t="str">
            <v>Civil work for Equipments ( Including Plaster and Painting )</v>
          </cell>
          <cell r="C491" t="str">
            <v>LS</v>
          </cell>
          <cell r="F491">
            <v>2850</v>
          </cell>
        </row>
        <row r="492">
          <cell r="B492" t="str">
            <v>Dist. Transformer 995 KVA, 11/0.4 kv</v>
          </cell>
          <cell r="C492" t="str">
            <v>LS</v>
          </cell>
          <cell r="F492">
            <v>935000.00000000012</v>
          </cell>
        </row>
        <row r="493">
          <cell r="B493" t="str">
            <v>Road resurfacing charges</v>
          </cell>
          <cell r="C493" t="str">
            <v>Rmt</v>
          </cell>
          <cell r="F493">
            <v>875</v>
          </cell>
        </row>
        <row r="494">
          <cell r="B494" t="str">
            <v>L.T.XLPE Armoured cable 4core 16sq.mm.</v>
          </cell>
          <cell r="C494" t="str">
            <v>Rmt</v>
          </cell>
          <cell r="F494">
            <v>76.972299888000009</v>
          </cell>
        </row>
        <row r="495">
          <cell r="B495" t="str">
            <v>LT Feeder pillar 4 way</v>
          </cell>
          <cell r="C495" t="str">
            <v>No</v>
          </cell>
          <cell r="F495">
            <v>19500</v>
          </cell>
        </row>
        <row r="496">
          <cell r="B496" t="str">
            <v>11 KV Isolators with EB (400 A)</v>
          </cell>
          <cell r="C496" t="str">
            <v>No.</v>
          </cell>
          <cell r="F496">
            <v>34944</v>
          </cell>
        </row>
        <row r="497">
          <cell r="B497" t="str">
            <v>L.T. XLPE Amourred 2C 16 Sqmm cable</v>
          </cell>
          <cell r="C497" t="str">
            <v>Rmt</v>
          </cell>
          <cell r="F497">
            <v>49.942087536000003</v>
          </cell>
        </row>
        <row r="498">
          <cell r="B498" t="str">
            <v>Foundation for RMU</v>
          </cell>
          <cell r="C498" t="str">
            <v>LS</v>
          </cell>
          <cell r="F498">
            <v>15000</v>
          </cell>
        </row>
        <row r="499">
          <cell r="B499" t="str">
            <v>Single phase meter</v>
          </cell>
          <cell r="C499" t="str">
            <v>No</v>
          </cell>
          <cell r="F499">
            <v>2136.63</v>
          </cell>
        </row>
        <row r="500">
          <cell r="B500" t="str">
            <v>Three phase meter</v>
          </cell>
          <cell r="C500" t="str">
            <v>No</v>
          </cell>
          <cell r="F500">
            <v>25870.36</v>
          </cell>
        </row>
        <row r="501">
          <cell r="B501" t="str">
            <v>CT operated meter</v>
          </cell>
          <cell r="C501" t="str">
            <v>No</v>
          </cell>
          <cell r="F501">
            <v>250000</v>
          </cell>
        </row>
        <row r="502">
          <cell r="B502" t="str">
            <v>Extending existing 11 kV Bus and coupling new proposed switchgear by providing ducting indoor Bus</v>
          </cell>
          <cell r="C502" t="str">
            <v>LS</v>
          </cell>
          <cell r="F502">
            <v>110</v>
          </cell>
        </row>
        <row r="503">
          <cell r="B503" t="str">
            <v>Control Cable  4 X 4 sq.mm.</v>
          </cell>
          <cell r="C503" t="str">
            <v>Mtr.</v>
          </cell>
          <cell r="F503">
            <v>1466605.7990290911</v>
          </cell>
        </row>
        <row r="504">
          <cell r="B504" t="str">
            <v>11kV I D switchgear (1 I/c+1 B/c+4O/G)</v>
          </cell>
          <cell r="C504" t="str">
            <v>Set</v>
          </cell>
          <cell r="F504">
            <v>1439214.974496</v>
          </cell>
        </row>
        <row r="505">
          <cell r="B505" t="str">
            <v>Earthing HDG Flat 75 X 10 mm</v>
          </cell>
          <cell r="C505" t="str">
            <v>kg.</v>
          </cell>
          <cell r="F505">
            <v>43.083999999999996</v>
          </cell>
        </row>
        <row r="506">
          <cell r="B506" t="str">
            <v>Earthing HDG Flat 50 X 6 mm</v>
          </cell>
          <cell r="C506" t="str">
            <v>kg.</v>
          </cell>
          <cell r="F506">
            <v>43.083999999999996</v>
          </cell>
        </row>
        <row r="507">
          <cell r="B507" t="str">
            <v>C.I. Plates 2' X 2'</v>
          </cell>
          <cell r="C507" t="str">
            <v>No.</v>
          </cell>
          <cell r="F507">
            <v>200</v>
          </cell>
        </row>
        <row r="508">
          <cell r="B508" t="str">
            <v>C.I. Pipes 4" dia 3 Metre Long</v>
          </cell>
          <cell r="C508" t="str">
            <v>No.</v>
          </cell>
          <cell r="F508">
            <v>5860</v>
          </cell>
        </row>
        <row r="509">
          <cell r="B509" t="str">
            <v>Misc. for XLPE U/G Cable</v>
          </cell>
          <cell r="C509" t="str">
            <v>LS</v>
          </cell>
          <cell r="F509">
            <v>900</v>
          </cell>
        </row>
        <row r="510">
          <cell r="B510" t="str">
            <v>Misc. ( RCC Tiles/H.R.Pipe,sand,tremination kit and etc.)</v>
          </cell>
          <cell r="C510" t="str">
            <v>L.S.</v>
          </cell>
          <cell r="F510">
            <v>142000</v>
          </cell>
        </row>
        <row r="514">
          <cell r="B514" t="str">
            <v>11 KV 250 MVA Indoor Switch Gears comprising of 2 Incomer and 6 Single feeder &amp; Bus Coupler  with associated C.R Panels, V.C.B. for Incoming &amp; Bus Coup.for Feeder</v>
          </cell>
          <cell r="C514" t="str">
            <v>Set</v>
          </cell>
          <cell r="F514">
            <v>2420913.9485519999</v>
          </cell>
        </row>
        <row r="515">
          <cell r="B515" t="str">
            <v>100/1-1 A, 11 KV CT</v>
          </cell>
          <cell r="C515" t="str">
            <v>Nos.</v>
          </cell>
          <cell r="F515">
            <v>13978</v>
          </cell>
        </row>
        <row r="516">
          <cell r="B516" t="str">
            <v>11 KV  D. O set</v>
          </cell>
          <cell r="C516" t="str">
            <v>Set.</v>
          </cell>
          <cell r="F516">
            <v>3580</v>
          </cell>
        </row>
        <row r="517">
          <cell r="B517" t="str">
            <v>11 KV 250 MVA OD Single Feeder with Panel , Isolator CT etc</v>
          </cell>
          <cell r="C517" t="str">
            <v>Set</v>
          </cell>
          <cell r="F517">
            <v>363558</v>
          </cell>
        </row>
        <row r="518">
          <cell r="B518" t="str">
            <v>11 KV Feeder Pillar 4 Way</v>
          </cell>
          <cell r="C518" t="str">
            <v>No.</v>
          </cell>
          <cell r="F518">
            <v>65000</v>
          </cell>
        </row>
        <row r="519">
          <cell r="B519" t="str">
            <v>11 KV OD type VCB with directional relay with Bus coupler complete</v>
          </cell>
          <cell r="C519" t="str">
            <v>Set</v>
          </cell>
          <cell r="F519">
            <v>538968</v>
          </cell>
        </row>
        <row r="520">
          <cell r="B520" t="str">
            <v>11 KV OD type VCB with directional relay with Bus coupler complete</v>
          </cell>
          <cell r="C520" t="str">
            <v>Set</v>
          </cell>
          <cell r="F520">
            <v>538968</v>
          </cell>
        </row>
        <row r="521">
          <cell r="B521" t="str">
            <v>11 KV VCB With C.T.; P.T&amp; Panel Indoor</v>
          </cell>
          <cell r="C521" t="str">
            <v>Set</v>
          </cell>
          <cell r="F521">
            <v>272382.40000000002</v>
          </cell>
        </row>
        <row r="522">
          <cell r="B522" t="str">
            <v>11KV HT O.S.F.</v>
          </cell>
          <cell r="C522" t="str">
            <v>Nos</v>
          </cell>
          <cell r="F522">
            <v>87000</v>
          </cell>
        </row>
        <row r="523">
          <cell r="B523" t="str">
            <v>180 KVAR, 11 KV Series Reactor</v>
          </cell>
          <cell r="C523" t="str">
            <v>Set</v>
          </cell>
          <cell r="F523">
            <v>465920</v>
          </cell>
        </row>
        <row r="524">
          <cell r="B524" t="str">
            <v>2 C X 16 sq mm  Armoured alluminium Cable</v>
          </cell>
          <cell r="C524" t="str">
            <v>Rmt</v>
          </cell>
        </row>
        <row r="525">
          <cell r="B525" t="str">
            <v>2.5 / 5 KV Megger (Mannual)</v>
          </cell>
          <cell r="C525" t="str">
            <v>No.</v>
          </cell>
          <cell r="F525">
            <v>22500</v>
          </cell>
        </row>
        <row r="526">
          <cell r="B526" t="str">
            <v>22  KV  OD  for 240  Sqmm cable (End Termination Joint)</v>
          </cell>
          <cell r="C526" t="str">
            <v>Nos</v>
          </cell>
          <cell r="F526">
            <v>7722</v>
          </cell>
        </row>
        <row r="527">
          <cell r="B527" t="str">
            <v>22 KV C.T. Three core.</v>
          </cell>
          <cell r="C527" t="str">
            <v>Nos</v>
          </cell>
          <cell r="F527">
            <v>22904.639999999999</v>
          </cell>
        </row>
        <row r="528">
          <cell r="B528" t="str">
            <v>22 KV Feeder Pillar</v>
          </cell>
          <cell r="C528" t="str">
            <v>No.</v>
          </cell>
          <cell r="F528">
            <v>97500</v>
          </cell>
        </row>
        <row r="529">
          <cell r="B529" t="str">
            <v>22 KV Isolators with EB (800 A)</v>
          </cell>
          <cell r="C529" t="str">
            <v>Set</v>
          </cell>
          <cell r="F529">
            <v>77714.649999999994</v>
          </cell>
        </row>
        <row r="530">
          <cell r="B530" t="str">
            <v>22 KV Isolators without EB (800 Amp.)</v>
          </cell>
          <cell r="C530" t="str">
            <v>Set</v>
          </cell>
          <cell r="F530">
            <v>65668.149999999994</v>
          </cell>
        </row>
        <row r="531">
          <cell r="B531" t="str">
            <v>22  KV  P. T.</v>
          </cell>
          <cell r="C531" t="str">
            <v>No.</v>
          </cell>
          <cell r="F531">
            <v>18595.439999999999</v>
          </cell>
        </row>
        <row r="532">
          <cell r="B532" t="str">
            <v>22 KV Pin Insulator with pin</v>
          </cell>
          <cell r="C532" t="str">
            <v>No</v>
          </cell>
          <cell r="F532">
            <v>318.02999999999997</v>
          </cell>
        </row>
        <row r="533">
          <cell r="B533" t="str">
            <v>22 KV Post Insulator</v>
          </cell>
          <cell r="C533" t="str">
            <v>Nos</v>
          </cell>
          <cell r="F533">
            <v>750</v>
          </cell>
        </row>
        <row r="534">
          <cell r="B534" t="str">
            <v>22 KV Ring Main Unit</v>
          </cell>
          <cell r="C534" t="str">
            <v>No.</v>
          </cell>
          <cell r="F534">
            <v>350000</v>
          </cell>
        </row>
        <row r="535">
          <cell r="B535" t="str">
            <v>22 KV st. through joints  for 3 C / 95 mm sq.</v>
          </cell>
          <cell r="C535" t="str">
            <v>No</v>
          </cell>
          <cell r="F535">
            <v>11430</v>
          </cell>
        </row>
        <row r="536">
          <cell r="B536" t="str">
            <v>22 KV Str Thr Joints for  240 Sqmm cable</v>
          </cell>
          <cell r="C536" t="str">
            <v>Nos</v>
          </cell>
          <cell r="F536">
            <v>16638.25</v>
          </cell>
        </row>
        <row r="537">
          <cell r="B537" t="str">
            <v>22 KV Termination joint (OD)  for 3 C / 95 mm sq.</v>
          </cell>
          <cell r="C537" t="str">
            <v>No.</v>
          </cell>
          <cell r="F537">
            <v>5424.75</v>
          </cell>
        </row>
        <row r="538">
          <cell r="B538" t="str">
            <v>22 KV VCB complete  1600 Amp (O.D.)</v>
          </cell>
          <cell r="C538" t="str">
            <v>Set</v>
          </cell>
          <cell r="F538">
            <v>295392.39</v>
          </cell>
        </row>
        <row r="539">
          <cell r="B539" t="str">
            <v>3960 KVAR, HT Capacitor  Bank, 22 KV</v>
          </cell>
          <cell r="C539" t="str">
            <v>Set</v>
          </cell>
          <cell r="F539">
            <v>369009</v>
          </cell>
        </row>
        <row r="540">
          <cell r="B540" t="str">
            <v>500 V Megger</v>
          </cell>
          <cell r="C540" t="str">
            <v>No.</v>
          </cell>
          <cell r="F540">
            <v>1500</v>
          </cell>
        </row>
        <row r="541">
          <cell r="B541" t="str">
            <v>ACB 800 Amp</v>
          </cell>
          <cell r="C541" t="str">
            <v>No.</v>
          </cell>
          <cell r="F541">
            <v>25375</v>
          </cell>
        </row>
        <row r="542">
          <cell r="B542" t="str">
            <v>Air Circuit Breaker 400 Amp</v>
          </cell>
          <cell r="C542" t="str">
            <v>No.</v>
          </cell>
          <cell r="F542">
            <v>24375</v>
          </cell>
        </row>
        <row r="543">
          <cell r="B543" t="str">
            <v>All Lugs (Assorted)</v>
          </cell>
          <cell r="C543" t="str">
            <v>Nos.</v>
          </cell>
          <cell r="F543">
            <v>20</v>
          </cell>
        </row>
        <row r="544">
          <cell r="B544" t="str">
            <v xml:space="preserve">Aluminium ladder (Adjustable) </v>
          </cell>
          <cell r="C544" t="str">
            <v>No.</v>
          </cell>
          <cell r="F544">
            <v>1250</v>
          </cell>
        </row>
        <row r="545">
          <cell r="B545" t="str">
            <v>Aluminium Paint for 1 coat</v>
          </cell>
          <cell r="C545" t="str">
            <v>Ltrs</v>
          </cell>
          <cell r="F545">
            <v>80</v>
          </cell>
        </row>
        <row r="546">
          <cell r="B546" t="str">
            <v>Anti Climbing Devices</v>
          </cell>
          <cell r="C546" t="str">
            <v>No.</v>
          </cell>
          <cell r="F546">
            <v>39</v>
          </cell>
        </row>
        <row r="547">
          <cell r="B547" t="str">
            <v xml:space="preserve">Bentonite clay </v>
          </cell>
          <cell r="C547" t="str">
            <v>Kg.</v>
          </cell>
          <cell r="F547">
            <v>10</v>
          </cell>
        </row>
        <row r="548">
          <cell r="B548" t="str">
            <v>Binding Tape</v>
          </cell>
          <cell r="C548" t="str">
            <v>Kg</v>
          </cell>
          <cell r="F548">
            <v>36</v>
          </cell>
        </row>
        <row r="549">
          <cell r="B549" t="str">
            <v>Binding Wire</v>
          </cell>
          <cell r="C549" t="str">
            <v>Kg</v>
          </cell>
          <cell r="F549">
            <v>60</v>
          </cell>
        </row>
        <row r="550">
          <cell r="B550" t="str">
            <v>C&amp;R panel for 22 KV feeder breaker</v>
          </cell>
          <cell r="C550" t="str">
            <v>No</v>
          </cell>
          <cell r="F550">
            <v>108382.39</v>
          </cell>
        </row>
        <row r="551">
          <cell r="B551" t="str">
            <v>Capacitance meter</v>
          </cell>
          <cell r="C551" t="str">
            <v>Nos.</v>
          </cell>
          <cell r="F551">
            <v>4500</v>
          </cell>
        </row>
        <row r="552">
          <cell r="B552" t="str">
            <v>Capacitor Cell 84 KVAR</v>
          </cell>
          <cell r="C552" t="str">
            <v>Nos.</v>
          </cell>
          <cell r="F552">
            <v>7500</v>
          </cell>
        </row>
        <row r="553">
          <cell r="B553" t="str">
            <v>1560 kVAr, 11 kV Capacitor Bank</v>
          </cell>
          <cell r="F553">
            <v>127196</v>
          </cell>
        </row>
        <row r="554">
          <cell r="B554" t="str">
            <v>72 kVAr, 11 kV series reactor</v>
          </cell>
          <cell r="F554">
            <v>265580</v>
          </cell>
        </row>
        <row r="555">
          <cell r="B555" t="str">
            <v>11 kV, 110/190 V Residual voltage transformer</v>
          </cell>
          <cell r="F555">
            <v>23296</v>
          </cell>
        </row>
        <row r="556">
          <cell r="B556" t="str">
            <v>Clamp for 22 KV VCB</v>
          </cell>
          <cell r="C556" t="str">
            <v>No</v>
          </cell>
          <cell r="F556">
            <v>1610</v>
          </cell>
        </row>
        <row r="557">
          <cell r="B557" t="str">
            <v>Clamps for 22 KV C.T.</v>
          </cell>
          <cell r="C557" t="str">
            <v>No</v>
          </cell>
          <cell r="F557">
            <v>1125</v>
          </cell>
        </row>
        <row r="558">
          <cell r="B558" t="str">
            <v>Clamps for 22 KV Isolator</v>
          </cell>
          <cell r="C558" t="str">
            <v>No</v>
          </cell>
          <cell r="F558">
            <v>805</v>
          </cell>
        </row>
        <row r="559">
          <cell r="B559" t="str">
            <v>Clamps for 22 KV P.T.</v>
          </cell>
          <cell r="C559" t="str">
            <v>No</v>
          </cell>
          <cell r="F559">
            <v>1125</v>
          </cell>
        </row>
        <row r="560">
          <cell r="B560" t="str">
            <v xml:space="preserve">Connectors for T/F Bushing </v>
          </cell>
          <cell r="C560" t="str">
            <v>Nos.</v>
          </cell>
          <cell r="F560">
            <v>3222.7</v>
          </cell>
        </row>
        <row r="561">
          <cell r="B561" t="str">
            <v>CR Panel for 11 KV Capacitor bank with relay</v>
          </cell>
          <cell r="C561" t="str">
            <v>set</v>
          </cell>
          <cell r="F561">
            <v>84269.645856000003</v>
          </cell>
        </row>
        <row r="562">
          <cell r="B562" t="str">
            <v>Control C&amp;R Panel 22 KV for feeder with accessories.</v>
          </cell>
          <cell r="C562" t="str">
            <v>Nos</v>
          </cell>
          <cell r="F562">
            <v>84269.645856000003</v>
          </cell>
        </row>
        <row r="563">
          <cell r="B563" t="str">
            <v>CR Panel for 33/22 KV line breaker with 1/5A relay</v>
          </cell>
          <cell r="C563" t="str">
            <v>Set</v>
          </cell>
          <cell r="F563">
            <v>84269.645856000003</v>
          </cell>
        </row>
        <row r="564">
          <cell r="B564" t="str">
            <v>CR Panel for 33/22 KV Transformer with 1/5A relay</v>
          </cell>
          <cell r="C564" t="str">
            <v>Set</v>
          </cell>
          <cell r="F564">
            <v>108382.39</v>
          </cell>
        </row>
        <row r="565">
          <cell r="B565" t="str">
            <v>Crimping of jumpers at cut points</v>
          </cell>
          <cell r="C565" t="str">
            <v>No.</v>
          </cell>
          <cell r="F565">
            <v>1200</v>
          </cell>
        </row>
        <row r="566">
          <cell r="B566" t="str">
            <v>CT 100/5 A LT (Ring Type)</v>
          </cell>
          <cell r="C566" t="str">
            <v>Nos.</v>
          </cell>
          <cell r="F566">
            <v>2000</v>
          </cell>
        </row>
        <row r="567">
          <cell r="B567" t="str">
            <v>CT 200/5 A LT (Ring Type)</v>
          </cell>
          <cell r="C567" t="str">
            <v>Nos.</v>
          </cell>
          <cell r="F567">
            <v>2000</v>
          </cell>
        </row>
        <row r="568">
          <cell r="B568" t="str">
            <v>CT 200-100/1-1 A , 33 KV</v>
          </cell>
          <cell r="C568" t="str">
            <v>Nos.</v>
          </cell>
          <cell r="F568">
            <v>20000</v>
          </cell>
        </row>
        <row r="569">
          <cell r="B569" t="str">
            <v>CT 200-100/5-5-5 A , 33 KV 3C</v>
          </cell>
          <cell r="C569" t="str">
            <v>Nos.</v>
          </cell>
          <cell r="F569">
            <v>20000</v>
          </cell>
        </row>
        <row r="570">
          <cell r="B570" t="str">
            <v xml:space="preserve">CT - 33 KV 400 - 200 / 1-1-1 A / 3 Core </v>
          </cell>
          <cell r="D570">
            <v>20609.8</v>
          </cell>
          <cell r="F570">
            <v>22904.639999999999</v>
          </cell>
        </row>
        <row r="571">
          <cell r="B571" t="str">
            <v>CT 50/5 A LT (Ring Type)</v>
          </cell>
          <cell r="C571" t="str">
            <v>Nos.</v>
          </cell>
          <cell r="F571">
            <v>2000</v>
          </cell>
        </row>
        <row r="572">
          <cell r="B572" t="str">
            <v>Dicharge rod for 33 KV</v>
          </cell>
          <cell r="C572" t="str">
            <v>Set</v>
          </cell>
          <cell r="F572">
            <v>500</v>
          </cell>
        </row>
        <row r="573">
          <cell r="B573" t="str">
            <v>Digital Multi meter (10 Amp)</v>
          </cell>
          <cell r="C573" t="str">
            <v>No.</v>
          </cell>
          <cell r="F573">
            <v>1600</v>
          </cell>
        </row>
        <row r="574">
          <cell r="B574" t="str">
            <v>Digital Tong tester (1000 Amp., 500 V) With associated accessories.</v>
          </cell>
          <cell r="C574" t="str">
            <v>No.</v>
          </cell>
          <cell r="F574">
            <v>2450</v>
          </cell>
        </row>
        <row r="575">
          <cell r="B575" t="str">
            <v>Discharge rod for 11 KV</v>
          </cell>
          <cell r="C575" t="str">
            <v>Set</v>
          </cell>
          <cell r="F575">
            <v>500</v>
          </cell>
        </row>
        <row r="576">
          <cell r="B576" t="str">
            <v>Discharge rod for 22 KV</v>
          </cell>
          <cell r="C576" t="str">
            <v>Set</v>
          </cell>
          <cell r="F576">
            <v>500</v>
          </cell>
        </row>
        <row r="577">
          <cell r="B577" t="str">
            <v>DTC Metring with Box and other allied material</v>
          </cell>
          <cell r="C577" t="str">
            <v>No.</v>
          </cell>
          <cell r="F577">
            <v>9812.4</v>
          </cell>
        </row>
        <row r="578">
          <cell r="B578" t="str">
            <v>Earth tester 200 Amp. 2000 Ohm</v>
          </cell>
          <cell r="C578" t="str">
            <v>Nos.</v>
          </cell>
          <cell r="F578">
            <v>8000</v>
          </cell>
        </row>
        <row r="579">
          <cell r="B579" t="str">
            <v>Earthing Sets H.T with clamp</v>
          </cell>
          <cell r="C579" t="str">
            <v>Set</v>
          </cell>
          <cell r="F579">
            <v>5860</v>
          </cell>
        </row>
        <row r="580">
          <cell r="B580" t="str">
            <v>Emergency Artificial resperation kit</v>
          </cell>
          <cell r="C580" t="str">
            <v>Set</v>
          </cell>
          <cell r="F580">
            <v>1500</v>
          </cell>
        </row>
        <row r="581">
          <cell r="B581" t="str">
            <v>G. I Structure for 22 KV H/G.</v>
          </cell>
          <cell r="C581" t="str">
            <v>Kg.</v>
          </cell>
          <cell r="F581">
            <v>44.92</v>
          </cell>
        </row>
        <row r="582">
          <cell r="B582" t="str">
            <v>G.I Angles (50X50X6mm) forcable tray</v>
          </cell>
          <cell r="C582" t="str">
            <v>Kg.</v>
          </cell>
          <cell r="F582">
            <v>44.92</v>
          </cell>
        </row>
        <row r="583">
          <cell r="B583" t="str">
            <v>G.I Flat 50x10 mm</v>
          </cell>
          <cell r="C583" t="str">
            <v>Kg.</v>
          </cell>
          <cell r="F583">
            <v>41.427999999999997</v>
          </cell>
        </row>
        <row r="584">
          <cell r="B584" t="str">
            <v>G.I Flat 75x10 mm</v>
          </cell>
          <cell r="C584" t="str">
            <v>Kg.</v>
          </cell>
          <cell r="F584">
            <v>41.427999999999997</v>
          </cell>
        </row>
        <row r="585">
          <cell r="B585" t="str">
            <v>G.I Structure for 22 KV PT</v>
          </cell>
          <cell r="C585" t="str">
            <v>Kg.</v>
          </cell>
          <cell r="F585">
            <v>41.427999999999997</v>
          </cell>
        </row>
        <row r="586">
          <cell r="B586" t="str">
            <v>G.I. Pipe 200 mm</v>
          </cell>
          <cell r="C586" t="str">
            <v>Mtr.</v>
          </cell>
          <cell r="F586">
            <v>186.93</v>
          </cell>
        </row>
        <row r="587">
          <cell r="B587" t="str">
            <v>G.I..Flat 50 x 6 mm</v>
          </cell>
          <cell r="C587" t="str">
            <v>Kg.</v>
          </cell>
          <cell r="F587">
            <v>41.427999999999997</v>
          </cell>
        </row>
        <row r="588">
          <cell r="B588" t="str">
            <v>G.I.Angle 50x50x6mm</v>
          </cell>
          <cell r="C588" t="str">
            <v>Kg.</v>
          </cell>
          <cell r="F588">
            <v>44.92</v>
          </cell>
        </row>
        <row r="589">
          <cell r="B589" t="str">
            <v>G.I.Angle 75x40 mm</v>
          </cell>
          <cell r="C589" t="str">
            <v>Kg.</v>
          </cell>
          <cell r="F589">
            <v>44.92</v>
          </cell>
        </row>
        <row r="590">
          <cell r="B590" t="str">
            <v>G.I.Channel  100x50x6mm</v>
          </cell>
          <cell r="C590" t="str">
            <v>Kg.</v>
          </cell>
          <cell r="F590">
            <v>44.92</v>
          </cell>
        </row>
        <row r="591">
          <cell r="B591" t="str">
            <v>G.I.Channel 75x40x6mm</v>
          </cell>
          <cell r="C591" t="str">
            <v>Kg.</v>
          </cell>
          <cell r="F591">
            <v>44.92</v>
          </cell>
        </row>
        <row r="592">
          <cell r="B592" t="str">
            <v>G.I.Strip (25 X 3 mm)</v>
          </cell>
          <cell r="C592" t="str">
            <v>Kg.</v>
          </cell>
          <cell r="F592">
            <v>41.427999999999997</v>
          </cell>
        </row>
        <row r="593">
          <cell r="B593" t="str">
            <v>H.T. Stay wire  7/8 SWG.</v>
          </cell>
          <cell r="C593" t="str">
            <v>Kg.</v>
          </cell>
          <cell r="F593">
            <v>44.71</v>
          </cell>
        </row>
        <row r="594">
          <cell r="B594" t="str">
            <v>Hand Gloves</v>
          </cell>
          <cell r="C594" t="str">
            <v>Pairs</v>
          </cell>
          <cell r="F594">
            <v>650</v>
          </cell>
        </row>
        <row r="595">
          <cell r="B595" t="str">
            <v>HT Cable Joint Chamber (Civil)</v>
          </cell>
          <cell r="C595" t="str">
            <v>Nos</v>
          </cell>
          <cell r="F595">
            <v>1000</v>
          </cell>
        </row>
        <row r="596">
          <cell r="B596" t="str">
            <v>Jointing Slevees compression type, 80 sqmm</v>
          </cell>
          <cell r="C596" t="str">
            <v>Nos.</v>
          </cell>
          <cell r="F596">
            <v>425</v>
          </cell>
        </row>
        <row r="597">
          <cell r="B597" t="str">
            <v>L. T. PVC Cable 3.5 x 240 sq. mm / XLPE</v>
          </cell>
          <cell r="C597" t="str">
            <v>Rmt.</v>
          </cell>
          <cell r="F597">
            <v>496.77467999999999</v>
          </cell>
        </row>
        <row r="598">
          <cell r="B598" t="str">
            <v>L. T. PVC Cable 3.5 x 300 sq. mm / XLPE</v>
          </cell>
          <cell r="C598" t="str">
            <v>Rmt.</v>
          </cell>
          <cell r="F598">
            <v>609.64730999999995</v>
          </cell>
        </row>
        <row r="599">
          <cell r="B599" t="str">
            <v>L.T.Dist.Boxes 200 KVA with KitKat</v>
          </cell>
          <cell r="C599" t="str">
            <v>No</v>
          </cell>
          <cell r="F599">
            <v>24374.97</v>
          </cell>
        </row>
        <row r="600">
          <cell r="B600" t="str">
            <v>L.T.Dist.Boxes 315 KVA with KitKat</v>
          </cell>
          <cell r="C600" t="str">
            <v>No</v>
          </cell>
          <cell r="F600">
            <v>42238.87</v>
          </cell>
        </row>
        <row r="601">
          <cell r="B601" t="str">
            <v>L.T.Dist.Boxes 630 KVA with ACB</v>
          </cell>
          <cell r="C601" t="str">
            <v>No</v>
          </cell>
          <cell r="F601">
            <v>83476.5</v>
          </cell>
        </row>
        <row r="602">
          <cell r="B602" t="str">
            <v>L.T. Feedar Pillar 6 Way With ACB</v>
          </cell>
          <cell r="C602" t="str">
            <v>No</v>
          </cell>
          <cell r="F602">
            <v>69000</v>
          </cell>
        </row>
        <row r="603">
          <cell r="B603" t="str">
            <v>L.T. jointing kits for 120 Sqmm</v>
          </cell>
          <cell r="C603" t="str">
            <v>No</v>
          </cell>
          <cell r="F603">
            <v>500</v>
          </cell>
        </row>
        <row r="604">
          <cell r="B604" t="str">
            <v>LT Jointing kits  for 185 Sqmm</v>
          </cell>
          <cell r="C604" t="str">
            <v>No</v>
          </cell>
          <cell r="F604">
            <v>720</v>
          </cell>
        </row>
        <row r="605">
          <cell r="B605" t="str">
            <v>L.T. jointing kits for 95 Sqmm</v>
          </cell>
          <cell r="C605" t="str">
            <v>No</v>
          </cell>
          <cell r="F605">
            <v>450</v>
          </cell>
        </row>
        <row r="606">
          <cell r="B606" t="str">
            <v>L.T. jointing kits for 70 Sqmm</v>
          </cell>
          <cell r="C606" t="str">
            <v>No</v>
          </cell>
          <cell r="F606">
            <v>400</v>
          </cell>
        </row>
        <row r="607">
          <cell r="B607" t="str">
            <v>L.T. PVC Wire 3.5 core 120 mm2 / XLPE</v>
          </cell>
          <cell r="C607" t="str">
            <v>mtr</v>
          </cell>
          <cell r="F607">
            <v>270.10000000000002</v>
          </cell>
        </row>
        <row r="608">
          <cell r="B608" t="str">
            <v>L.T. PVC Wire 3.5 core 70 mm2 / XLPE</v>
          </cell>
          <cell r="C608" t="str">
            <v>mtr.</v>
          </cell>
          <cell r="F608">
            <v>159.29</v>
          </cell>
        </row>
        <row r="609">
          <cell r="B609" t="str">
            <v>L.T. XLPE 3.5 C/95 mm2 Cable</v>
          </cell>
          <cell r="C609" t="str">
            <v>Rmt</v>
          </cell>
          <cell r="F609">
            <v>205.05635040000001</v>
          </cell>
        </row>
        <row r="610">
          <cell r="B610" t="str">
            <v>Earthing Set LT</v>
          </cell>
          <cell r="C610" t="str">
            <v>Nos</v>
          </cell>
          <cell r="F610">
            <v>148.72</v>
          </cell>
        </row>
        <row r="611">
          <cell r="B611" t="str">
            <v>LT Fixed Capacitor 18 KVAR</v>
          </cell>
          <cell r="C611" t="str">
            <v>Nos.</v>
          </cell>
          <cell r="F611">
            <v>5400</v>
          </cell>
        </row>
        <row r="612">
          <cell r="B612" t="str">
            <v>LT Fixed Capacitor 9 KVAR</v>
          </cell>
          <cell r="C612" t="str">
            <v>Nos.</v>
          </cell>
          <cell r="F612">
            <v>2700</v>
          </cell>
        </row>
        <row r="613">
          <cell r="B613" t="str">
            <v>L.T.Spacers</v>
          </cell>
          <cell r="C613" t="str">
            <v>Nos.</v>
          </cell>
          <cell r="F613">
            <v>80</v>
          </cell>
        </row>
        <row r="614">
          <cell r="B614" t="str">
            <v>LT St.through joints for 185 sqmm</v>
          </cell>
          <cell r="C614" t="str">
            <v>No.</v>
          </cell>
          <cell r="F614">
            <v>720</v>
          </cell>
        </row>
        <row r="615">
          <cell r="B615" t="str">
            <v>LT St.through joints for 240 sqmm</v>
          </cell>
          <cell r="C615" t="str">
            <v>No.</v>
          </cell>
          <cell r="F615">
            <v>1045</v>
          </cell>
        </row>
        <row r="616">
          <cell r="B616" t="str">
            <v>LT St.through joints for 300 sqmm</v>
          </cell>
          <cell r="C616" t="str">
            <v>Nos</v>
          </cell>
          <cell r="F616">
            <v>1045</v>
          </cell>
        </row>
        <row r="617">
          <cell r="B617" t="str">
            <v>LT XLPE 3.5C 95 sqmm</v>
          </cell>
          <cell r="C617" t="str">
            <v>Mtr.</v>
          </cell>
          <cell r="F617">
            <v>231</v>
          </cell>
        </row>
        <row r="618">
          <cell r="B618" t="str">
            <v>Non Magnetic stainless steel nut bolt with plain washer</v>
          </cell>
          <cell r="C618" t="str">
            <v>Kg</v>
          </cell>
          <cell r="F618">
            <v>90</v>
          </cell>
        </row>
        <row r="619">
          <cell r="B619" t="str">
            <v>Palm Type Clamp (Compression Type)</v>
          </cell>
          <cell r="C619" t="str">
            <v>Nos.</v>
          </cell>
          <cell r="F619">
            <v>805.86</v>
          </cell>
        </row>
        <row r="620">
          <cell r="B620" t="str">
            <v>PG Clamp</v>
          </cell>
          <cell r="C620" t="str">
            <v>Nos.</v>
          </cell>
          <cell r="F620">
            <v>23</v>
          </cell>
        </row>
        <row r="621">
          <cell r="B621" t="str">
            <v>PVC Pipe 110 mm Dia 4 Kg/sqmm</v>
          </cell>
          <cell r="C621" t="str">
            <v>Mtr.</v>
          </cell>
          <cell r="F621">
            <v>80</v>
          </cell>
        </row>
        <row r="622">
          <cell r="B622" t="str">
            <v>RCC Ring work for earthing pits</v>
          </cell>
          <cell r="C622" t="str">
            <v>No.</v>
          </cell>
          <cell r="F622">
            <v>200</v>
          </cell>
        </row>
        <row r="623">
          <cell r="B623" t="str">
            <v>Red Bricks</v>
          </cell>
          <cell r="C623" t="str">
            <v>No.</v>
          </cell>
          <cell r="F623">
            <v>2</v>
          </cell>
        </row>
        <row r="624">
          <cell r="B624" t="str">
            <v>RSJ Pole 125 X 70mm 9 Mtr.</v>
          </cell>
          <cell r="C624" t="str">
            <v>No.</v>
          </cell>
          <cell r="F624">
            <v>4347</v>
          </cell>
        </row>
        <row r="625">
          <cell r="B625" t="str">
            <v>RSJ Pole 125X75 , 5 mtr</v>
          </cell>
          <cell r="C625" t="str">
            <v>Nos.</v>
          </cell>
          <cell r="F625">
            <v>2214</v>
          </cell>
        </row>
        <row r="626">
          <cell r="B626" t="str">
            <v>RSJ Pole 125X75 , 6 mtr</v>
          </cell>
          <cell r="C626" t="str">
            <v>Nos.</v>
          </cell>
          <cell r="F626">
            <v>2898</v>
          </cell>
        </row>
        <row r="627">
          <cell r="B627" t="str">
            <v>RSJ Pole 125X75 , 9 mtr</v>
          </cell>
          <cell r="C627" t="str">
            <v>Nos.</v>
          </cell>
          <cell r="F627">
            <v>4347</v>
          </cell>
        </row>
        <row r="628">
          <cell r="B628" t="str">
            <v>Rubberised oil corksheet 5mm</v>
          </cell>
          <cell r="C628" t="str">
            <v>Nos.</v>
          </cell>
          <cell r="F628">
            <v>336</v>
          </cell>
        </row>
        <row r="629">
          <cell r="B629" t="str">
            <v>Rubberised oil corksheet 8mm</v>
          </cell>
          <cell r="C629" t="str">
            <v>Nos.</v>
          </cell>
          <cell r="F629">
            <v>620</v>
          </cell>
        </row>
        <row r="630">
          <cell r="B630" t="str">
            <v>Sand</v>
          </cell>
          <cell r="C630" t="str">
            <v>Cum</v>
          </cell>
          <cell r="F630">
            <v>174</v>
          </cell>
        </row>
        <row r="631">
          <cell r="B631" t="str">
            <v>Special type lugs for 100 sqmm</v>
          </cell>
          <cell r="C631" t="str">
            <v>Nos.</v>
          </cell>
          <cell r="F631">
            <v>450</v>
          </cell>
        </row>
        <row r="632">
          <cell r="B632" t="str">
            <v xml:space="preserve">Strain Hard ware 200 sq.mm.for twin conductor </v>
          </cell>
          <cell r="C632" t="str">
            <v>No.</v>
          </cell>
          <cell r="F632">
            <v>550</v>
          </cell>
        </row>
        <row r="633">
          <cell r="B633" t="str">
            <v xml:space="preserve">T Connectors suitable for 200 sqmm twin conductor </v>
          </cell>
          <cell r="C633" t="str">
            <v>Nos.</v>
          </cell>
          <cell r="F633">
            <v>750</v>
          </cell>
        </row>
        <row r="634">
          <cell r="B634" t="str">
            <v>Tool box with ratchet spanner,flat spanners,box spanner, plier, screwdriver, hammer ,hacksaw with blades, chisel,files (Standard make)</v>
          </cell>
          <cell r="C634" t="str">
            <v>No.</v>
          </cell>
          <cell r="F634">
            <v>3000</v>
          </cell>
        </row>
        <row r="635">
          <cell r="B635" t="str">
            <v>Cable Trays 2.5 Mtr. X 6" W</v>
          </cell>
          <cell r="C635" t="str">
            <v>Nos.</v>
          </cell>
          <cell r="F635">
            <v>250</v>
          </cell>
        </row>
        <row r="636">
          <cell r="B636" t="str">
            <v>Welding Rods</v>
          </cell>
          <cell r="C636" t="str">
            <v>Nos.</v>
          </cell>
          <cell r="F636">
            <v>2</v>
          </cell>
        </row>
        <row r="637">
          <cell r="B637" t="str">
            <v>30 Volt Non directional type Electronic Static relay (Numeric Relay)</v>
          </cell>
          <cell r="C637" t="str">
            <v>Nos.</v>
          </cell>
          <cell r="F637">
            <v>18500</v>
          </cell>
        </row>
        <row r="639">
          <cell r="B639" t="str">
            <v xml:space="preserve">Binding Wire </v>
          </cell>
          <cell r="C639" t="str">
            <v>Kg.</v>
          </cell>
          <cell r="F639">
            <v>60</v>
          </cell>
        </row>
        <row r="640">
          <cell r="B640" t="str">
            <v xml:space="preserve">CT - 33 KV 400 - 200 / 1-1-1 A / 3 Core </v>
          </cell>
          <cell r="C640" t="str">
            <v>No.</v>
          </cell>
          <cell r="D640">
            <v>20609.8</v>
          </cell>
          <cell r="F640">
            <v>20904.64</v>
          </cell>
        </row>
        <row r="641">
          <cell r="B641" t="str">
            <v>Distribution T/F 22 / .433 KV 25 KVA O/D</v>
          </cell>
          <cell r="C641" t="str">
            <v>No.</v>
          </cell>
          <cell r="F641">
            <v>94000</v>
          </cell>
        </row>
        <row r="642">
          <cell r="B642" t="str">
            <v>GI Bend 20 mm.</v>
          </cell>
          <cell r="C642" t="str">
            <v>No.</v>
          </cell>
          <cell r="F642">
            <v>12</v>
          </cell>
        </row>
        <row r="643">
          <cell r="B643" t="str">
            <v>GI Coupling 20 mm.</v>
          </cell>
          <cell r="C643" t="str">
            <v>No.</v>
          </cell>
          <cell r="F643">
            <v>5</v>
          </cell>
        </row>
        <row r="644">
          <cell r="B644" t="str">
            <v>Guard Loops 5 wire</v>
          </cell>
          <cell r="C644" t="str">
            <v>Kg.</v>
          </cell>
          <cell r="F644">
            <v>41.45</v>
          </cell>
        </row>
        <row r="645">
          <cell r="B645" t="str">
            <v>Kit Kat fuse 250 V 15 A</v>
          </cell>
          <cell r="C645" t="str">
            <v>No.</v>
          </cell>
          <cell r="F645">
            <v>25</v>
          </cell>
        </row>
        <row r="646">
          <cell r="B646" t="str">
            <v>Power Transformer 33/22 KV 5 MVA</v>
          </cell>
          <cell r="C646" t="str">
            <v>No.</v>
          </cell>
          <cell r="F646">
            <v>2785696.0755997961</v>
          </cell>
        </row>
        <row r="647">
          <cell r="B647" t="str">
            <v>Power Transformer 33/22 KV 10 MVA</v>
          </cell>
          <cell r="C647" t="str">
            <v>No.</v>
          </cell>
          <cell r="F647">
            <v>5321117.5704634311</v>
          </cell>
        </row>
        <row r="648">
          <cell r="B648" t="str">
            <v>SLD Board 11 KV side</v>
          </cell>
          <cell r="C648" t="str">
            <v>No.</v>
          </cell>
          <cell r="F648">
            <v>500</v>
          </cell>
        </row>
        <row r="649">
          <cell r="B649" t="str">
            <v>SLD Board 22 KV side</v>
          </cell>
          <cell r="C649" t="str">
            <v>No.</v>
          </cell>
          <cell r="F649">
            <v>500</v>
          </cell>
        </row>
        <row r="650">
          <cell r="B650" t="str">
            <v xml:space="preserve">Sub-station Board (Name) with angle stand </v>
          </cell>
          <cell r="C650" t="str">
            <v>No.</v>
          </cell>
          <cell r="F650">
            <v>3000</v>
          </cell>
        </row>
        <row r="651">
          <cell r="B651" t="str">
            <v>Battery Accessories such as hydrometer,cell tester, Acid can, distilled water can,handgloves etc.</v>
          </cell>
          <cell r="C651" t="str">
            <v>Set</v>
          </cell>
          <cell r="F651">
            <v>750</v>
          </cell>
        </row>
        <row r="652">
          <cell r="B652" t="str">
            <v>2 no.s 8W CFL lamps with one suitable invertor ( DC to AC)</v>
          </cell>
          <cell r="C652" t="str">
            <v>Set</v>
          </cell>
          <cell r="F652">
            <v>500</v>
          </cell>
        </row>
        <row r="653">
          <cell r="B653" t="str">
            <v>2 Cell torch</v>
          </cell>
          <cell r="C653" t="str">
            <v>No.</v>
          </cell>
          <cell r="F653">
            <v>45</v>
          </cell>
        </row>
        <row r="654">
          <cell r="B654" t="str">
            <v>3 Cell torch</v>
          </cell>
          <cell r="C654" t="str">
            <v>No.</v>
          </cell>
          <cell r="F654">
            <v>65</v>
          </cell>
        </row>
        <row r="655">
          <cell r="B655" t="str">
            <v xml:space="preserve">Name plate painting for all equipments </v>
          </cell>
          <cell r="C655" t="str">
            <v>L.S.</v>
          </cell>
          <cell r="F655">
            <v>500</v>
          </cell>
        </row>
        <row r="656">
          <cell r="B656" t="str">
            <v>Safety Items as per the requirement of electrical inspector as under</v>
          </cell>
          <cell r="C656" t="str">
            <v>L.S.</v>
          </cell>
          <cell r="F656">
            <v>7500</v>
          </cell>
        </row>
        <row r="657">
          <cell r="B657" t="str">
            <v>a)      First Aid Box</v>
          </cell>
        </row>
        <row r="658">
          <cell r="B658" t="str">
            <v>b)      Shock treatment chart</v>
          </cell>
        </row>
        <row r="659">
          <cell r="B659" t="str">
            <v>c)       Rubber matts 8 mm thick</v>
          </cell>
        </row>
        <row r="660">
          <cell r="B660" t="str">
            <v>d)      4 Fire buckets with sand &amp; M.S. Hooks / stand</v>
          </cell>
        </row>
        <row r="661">
          <cell r="B661" t="str">
            <v>e)      Helmet</v>
          </cell>
        </row>
        <row r="662">
          <cell r="B662" t="str">
            <v>f)       Hand gloves</v>
          </cell>
        </row>
        <row r="663">
          <cell r="B663" t="str">
            <v>g)      2 Nos. Fire extinguisher</v>
          </cell>
        </row>
        <row r="664">
          <cell r="B664" t="str">
            <v>Land development</v>
          </cell>
          <cell r="C664" t="str">
            <v>L.S.</v>
          </cell>
          <cell r="F664">
            <v>223368</v>
          </cell>
        </row>
        <row r="665">
          <cell r="B665" t="str">
            <v xml:space="preserve">Control room "C"  type </v>
          </cell>
          <cell r="C665" t="str">
            <v>L.S.</v>
          </cell>
          <cell r="F665">
            <v>1245836.1599999999</v>
          </cell>
        </row>
        <row r="666">
          <cell r="B666" t="str">
            <v>Store  room 8X6 m .</v>
          </cell>
          <cell r="C666" t="str">
            <v>L.S.</v>
          </cell>
          <cell r="F666">
            <v>327072</v>
          </cell>
        </row>
        <row r="667">
          <cell r="B667" t="str">
            <v>Sanitory Water supply</v>
          </cell>
          <cell r="C667" t="str">
            <v>L.S.</v>
          </cell>
          <cell r="F667">
            <v>103200</v>
          </cell>
        </row>
        <row r="668">
          <cell r="B668" t="str">
            <v>Electrification</v>
          </cell>
          <cell r="C668" t="str">
            <v>L.S.</v>
          </cell>
          <cell r="F668">
            <v>110400</v>
          </cell>
        </row>
        <row r="669">
          <cell r="B669" t="str">
            <v>Approach Rood</v>
          </cell>
          <cell r="C669" t="str">
            <v>L.S.</v>
          </cell>
          <cell r="F669">
            <v>360019.20000000001</v>
          </cell>
        </row>
        <row r="670">
          <cell r="B670" t="str">
            <v xml:space="preserve">Chain-link and G.I.Barbed Wire `A' type. fencing  </v>
          </cell>
          <cell r="C670" t="str">
            <v>L.S.</v>
          </cell>
          <cell r="F670">
            <v>622393.92000000004</v>
          </cell>
        </row>
        <row r="671">
          <cell r="B671" t="str">
            <v xml:space="preserve">Metal spreading </v>
          </cell>
          <cell r="C671" t="str">
            <v>L.S.</v>
          </cell>
          <cell r="F671">
            <v>49737.599999999999</v>
          </cell>
        </row>
        <row r="672">
          <cell r="B672" t="str">
            <v>Foundations for structures and equipments for switching station</v>
          </cell>
          <cell r="C672" t="str">
            <v>L.S.</v>
          </cell>
          <cell r="F672">
            <v>570096</v>
          </cell>
        </row>
        <row r="673">
          <cell r="B673" t="str">
            <v>Foundations for structures and equipments (for 2 t/f bays)</v>
          </cell>
          <cell r="C673" t="str">
            <v>L.S.</v>
          </cell>
          <cell r="F673">
            <v>1310780.1599999999</v>
          </cell>
        </row>
        <row r="674">
          <cell r="B674" t="str">
            <v>Foundations for structures and equipments (for 1 t/f bay)</v>
          </cell>
          <cell r="C674" t="str">
            <v>L.S.</v>
          </cell>
          <cell r="F674">
            <v>655390.07999999996</v>
          </cell>
        </row>
        <row r="675">
          <cell r="B675" t="str">
            <v>33 kV 1000 MVA 1600 Amp.IN Door Type VCB</v>
          </cell>
          <cell r="C675" t="str">
            <v>No.</v>
          </cell>
          <cell r="F675">
            <v>1200000</v>
          </cell>
        </row>
        <row r="676">
          <cell r="B676" t="str">
            <v>22 kV SF6 Isolator</v>
          </cell>
          <cell r="C676" t="str">
            <v>No.</v>
          </cell>
          <cell r="D676">
            <v>2</v>
          </cell>
          <cell r="E676">
            <v>200000</v>
          </cell>
          <cell r="F676">
            <v>400000</v>
          </cell>
        </row>
        <row r="677">
          <cell r="B677" t="str">
            <v>0.2 ACSR Loop Connector</v>
          </cell>
          <cell r="C677" t="str">
            <v>No.</v>
          </cell>
          <cell r="D677">
            <v>12</v>
          </cell>
          <cell r="E677">
            <v>640</v>
          </cell>
          <cell r="F677">
            <v>768</v>
          </cell>
        </row>
        <row r="678">
          <cell r="B678" t="str">
            <v>Transformer Clamps</v>
          </cell>
          <cell r="C678" t="str">
            <v>No.</v>
          </cell>
          <cell r="D678">
            <v>6</v>
          </cell>
          <cell r="E678">
            <v>112.5</v>
          </cell>
          <cell r="F678">
            <v>675</v>
          </cell>
        </row>
        <row r="679">
          <cell r="B679" t="str">
            <v>33 kv guarding channel MS100x50</v>
          </cell>
          <cell r="C679" t="str">
            <v>Kg.</v>
          </cell>
          <cell r="F679">
            <v>34.92</v>
          </cell>
        </row>
        <row r="680">
          <cell r="B680" t="str">
            <v>22 kv guarding channel MS100x50</v>
          </cell>
          <cell r="C680" t="str">
            <v>Kg.</v>
          </cell>
          <cell r="F680">
            <v>34.92</v>
          </cell>
        </row>
        <row r="681">
          <cell r="B681" t="str">
            <v>11 kv guarding channel MS 75x40</v>
          </cell>
          <cell r="C681" t="str">
            <v>Kg.</v>
          </cell>
          <cell r="F681">
            <v>34.92</v>
          </cell>
        </row>
        <row r="682">
          <cell r="B682" t="str">
            <v>11 kV heat shrinkable Straight through joint kit for 3 C X 50 sqmm</v>
          </cell>
          <cell r="C682" t="str">
            <v>Kg.</v>
          </cell>
          <cell r="F682">
            <v>3400</v>
          </cell>
        </row>
        <row r="683">
          <cell r="B683" t="str">
            <v>11 kV heat shrinkable Outdoor termination joint kit for 3 C X 50 sqmm</v>
          </cell>
          <cell r="C683" t="str">
            <v>Kg.</v>
          </cell>
          <cell r="F683">
            <v>1185</v>
          </cell>
        </row>
        <row r="684">
          <cell r="B684" t="str">
            <v>C.T.-33KV200-100/1-1-1A/3Core</v>
          </cell>
          <cell r="C684" t="str">
            <v>No</v>
          </cell>
          <cell r="F684">
            <v>20000</v>
          </cell>
        </row>
        <row r="685">
          <cell r="B685" t="str">
            <v>22 kV Heat shrik Straight through joint (Al) kit for XLPE 3 C X 300 sqmm</v>
          </cell>
          <cell r="C685" t="str">
            <v>Kit</v>
          </cell>
          <cell r="F685">
            <v>16638.25</v>
          </cell>
        </row>
        <row r="686">
          <cell r="B686" t="str">
            <v>22 kV Heat shrik Indoor termination joint (Al) kit for XLPE 3 C X 300 sqmm</v>
          </cell>
          <cell r="C686" t="str">
            <v>Kit</v>
          </cell>
          <cell r="F686">
            <v>4401</v>
          </cell>
        </row>
        <row r="687">
          <cell r="B687" t="str">
            <v>Erection of 25 nos of towers in place of old rusted towers with pile foundation and caps and reconductoring with 0.2 ACSR conductor this includes the cost of tower material</v>
          </cell>
          <cell r="F687">
            <v>376800</v>
          </cell>
        </row>
        <row r="688">
          <cell r="B688" t="str">
            <v>Sundries Nutbolts,Binding Tapes wire etc.</v>
          </cell>
          <cell r="C688" t="str">
            <v>LS</v>
          </cell>
          <cell r="F688">
            <v>15000</v>
          </cell>
        </row>
        <row r="689">
          <cell r="B689" t="str">
            <v>Ring Main Unit SF - 6 Type (3 Isolators + 1 Breaker)</v>
          </cell>
          <cell r="C689" t="str">
            <v>Set</v>
          </cell>
          <cell r="F689">
            <v>360000</v>
          </cell>
        </row>
        <row r="690">
          <cell r="B690" t="str">
            <v>Foundation Structure for RMU for Cable Entry Etc.</v>
          </cell>
          <cell r="C690" t="str">
            <v>No</v>
          </cell>
          <cell r="F690">
            <v>16000</v>
          </cell>
        </row>
        <row r="691">
          <cell r="B691" t="str">
            <v>Earthing to equipment with Salt ,Coke, earthing strip Etc.</v>
          </cell>
          <cell r="C691" t="str">
            <v>No</v>
          </cell>
          <cell r="F691">
            <v>10000</v>
          </cell>
        </row>
        <row r="692">
          <cell r="B692" t="str">
            <v>Sundries such as N/B, Washers, Welding etc.</v>
          </cell>
          <cell r="C692" t="str">
            <v>kg</v>
          </cell>
          <cell r="F692">
            <v>2500</v>
          </cell>
        </row>
        <row r="693">
          <cell r="B693" t="str">
            <v>Ring Main Unit SF - 6 Type (2 Isolators + 2 Breaker)</v>
          </cell>
          <cell r="C693" t="str">
            <v>Set</v>
          </cell>
          <cell r="F693">
            <v>400000</v>
          </cell>
        </row>
        <row r="694">
          <cell r="B694" t="str">
            <v>Single Core 11 KV 300 sq mm XLPE Cable</v>
          </cell>
          <cell r="C694" t="str">
            <v>Mtr.</v>
          </cell>
          <cell r="F694">
            <v>964.82676000000004</v>
          </cell>
        </row>
        <row r="695">
          <cell r="B695" t="str">
            <v>11 KV Neutral CT Outdoor type with Relay</v>
          </cell>
          <cell r="C695" t="str">
            <v>No</v>
          </cell>
          <cell r="F695">
            <v>31680</v>
          </cell>
        </row>
        <row r="696">
          <cell r="B696" t="str">
            <v>CT Structure</v>
          </cell>
          <cell r="C696" t="str">
            <v>L.S.</v>
          </cell>
          <cell r="F696">
            <v>5000</v>
          </cell>
        </row>
        <row r="697">
          <cell r="B697" t="str">
            <v>Ring Main Unit SF - 6 Type (3 Isolators + 2 Breaker) 22 kV</v>
          </cell>
          <cell r="C697" t="str">
            <v>Set</v>
          </cell>
          <cell r="F697">
            <v>480000</v>
          </cell>
        </row>
        <row r="698">
          <cell r="B698" t="str">
            <v>C &amp; R panel for 33/rr KV T/F with 1/5 Amp.without differential relayrelay</v>
          </cell>
          <cell r="C698" t="str">
            <v>No</v>
          </cell>
          <cell r="F698">
            <v>59859.519999999997</v>
          </cell>
        </row>
        <row r="699">
          <cell r="B699" t="str">
            <v>LT Feeder Pillar 6Way</v>
          </cell>
          <cell r="C699" t="str">
            <v>No</v>
          </cell>
          <cell r="F699">
            <v>25500</v>
          </cell>
        </row>
        <row r="700">
          <cell r="B700" t="str">
            <v>22 kV 1000 MVA 1600 Amp.IN Door Type VCB</v>
          </cell>
          <cell r="C700" t="str">
            <v>No</v>
          </cell>
          <cell r="F700">
            <v>1200000</v>
          </cell>
        </row>
        <row r="701">
          <cell r="B701" t="str">
            <v>22 kv 500 MVA OD Switchgears comprising of 1 Incomer and 3 single feeder with associated OD panels, Islators, C.T. &amp; P.T. etc.</v>
          </cell>
          <cell r="C701" t="str">
            <v>No</v>
          </cell>
          <cell r="F701">
            <v>2134499.2839199998</v>
          </cell>
        </row>
        <row r="702">
          <cell r="B702" t="str">
            <v>Armoured Copper control cable 2Cx4 sq.mm.</v>
          </cell>
          <cell r="C702" t="str">
            <v>RMT</v>
          </cell>
          <cell r="F702">
            <v>51.430625664000004</v>
          </cell>
        </row>
        <row r="703">
          <cell r="B703" t="str">
            <v>Concreting ration 1:3:6</v>
          </cell>
          <cell r="C703" t="str">
            <v>CMT</v>
          </cell>
          <cell r="F703">
            <v>3344</v>
          </cell>
        </row>
        <row r="704">
          <cell r="B704" t="str">
            <v>Earthing Replenishment for DTC</v>
          </cell>
          <cell r="C704" t="str">
            <v>No</v>
          </cell>
          <cell r="F704">
            <v>10000</v>
          </cell>
        </row>
        <row r="705">
          <cell r="B705" t="str">
            <v>Aluminium Bobbins for neutral</v>
          </cell>
          <cell r="C705" t="str">
            <v>No</v>
          </cell>
          <cell r="F705">
            <v>27</v>
          </cell>
        </row>
        <row r="706">
          <cell r="B706" t="str">
            <v>Foundation for 11 kV P.Ts</v>
          </cell>
          <cell r="C706" t="str">
            <v>No</v>
          </cell>
          <cell r="F706">
            <v>2850</v>
          </cell>
        </row>
        <row r="707">
          <cell r="B707" t="str">
            <v>Foundation for 33 kV P.Ts</v>
          </cell>
          <cell r="C707" t="str">
            <v>No</v>
          </cell>
          <cell r="F707">
            <v>2850</v>
          </cell>
        </row>
        <row r="708">
          <cell r="B708" t="str">
            <v>HT Pillar Foundation</v>
          </cell>
          <cell r="C708" t="str">
            <v>No</v>
          </cell>
          <cell r="F708">
            <v>10000</v>
          </cell>
        </row>
        <row r="709">
          <cell r="B709" t="str">
            <v>LT Feeder Pillar 6 Way</v>
          </cell>
          <cell r="C709" t="str">
            <v>No</v>
          </cell>
          <cell r="F709">
            <v>25500</v>
          </cell>
        </row>
        <row r="710">
          <cell r="B710" t="str">
            <v>PSC Pole 8 Mtr (200 KG)</v>
          </cell>
          <cell r="C710" t="str">
            <v>No</v>
          </cell>
          <cell r="F710">
            <v>1487</v>
          </cell>
        </row>
        <row r="711">
          <cell r="B711" t="str">
            <v>6 way feeder pillar with ACB</v>
          </cell>
          <cell r="C711" t="str">
            <v>No</v>
          </cell>
          <cell r="F711">
            <v>69000</v>
          </cell>
        </row>
        <row r="712">
          <cell r="B712" t="str">
            <v>1.2 MVAr, 11 kV Capacitor Bank</v>
          </cell>
          <cell r="C712" t="str">
            <v>No</v>
          </cell>
          <cell r="F712">
            <v>118198.08</v>
          </cell>
        </row>
        <row r="713">
          <cell r="B713" t="str">
            <v>3.0 MVAr, 11 kV Capacitor Bank</v>
          </cell>
          <cell r="C713" t="str">
            <v>No</v>
          </cell>
          <cell r="F713">
            <v>291346.15384615381</v>
          </cell>
        </row>
        <row r="714">
          <cell r="B714" t="str">
            <v>2.4 MVAr, 11 kV Capacitor Bank</v>
          </cell>
          <cell r="C714" t="str">
            <v>No</v>
          </cell>
          <cell r="F714">
            <v>240384.61538461538</v>
          </cell>
        </row>
        <row r="715">
          <cell r="B715" t="str">
            <v>Structure for Series Reactor(Set)</v>
          </cell>
          <cell r="C715" t="str">
            <v>Set</v>
          </cell>
          <cell r="F715">
            <v>10764.9</v>
          </cell>
        </row>
        <row r="716">
          <cell r="B716" t="str">
            <v>0.9688 KVAr, 11 kv, 1 Ph, Al winded series reactor</v>
          </cell>
          <cell r="C716" t="str">
            <v>No</v>
          </cell>
          <cell r="F716">
            <v>46153.846153846149</v>
          </cell>
        </row>
        <row r="717">
          <cell r="B717" t="str">
            <v>2.42 KVAr, 11 kv, 1 Ph, Al winded series reactor</v>
          </cell>
          <cell r="C717" t="str">
            <v>No</v>
          </cell>
          <cell r="F717">
            <v>89423.076923076922</v>
          </cell>
        </row>
        <row r="718">
          <cell r="B718" t="str">
            <v>1.93 KVAr, 11 kv, 1 Ph, Al winded series reactor</v>
          </cell>
          <cell r="C718" t="str">
            <v>No</v>
          </cell>
          <cell r="F718">
            <v>54807.692307692305</v>
          </cell>
        </row>
        <row r="719">
          <cell r="B719" t="str">
            <v>DTC Metring with Box, single core L.T. XLPE cable (35 sq.mm., 120 mtr length) and other allied material.</v>
          </cell>
          <cell r="C719" t="str">
            <v>No</v>
          </cell>
          <cell r="F719">
            <v>11306.4</v>
          </cell>
        </row>
        <row r="720">
          <cell r="B720" t="str">
            <v>DTC Metring with Box, single core L.T. XLPE cable (70 sq.mm., 120 mtr length) and other allied material.</v>
          </cell>
          <cell r="C720" t="str">
            <v>No</v>
          </cell>
          <cell r="F720">
            <v>13735.2</v>
          </cell>
        </row>
        <row r="721">
          <cell r="B721" t="str">
            <v>DTC Metring with Box, single core L.T. XLPE cable (185 sq.mm., 200 mtr length) and other allied material.</v>
          </cell>
          <cell r="C721" t="str">
            <v>No</v>
          </cell>
          <cell r="F721">
            <v>21268.799999999999</v>
          </cell>
        </row>
        <row r="722">
          <cell r="B722" t="str">
            <v>DTC Metring with Box, single core L.T. XLPE cable (300 sq.mm., 280 mtr length) and other allied material.</v>
          </cell>
          <cell r="C722" t="str">
            <v>No</v>
          </cell>
          <cell r="F722">
            <v>28282.799999999999</v>
          </cell>
        </row>
        <row r="723">
          <cell r="B723" t="str">
            <v>DTC Metring with Box, single core L.T. XLPE cable (300 sq.mm., 320 mtr length) and other allied material for 630 KVA</v>
          </cell>
          <cell r="C723" t="str">
            <v>No</v>
          </cell>
          <cell r="F723">
            <v>51265.599999999999</v>
          </cell>
        </row>
        <row r="724">
          <cell r="B724" t="str">
            <v>DTC Metring with Box, single core L.T. XLPE cable (300 sq.mm., 320 mtr length) and other allied material for 995 KVA</v>
          </cell>
          <cell r="C724" t="str">
            <v>No</v>
          </cell>
          <cell r="F724">
            <v>72648.399999999994</v>
          </cell>
        </row>
        <row r="725">
          <cell r="B725" t="str">
            <v>Providing survey &amp; contouring, investigation of soil</v>
          </cell>
          <cell r="C725" t="str">
            <v>LS</v>
          </cell>
          <cell r="F725">
            <v>4800</v>
          </cell>
        </row>
        <row r="726">
          <cell r="B726" t="str">
            <v>Design of foundation of equipments. Transformer plinth, Control room building (Departmental)</v>
          </cell>
          <cell r="C726" t="str">
            <v>LS</v>
          </cell>
          <cell r="F726">
            <v>4800</v>
          </cell>
        </row>
        <row r="727">
          <cell r="B727" t="str">
            <v>water supply arrangement to earth pits in switch yard</v>
          </cell>
          <cell r="C727" t="str">
            <v>LS</v>
          </cell>
          <cell r="F727">
            <v>37396.800000000003</v>
          </cell>
        </row>
        <row r="728">
          <cell r="B728" t="str">
            <v>water supply arrangement from borewell to overhead tank on control room</v>
          </cell>
          <cell r="C728" t="str">
            <v>LS</v>
          </cell>
          <cell r="F728">
            <v>108480</v>
          </cell>
        </row>
        <row r="729">
          <cell r="B729" t="str">
            <v>construction of Cable trenches including providing C.C. covers in switch yard</v>
          </cell>
          <cell r="C729" t="str">
            <v>LS</v>
          </cell>
          <cell r="F729">
            <v>226612.8</v>
          </cell>
        </row>
        <row r="730">
          <cell r="B730" t="str">
            <v>Construction of retaining wall</v>
          </cell>
          <cell r="C730" t="str">
            <v>LS</v>
          </cell>
          <cell r="F730">
            <v>199929.60000000001</v>
          </cell>
        </row>
        <row r="731">
          <cell r="B731" t="str">
            <v>DTC Fencing ( Providing metal sheet of 18 gauge ,height 1.25 mtr &amp; grill with square bars 10 X 10 mm with height of 1.25 mtr with required channel support &amp; entrance gate. As per drawing</v>
          </cell>
          <cell r="C731" t="str">
            <v>LS</v>
          </cell>
          <cell r="F731">
            <v>2000</v>
          </cell>
        </row>
      </sheetData>
      <sheetData sheetId="10"/>
      <sheetData sheetId="1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dd Ons- Nashik"/>
      <sheetName val="Summary"/>
      <sheetName val="Schd 1 Summary"/>
      <sheetName val="Schedule-1"/>
      <sheetName val="Schedule-2"/>
      <sheetName val="Schedule-3"/>
      <sheetName val="Project Summary"/>
      <sheetName val="CIRCLE COST DATA"/>
      <sheetName val="Deviation"/>
      <sheetName val="Rate master data"/>
      <sheetName val="PV Sheet"/>
      <sheetName val="Master Data"/>
    </sheetNames>
    <sheetDataSet>
      <sheetData sheetId="0"/>
      <sheetData sheetId="1"/>
      <sheetData sheetId="2"/>
      <sheetData sheetId="3"/>
      <sheetData sheetId="4"/>
      <sheetData sheetId="5"/>
      <sheetData sheetId="6"/>
      <sheetData sheetId="7"/>
      <sheetData sheetId="8"/>
      <sheetData sheetId="9">
        <row r="1">
          <cell r="C1" t="str">
            <v>UNIT</v>
          </cell>
          <cell r="D1" t="str">
            <v xml:space="preserve">UPDATED </v>
          </cell>
          <cell r="E1" t="str">
            <v>Excise duty</v>
          </cell>
          <cell r="F1" t="str">
            <v xml:space="preserve">RATE  IN  RS. </v>
          </cell>
        </row>
        <row r="2">
          <cell r="D2" t="str">
            <v>Ex-Works</v>
          </cell>
          <cell r="E2" t="str">
            <v>Amount @</v>
          </cell>
          <cell r="F2" t="str">
            <v>(as on 31-05-2008)</v>
          </cell>
        </row>
        <row r="3">
          <cell r="D3" t="str">
            <v>Price</v>
          </cell>
          <cell r="E3" t="str">
            <v>14.42 % in Rs.</v>
          </cell>
        </row>
        <row r="4">
          <cell r="B4" t="str">
            <v>GROUP - XI</v>
          </cell>
        </row>
        <row r="5">
          <cell r="B5" t="str">
            <v>33 kV Pin Insulators with G.I. Pins</v>
          </cell>
          <cell r="C5" t="str">
            <v>No</v>
          </cell>
          <cell r="D5">
            <v>333.82</v>
          </cell>
          <cell r="E5">
            <v>48.136843999999996</v>
          </cell>
          <cell r="F5">
            <v>526.25</v>
          </cell>
        </row>
        <row r="6">
          <cell r="B6" t="str">
            <v>22 kV Pin Insulators with G.I. Pins</v>
          </cell>
          <cell r="C6" t="str">
            <v>No</v>
          </cell>
          <cell r="D6">
            <v>277.33999999999997</v>
          </cell>
          <cell r="E6">
            <v>39.992427999999997</v>
          </cell>
          <cell r="F6">
            <v>276.36</v>
          </cell>
        </row>
        <row r="7">
          <cell r="B7" t="str">
            <v>11 kV Pin Insulators with G.I. Pins</v>
          </cell>
          <cell r="C7" t="str">
            <v>No</v>
          </cell>
          <cell r="D7">
            <v>72.36</v>
          </cell>
          <cell r="E7">
            <v>10.434312</v>
          </cell>
          <cell r="F7">
            <v>94.95</v>
          </cell>
        </row>
        <row r="8">
          <cell r="B8" t="str">
            <v>Antifog type Disc.Insulators 7000 Kg.for highly polluted area</v>
          </cell>
          <cell r="C8" t="str">
            <v>Nos</v>
          </cell>
          <cell r="D8">
            <v>493.46199999999999</v>
          </cell>
          <cell r="E8">
            <v>71.1572204</v>
          </cell>
          <cell r="F8">
            <v>534.12326880000001</v>
          </cell>
        </row>
        <row r="9">
          <cell r="B9" t="str">
            <v>Disc Insulator 11 KV 7000 KG.</v>
          </cell>
          <cell r="C9" t="str">
            <v>Nos</v>
          </cell>
          <cell r="D9">
            <v>227.11</v>
          </cell>
          <cell r="E9">
            <v>32.749262000000002</v>
          </cell>
          <cell r="F9">
            <v>211.17</v>
          </cell>
        </row>
        <row r="10">
          <cell r="B10" t="str">
            <v>Disc Insulator 11 KV 4500 KG.</v>
          </cell>
          <cell r="C10" t="str">
            <v>Nos</v>
          </cell>
          <cell r="D10">
            <v>193</v>
          </cell>
          <cell r="E10">
            <v>27.8306</v>
          </cell>
          <cell r="F10">
            <v>210.92</v>
          </cell>
        </row>
        <row r="11">
          <cell r="B11" t="str">
            <v>L.T.Shackle Insulator</v>
          </cell>
          <cell r="C11" t="str">
            <v>Nos</v>
          </cell>
          <cell r="D11" t="str">
            <v>-</v>
          </cell>
          <cell r="E11">
            <v>0</v>
          </cell>
          <cell r="F11">
            <v>7.99</v>
          </cell>
        </row>
        <row r="12">
          <cell r="B12" t="str">
            <v>L.T.Shackle hardware</v>
          </cell>
          <cell r="C12" t="str">
            <v>Pair</v>
          </cell>
          <cell r="D12">
            <v>22.02</v>
          </cell>
          <cell r="E12">
            <v>3.175284</v>
          </cell>
          <cell r="F12">
            <v>23.72</v>
          </cell>
        </row>
        <row r="13">
          <cell r="B13" t="str">
            <v>Stay Insulators</v>
          </cell>
          <cell r="C13" t="str">
            <v>No</v>
          </cell>
          <cell r="D13" t="str">
            <v>-</v>
          </cell>
          <cell r="E13">
            <v>0</v>
          </cell>
          <cell r="F13">
            <v>4.07</v>
          </cell>
        </row>
        <row r="14">
          <cell r="B14" t="str">
            <v>H.T.Stay Set</v>
          </cell>
          <cell r="C14" t="str">
            <v>Set</v>
          </cell>
          <cell r="D14">
            <v>453.27</v>
          </cell>
          <cell r="E14">
            <v>65.361533999999992</v>
          </cell>
          <cell r="F14">
            <v>433.57</v>
          </cell>
        </row>
        <row r="15">
          <cell r="B15" t="str">
            <v>L.T. Stay sets</v>
          </cell>
          <cell r="C15" t="str">
            <v>Set</v>
          </cell>
          <cell r="D15">
            <v>427.96</v>
          </cell>
          <cell r="E15">
            <v>61.711831999999994</v>
          </cell>
          <cell r="F15">
            <v>342.07</v>
          </cell>
        </row>
        <row r="16">
          <cell r="B16" t="str">
            <v>Earthing Sets H.T</v>
          </cell>
          <cell r="C16" t="str">
            <v>Set</v>
          </cell>
          <cell r="D16">
            <v>207.29</v>
          </cell>
          <cell r="E16">
            <v>29.891217999999999</v>
          </cell>
          <cell r="F16">
            <v>243.33</v>
          </cell>
        </row>
        <row r="17">
          <cell r="B17" t="str">
            <v>Earthing Sets L.T.</v>
          </cell>
          <cell r="C17" t="str">
            <v>Set</v>
          </cell>
          <cell r="D17">
            <v>100.44</v>
          </cell>
          <cell r="E17">
            <v>14.483447999999999</v>
          </cell>
          <cell r="F17">
            <v>119.07</v>
          </cell>
        </row>
        <row r="18">
          <cell r="B18" t="str">
            <v>W.P.Wire 10 mm2 T/C 1100 V Grade</v>
          </cell>
          <cell r="C18" t="str">
            <v>Coil</v>
          </cell>
          <cell r="D18">
            <v>1632.4485</v>
          </cell>
          <cell r="E18">
            <v>235.39907369999997</v>
          </cell>
          <cell r="F18">
            <v>1471.61</v>
          </cell>
        </row>
        <row r="19">
          <cell r="B19" t="str">
            <v>do-         4 mm2 T/C 1100 V Grade</v>
          </cell>
          <cell r="C19" t="str">
            <v>Coil</v>
          </cell>
          <cell r="D19">
            <v>786.15440000000001</v>
          </cell>
          <cell r="E19">
            <v>113.36346447999999</v>
          </cell>
          <cell r="F19">
            <v>713.16</v>
          </cell>
        </row>
        <row r="20">
          <cell r="B20" t="str">
            <v>do-       2.5 mm2 T/C 1100 V Grade</v>
          </cell>
          <cell r="C20" t="str">
            <v>Coil</v>
          </cell>
          <cell r="D20">
            <v>491.05279999999999</v>
          </cell>
          <cell r="E20">
            <v>70.809813759999997</v>
          </cell>
          <cell r="F20">
            <v>442.32</v>
          </cell>
        </row>
        <row r="21">
          <cell r="B21" t="str">
            <v>do-       1.5 mm2 T/C 1100 V Grade</v>
          </cell>
          <cell r="C21" t="str">
            <v>Coil</v>
          </cell>
          <cell r="D21">
            <v>412.97660000000002</v>
          </cell>
          <cell r="E21">
            <v>59.551225719999998</v>
          </cell>
          <cell r="F21">
            <v>387.53</v>
          </cell>
        </row>
        <row r="22">
          <cell r="B22" t="str">
            <v>L.T. PVC armoured cable 3 1/2 C 50 sq.mm.</v>
          </cell>
          <cell r="C22" t="str">
            <v>RMT</v>
          </cell>
          <cell r="D22">
            <v>149.31578200000001</v>
          </cell>
          <cell r="E22">
            <v>21.531335764400001</v>
          </cell>
          <cell r="F22">
            <v>144.91</v>
          </cell>
        </row>
        <row r="23">
          <cell r="B23" t="str">
            <v>L.T. PVC armoured cable 3 1/2 C 35 sq.mm.</v>
          </cell>
          <cell r="C23" t="str">
            <v>RMT</v>
          </cell>
          <cell r="D23">
            <v>111.76893</v>
          </cell>
          <cell r="E23">
            <v>16.117079705999998</v>
          </cell>
          <cell r="F23">
            <v>109.08</v>
          </cell>
        </row>
        <row r="24">
          <cell r="B24" t="str">
            <v>L.T.PVC Armoured cable 4core 16sq.mm.</v>
          </cell>
          <cell r="C24" t="str">
            <v>RMT</v>
          </cell>
          <cell r="D24">
            <v>77.141301999999996</v>
          </cell>
          <cell r="E24">
            <v>11.123775748399998</v>
          </cell>
          <cell r="F24">
            <v>77.42</v>
          </cell>
        </row>
        <row r="25">
          <cell r="B25" t="str">
            <v>L.T. PVC armoured cable 2/C 16 Sq.mm</v>
          </cell>
          <cell r="C25" t="str">
            <v>RMT</v>
          </cell>
          <cell r="D25">
            <v>49.473004000000003</v>
          </cell>
          <cell r="E25">
            <v>7.1340071768</v>
          </cell>
          <cell r="F25">
            <v>50.77</v>
          </cell>
        </row>
        <row r="26">
          <cell r="B26" t="str">
            <v>L.T. XLPE cable 3.5 Core 300 mm2</v>
          </cell>
          <cell r="C26" t="str">
            <v>RMT</v>
          </cell>
          <cell r="D26">
            <v>604.79975200000001</v>
          </cell>
          <cell r="E26">
            <v>87.212124238399994</v>
          </cell>
          <cell r="F26">
            <v>521.82000000000005</v>
          </cell>
        </row>
        <row r="27">
          <cell r="B27" t="str">
            <v>L.T. XLPE cable 3.5 Core 240 mm2</v>
          </cell>
          <cell r="C27" t="str">
            <v>RMT</v>
          </cell>
          <cell r="D27">
            <v>491.979624</v>
          </cell>
          <cell r="E27">
            <v>70.943461780799993</v>
          </cell>
          <cell r="F27">
            <v>432.59</v>
          </cell>
        </row>
        <row r="28">
          <cell r="B28" t="str">
            <v>L.T. XLPE Armoured cable185 sq.mm.</v>
          </cell>
          <cell r="C28" t="str">
            <v>RMT</v>
          </cell>
          <cell r="D28">
            <v>389.73898400000002</v>
          </cell>
          <cell r="E28">
            <v>56.200361492799999</v>
          </cell>
          <cell r="F28">
            <v>342</v>
          </cell>
        </row>
        <row r="29">
          <cell r="B29" t="str">
            <v>L.T.XLPE Armoured cable120 sq.mm.</v>
          </cell>
          <cell r="C29" t="str">
            <v>RMT</v>
          </cell>
          <cell r="D29">
            <v>265.10682400000002</v>
          </cell>
          <cell r="E29">
            <v>38.228404020799999</v>
          </cell>
          <cell r="F29">
            <v>231.36</v>
          </cell>
        </row>
        <row r="30">
          <cell r="B30" t="str">
            <v>L.T.XLPE Armoured cable70 sq.mm.</v>
          </cell>
          <cell r="C30" t="str">
            <v>RMT</v>
          </cell>
          <cell r="D30">
            <v>160.45592800000003</v>
          </cell>
          <cell r="E30">
            <v>23.137744817600002</v>
          </cell>
          <cell r="F30">
            <v>157.62</v>
          </cell>
        </row>
        <row r="31">
          <cell r="B31" t="str">
            <v>L.T.Aerial bunched cable(3x120)</v>
          </cell>
          <cell r="C31" t="str">
            <v>RMT</v>
          </cell>
          <cell r="D31">
            <v>229.22872799999999</v>
          </cell>
          <cell r="E31">
            <v>33.054782577599994</v>
          </cell>
          <cell r="F31">
            <v>201.42</v>
          </cell>
        </row>
        <row r="32">
          <cell r="B32" t="str">
            <v>L.T.Aerial bunched cable(3x70)</v>
          </cell>
          <cell r="C32" t="str">
            <v>RMT</v>
          </cell>
          <cell r="D32">
            <v>146.90985599999999</v>
          </cell>
          <cell r="E32">
            <v>21.184401235199999</v>
          </cell>
          <cell r="F32">
            <v>130.53</v>
          </cell>
        </row>
        <row r="33">
          <cell r="B33" t="str">
            <v>L.T.Aerial bunched cable(3x50)</v>
          </cell>
          <cell r="C33" t="str">
            <v>RMT</v>
          </cell>
          <cell r="D33">
            <v>109.043792</v>
          </cell>
          <cell r="E33">
            <v>15.724114806399999</v>
          </cell>
          <cell r="F33">
            <v>97.65</v>
          </cell>
        </row>
        <row r="34">
          <cell r="B34" t="str">
            <v>XLPE Cable 33 KV, 3 C / 300 mm sq.</v>
          </cell>
          <cell r="C34" t="str">
            <v>RMT</v>
          </cell>
          <cell r="D34">
            <v>1759.33844</v>
          </cell>
          <cell r="E34">
            <v>253.69660304799999</v>
          </cell>
          <cell r="F34">
            <v>1319.85</v>
          </cell>
        </row>
        <row r="35">
          <cell r="B35" t="str">
            <v>XLPE Cable 22 KV, 3 C / 300 mm sq.</v>
          </cell>
          <cell r="C35" t="str">
            <v>RMT</v>
          </cell>
          <cell r="D35">
            <v>1367.33844</v>
          </cell>
          <cell r="E35">
            <v>197.17020304799999</v>
          </cell>
          <cell r="F35">
            <v>1103.55</v>
          </cell>
        </row>
        <row r="36">
          <cell r="B36" t="str">
            <v>XLPE Cable 22 KV, 3 C / 240 mm sq.</v>
          </cell>
          <cell r="C36" t="str">
            <v>RMT</v>
          </cell>
          <cell r="D36">
            <v>1266.438856</v>
          </cell>
          <cell r="E36">
            <v>182.62048303519998</v>
          </cell>
          <cell r="F36">
            <v>985.87</v>
          </cell>
        </row>
        <row r="37">
          <cell r="B37" t="str">
            <v>XLPE Cable 22 KV, 3 C / 95 mm sq.</v>
          </cell>
          <cell r="C37" t="str">
            <v>RMT</v>
          </cell>
          <cell r="D37">
            <v>767.90962400000001</v>
          </cell>
          <cell r="E37">
            <v>110.7325677808</v>
          </cell>
          <cell r="F37">
            <v>591.05999999999995</v>
          </cell>
        </row>
        <row r="38">
          <cell r="B38" t="str">
            <v>XLPE Cable 11 kV 3C 400 sq.mm.</v>
          </cell>
          <cell r="C38" t="str">
            <v>RMT</v>
          </cell>
          <cell r="D38">
            <v>1409.9574560000001</v>
          </cell>
          <cell r="E38">
            <v>203.31586515520002</v>
          </cell>
          <cell r="F38">
            <v>1092</v>
          </cell>
        </row>
        <row r="39">
          <cell r="B39" t="str">
            <v>XLPE Cable 11 KV, 3 C / 300 mm sq.</v>
          </cell>
          <cell r="C39" t="str">
            <v>RMT</v>
          </cell>
          <cell r="D39">
            <v>1141.33844</v>
          </cell>
          <cell r="E39">
            <v>164.58100304799999</v>
          </cell>
          <cell r="F39">
            <v>866.34</v>
          </cell>
        </row>
        <row r="40">
          <cell r="B40" t="str">
            <v>XLPE Cable 11 KV, 3 C / 240 mm sq.</v>
          </cell>
          <cell r="C40" t="str">
            <v>RMT</v>
          </cell>
          <cell r="D40">
            <v>957.43885599999999</v>
          </cell>
          <cell r="E40">
            <v>138.0626830352</v>
          </cell>
          <cell r="F40">
            <v>755.94</v>
          </cell>
        </row>
        <row r="41">
          <cell r="B41" t="str">
            <v>XLPE Cable 11 KV, 3 C / 185 mm sq.</v>
          </cell>
          <cell r="C41" t="str">
            <v>RMT</v>
          </cell>
          <cell r="D41">
            <v>829.68812000000003</v>
          </cell>
          <cell r="E41">
            <v>119.641026904</v>
          </cell>
          <cell r="F41">
            <v>648.04</v>
          </cell>
        </row>
        <row r="42">
          <cell r="B42" t="str">
            <v>XLPE Cable 11 KV, 3 C / 95 mm sq.</v>
          </cell>
          <cell r="C42" t="str">
            <v>RMT</v>
          </cell>
          <cell r="D42">
            <v>535.90962400000001</v>
          </cell>
          <cell r="E42">
            <v>77.278167780800004</v>
          </cell>
          <cell r="F42">
            <v>420.88</v>
          </cell>
        </row>
        <row r="43">
          <cell r="B43" t="str">
            <v>XLPE Cable 11 kV 3C 50 sq.mm.</v>
          </cell>
          <cell r="C43" t="str">
            <v>RMT</v>
          </cell>
          <cell r="D43">
            <v>417.45303999999999</v>
          </cell>
          <cell r="E43">
            <v>60.196728367999995</v>
          </cell>
          <cell r="F43">
            <v>313.55</v>
          </cell>
        </row>
        <row r="44">
          <cell r="B44" t="str">
            <v>XLPE Cable 11 kV 3C 35 sq.mm.</v>
          </cell>
          <cell r="C44" t="str">
            <v>RMT</v>
          </cell>
          <cell r="D44">
            <v>352.07028800000001</v>
          </cell>
          <cell r="E44">
            <v>50.768535529600001</v>
          </cell>
          <cell r="F44">
            <v>254.78</v>
          </cell>
        </row>
        <row r="45">
          <cell r="B45" t="str">
            <v>Armoured Copper control cable 7Cx2.5 sq.mm.</v>
          </cell>
          <cell r="C45" t="str">
            <v>RMT</v>
          </cell>
          <cell r="D45">
            <v>107.15008</v>
          </cell>
          <cell r="E45">
            <v>15.451041536</v>
          </cell>
          <cell r="F45">
            <v>99.6</v>
          </cell>
        </row>
        <row r="46">
          <cell r="B46" t="str">
            <v>Armoured Copper control cable 2Cx2.5 sq.mm.</v>
          </cell>
          <cell r="C46" t="str">
            <v>RMT</v>
          </cell>
          <cell r="D46">
            <v>52.089839999999995</v>
          </cell>
          <cell r="E46">
            <v>7.5113549279999994</v>
          </cell>
          <cell r="F46">
            <v>42.15</v>
          </cell>
        </row>
        <row r="47">
          <cell r="B47" t="str">
            <v>19 C X 2.5 sq mm  Copper Cable</v>
          </cell>
          <cell r="C47" t="str">
            <v>RMT</v>
          </cell>
          <cell r="D47">
            <v>255.63</v>
          </cell>
          <cell r="E47">
            <v>36.861846</v>
          </cell>
          <cell r="F47">
            <v>211.72</v>
          </cell>
        </row>
        <row r="48">
          <cell r="B48" t="str">
            <v>12 C X 2.5 sq mm  Copper Cable</v>
          </cell>
          <cell r="C48" t="str">
            <v>RMT</v>
          </cell>
          <cell r="D48">
            <v>142.38903999999999</v>
          </cell>
          <cell r="E48">
            <v>20.532499567999999</v>
          </cell>
          <cell r="F48">
            <v>135.54</v>
          </cell>
        </row>
        <row r="49">
          <cell r="B49" t="str">
            <v>Un-Armoured Copper control cable 7Cx2.5 sq.mm.</v>
          </cell>
          <cell r="C49" t="str">
            <v>RMT</v>
          </cell>
          <cell r="D49">
            <v>89.095079999999996</v>
          </cell>
          <cell r="E49">
            <v>12.847510536</v>
          </cell>
          <cell r="F49">
            <v>76.510000000000005</v>
          </cell>
        </row>
        <row r="50">
          <cell r="B50" t="str">
            <v>4 C X 2.5 sq mm  Copper Cable</v>
          </cell>
          <cell r="C50" t="str">
            <v>RMT</v>
          </cell>
          <cell r="D50">
            <v>58.332180000000001</v>
          </cell>
          <cell r="E50">
            <v>8.4115003559999995</v>
          </cell>
          <cell r="F50">
            <v>46.32</v>
          </cell>
        </row>
        <row r="51">
          <cell r="B51" t="str">
            <v>2 C X 2.5 sq mm  Copper Cable</v>
          </cell>
          <cell r="C51" t="str">
            <v>RMT</v>
          </cell>
          <cell r="D51">
            <v>34.844839999999998</v>
          </cell>
          <cell r="E51">
            <v>5.0246259279999999</v>
          </cell>
          <cell r="F51">
            <v>24.58</v>
          </cell>
        </row>
        <row r="52">
          <cell r="B52" t="str">
            <v>L.T. PVC armoured cable 2/C 50 Sq.mm</v>
          </cell>
          <cell r="C52" t="str">
            <v>KM</v>
          </cell>
          <cell r="D52">
            <v>86338.009000000005</v>
          </cell>
          <cell r="E52">
            <v>12449.940897800001</v>
          </cell>
          <cell r="F52">
            <v>0</v>
          </cell>
        </row>
        <row r="53">
          <cell r="B53" t="str">
            <v>R.S. service connection pipe 25 mm dia</v>
          </cell>
          <cell r="C53" t="str">
            <v>Mtr</v>
          </cell>
          <cell r="E53">
            <v>0</v>
          </cell>
          <cell r="F53">
            <v>0</v>
          </cell>
        </row>
        <row r="54">
          <cell r="B54" t="str">
            <v>R.S. service connection pipe 20 mm dia</v>
          </cell>
          <cell r="C54" t="str">
            <v>Mtr.</v>
          </cell>
          <cell r="E54">
            <v>0</v>
          </cell>
          <cell r="F54">
            <v>0</v>
          </cell>
        </row>
        <row r="55">
          <cell r="B55" t="str">
            <v>33 KV Pin Insulators{CD 840mm]</v>
          </cell>
          <cell r="C55" t="str">
            <v>No.</v>
          </cell>
          <cell r="D55">
            <v>355.21100000000001</v>
          </cell>
          <cell r="E55">
            <v>51.221426200000003</v>
          </cell>
          <cell r="F55">
            <v>386.66</v>
          </cell>
        </row>
        <row r="57">
          <cell r="B57" t="str">
            <v>Material Description</v>
          </cell>
          <cell r="C57" t="str">
            <v>Unit</v>
          </cell>
          <cell r="D57" t="str">
            <v>Ex-works</v>
          </cell>
          <cell r="E57" t="str">
            <v>Excise</v>
          </cell>
          <cell r="F57" t="str">
            <v>Total Rate per unit As on Jul 08</v>
          </cell>
        </row>
        <row r="58">
          <cell r="B58" t="str">
            <v xml:space="preserve">S.P.Static Meter 5-30 A with LCD display with Box   </v>
          </cell>
          <cell r="C58" t="str">
            <v>No.</v>
          </cell>
          <cell r="D58">
            <v>632.46</v>
          </cell>
          <cell r="E58">
            <v>91.200732000000002</v>
          </cell>
          <cell r="F58">
            <v>650.52</v>
          </cell>
        </row>
        <row r="59">
          <cell r="B59" t="str">
            <v>S.P.Static Meter 5-30 A With LCD Display without Box</v>
          </cell>
          <cell r="C59" t="str">
            <v>No.</v>
          </cell>
          <cell r="D59">
            <v>537.64</v>
          </cell>
          <cell r="E59">
            <v>77.527687999999998</v>
          </cell>
          <cell r="F59">
            <v>543.04</v>
          </cell>
        </row>
        <row r="60">
          <cell r="B60" t="str">
            <v>S.P.Static Meter 10-60 A with LCD Display with Box</v>
          </cell>
          <cell r="C60" t="str">
            <v>No.</v>
          </cell>
          <cell r="D60">
            <v>942.83</v>
          </cell>
          <cell r="E60">
            <v>0</v>
          </cell>
          <cell r="F60">
            <v>942.83</v>
          </cell>
        </row>
        <row r="61">
          <cell r="B61" t="str">
            <v xml:space="preserve">T.P.Meter 10-40 A Static type with KWH &amp; KVAMD </v>
          </cell>
          <cell r="C61" t="str">
            <v>No.</v>
          </cell>
          <cell r="D61">
            <v>2136.63</v>
          </cell>
          <cell r="E61">
            <v>0</v>
          </cell>
          <cell r="F61">
            <v>1987.67</v>
          </cell>
        </row>
        <row r="62">
          <cell r="B62" t="str">
            <v>C.T.Op Metering Unit of 50/5A rating with electronic type meter, cabinet etc.</v>
          </cell>
          <cell r="C62" t="str">
            <v>Set</v>
          </cell>
          <cell r="D62">
            <v>22610</v>
          </cell>
          <cell r="E62">
            <v>3260.3620000000001</v>
          </cell>
          <cell r="F62">
            <v>19268.240000000002</v>
          </cell>
        </row>
        <row r="63">
          <cell r="B63" t="str">
            <v>C.T.Op Metering Unit of 100/5A rating with electronic type meter, cabinet etc.</v>
          </cell>
          <cell r="C63" t="str">
            <v>Set</v>
          </cell>
          <cell r="D63">
            <v>22665.72</v>
          </cell>
          <cell r="E63">
            <v>3268.3968239999999</v>
          </cell>
          <cell r="F63">
            <v>20247.650000000001</v>
          </cell>
        </row>
        <row r="64">
          <cell r="B64" t="str">
            <v>C.T.Operated Electronic Meter 50/5A with Communication Port RS-232.</v>
          </cell>
          <cell r="C64" t="str">
            <v>No</v>
          </cell>
          <cell r="D64">
            <v>3822.22</v>
          </cell>
          <cell r="E64">
            <v>551.1641239999999</v>
          </cell>
          <cell r="F64">
            <v>2630.23</v>
          </cell>
        </row>
        <row r="65">
          <cell r="B65" t="str">
            <v>C.T.Operated Electronic Meter 100/5A with Communication Port RS-232.</v>
          </cell>
          <cell r="C65" t="str">
            <v>No.</v>
          </cell>
          <cell r="D65">
            <v>3690</v>
          </cell>
          <cell r="E65">
            <v>532.09799999999996</v>
          </cell>
          <cell r="F65">
            <v>2630.23</v>
          </cell>
        </row>
        <row r="66">
          <cell r="B66" t="str">
            <v>H.T.Static Three Vector T.O.D. Meter</v>
          </cell>
          <cell r="C66" t="str">
            <v>No</v>
          </cell>
          <cell r="D66">
            <v>3315</v>
          </cell>
          <cell r="E66">
            <v>478.02299999999997</v>
          </cell>
          <cell r="F66">
            <v>3264.8</v>
          </cell>
        </row>
        <row r="67">
          <cell r="B67" t="str">
            <v>L.T. C.T. Operated Meter Box [without CT &amp; Meter]</v>
          </cell>
          <cell r="C67" t="str">
            <v>No.</v>
          </cell>
          <cell r="D67">
            <v>1489.81</v>
          </cell>
          <cell r="E67">
            <v>214.83060199999997</v>
          </cell>
          <cell r="F67">
            <v>1612.570344</v>
          </cell>
        </row>
        <row r="68">
          <cell r="B68" t="str">
            <v xml:space="preserve">L.T. Current Transformer. 500/5A  </v>
          </cell>
          <cell r="C68" t="str">
            <v>No.</v>
          </cell>
          <cell r="D68">
            <v>193</v>
          </cell>
          <cell r="E68">
            <v>0</v>
          </cell>
          <cell r="F68">
            <v>193</v>
          </cell>
        </row>
        <row r="69">
          <cell r="B69" t="str">
            <v xml:space="preserve">L.T. Current Transformer. 300/5A </v>
          </cell>
          <cell r="C69" t="str">
            <v>No.</v>
          </cell>
          <cell r="D69">
            <v>193</v>
          </cell>
          <cell r="E69">
            <v>0</v>
          </cell>
          <cell r="F69">
            <v>193</v>
          </cell>
        </row>
        <row r="70">
          <cell r="B70" t="str">
            <v xml:space="preserve">L.T. Current Transformer. 200/5A </v>
          </cell>
          <cell r="C70" t="str">
            <v>No.</v>
          </cell>
          <cell r="D70">
            <v>148</v>
          </cell>
          <cell r="E70">
            <v>21.3416</v>
          </cell>
          <cell r="F70">
            <v>160.1952</v>
          </cell>
        </row>
        <row r="71">
          <cell r="B71" t="str">
            <v>L.T.Dist.Boxes 25/63 KVA with MCCB</v>
          </cell>
          <cell r="C71" t="str">
            <v>No</v>
          </cell>
          <cell r="D71">
            <v>18289.55</v>
          </cell>
          <cell r="E71">
            <v>2637.35311</v>
          </cell>
          <cell r="F71">
            <v>17285.86</v>
          </cell>
        </row>
        <row r="72">
          <cell r="B72" t="str">
            <v>L.T.Dist.Boxes 25/63 KVA with KITKAT</v>
          </cell>
          <cell r="C72" t="str">
            <v>No</v>
          </cell>
          <cell r="D72">
            <v>16406.75</v>
          </cell>
          <cell r="E72">
            <v>2365.8533499999999</v>
          </cell>
          <cell r="F72">
            <v>13853.95</v>
          </cell>
        </row>
        <row r="73">
          <cell r="B73" t="str">
            <v>L.T.Dist.Boxes 100 KVA with MCCB</v>
          </cell>
          <cell r="C73" t="str">
            <v>No</v>
          </cell>
          <cell r="D73">
            <v>18281.349999999999</v>
          </cell>
          <cell r="E73">
            <v>2636.1706699999995</v>
          </cell>
          <cell r="F73">
            <v>17285.86</v>
          </cell>
        </row>
        <row r="74">
          <cell r="B74" t="str">
            <v>L.T.Dist.Boxes 100 KVA with KITKAT</v>
          </cell>
          <cell r="C74" t="str">
            <v>No</v>
          </cell>
          <cell r="D74">
            <v>17159.34</v>
          </cell>
          <cell r="E74">
            <v>2474.3768279999999</v>
          </cell>
          <cell r="F74">
            <v>14485.63</v>
          </cell>
        </row>
        <row r="75">
          <cell r="B75" t="str">
            <v>L.T.Dist.Boxes 200 KVA with MCCB</v>
          </cell>
          <cell r="C75" t="str">
            <v>No</v>
          </cell>
          <cell r="D75">
            <v>34325.300000000003</v>
          </cell>
          <cell r="E75">
            <v>4949.7082600000003</v>
          </cell>
          <cell r="F75">
            <v>29374.13</v>
          </cell>
        </row>
        <row r="76">
          <cell r="B76" t="str">
            <v>Common Meter Reading Instru. for Static Meters.</v>
          </cell>
          <cell r="C76" t="str">
            <v>No</v>
          </cell>
          <cell r="D76">
            <v>25767.61</v>
          </cell>
          <cell r="E76">
            <v>3715.6893620000001</v>
          </cell>
          <cell r="F76">
            <v>29500</v>
          </cell>
        </row>
        <row r="77">
          <cell r="B77" t="str">
            <v>Single Phase Distribution Box 15/25 KVA</v>
          </cell>
          <cell r="C77" t="str">
            <v>No</v>
          </cell>
          <cell r="D77">
            <v>2651.32</v>
          </cell>
          <cell r="E77">
            <v>382.32034400000003</v>
          </cell>
          <cell r="F77">
            <v>2869.79</v>
          </cell>
        </row>
        <row r="81">
          <cell r="B81" t="str">
            <v>Item</v>
          </cell>
          <cell r="C81" t="str">
            <v>Size</v>
          </cell>
          <cell r="F81" t="str">
            <v>Ex. Work Rate</v>
          </cell>
        </row>
        <row r="82">
          <cell r="B82" t="str">
            <v>Ant To Ant</v>
          </cell>
          <cell r="C82" t="str">
            <v>50 SQ. MM</v>
          </cell>
          <cell r="F82">
            <v>120</v>
          </cell>
        </row>
        <row r="83">
          <cell r="B83" t="str">
            <v>GNAT To GNAT</v>
          </cell>
          <cell r="C83" t="str">
            <v xml:space="preserve">25 SQ. MM </v>
          </cell>
          <cell r="F83">
            <v>120</v>
          </cell>
        </row>
        <row r="84">
          <cell r="B84" t="str">
            <v>WEASEL TO WEASEL</v>
          </cell>
          <cell r="C84" t="str">
            <v>0.03 SQ. INCH</v>
          </cell>
          <cell r="F84">
            <v>120</v>
          </cell>
        </row>
        <row r="85">
          <cell r="B85" t="str">
            <v>WEASEL To ANT/ GNAT</v>
          </cell>
          <cell r="C85" t="str">
            <v>0.03 SQ. INCH</v>
          </cell>
        </row>
        <row r="86">
          <cell r="B86" t="str">
            <v>RABIT To RABIT</v>
          </cell>
          <cell r="C86" t="str">
            <v>0.05 SQ. Inch</v>
          </cell>
          <cell r="F86">
            <v>120</v>
          </cell>
        </row>
        <row r="87">
          <cell r="B87" t="str">
            <v>DOG TO DOG</v>
          </cell>
          <cell r="C87" t="str">
            <v>0.1SQ. INCH</v>
          </cell>
          <cell r="F87">
            <v>550</v>
          </cell>
        </row>
        <row r="88">
          <cell r="B88" t="str">
            <v>RACCON TO RACCON</v>
          </cell>
          <cell r="C88" t="str">
            <v>0.08 SQ. INCH</v>
          </cell>
          <cell r="F88">
            <v>700</v>
          </cell>
        </row>
        <row r="89">
          <cell r="B89" t="str">
            <v>PANTHER TO PANTHER</v>
          </cell>
          <cell r="C89" t="str">
            <v>0.2 SQ. INCH</v>
          </cell>
          <cell r="F89">
            <v>900</v>
          </cell>
        </row>
        <row r="93">
          <cell r="B93" t="str">
            <v>UPDATED RATES OF ITEMS FOR SUPPLIES IN OCT- 07</v>
          </cell>
        </row>
        <row r="94">
          <cell r="B94" t="str">
            <v>Item Code No.</v>
          </cell>
          <cell r="C94" t="str">
            <v>Material</v>
          </cell>
          <cell r="D94" t="str">
            <v>Ex-works</v>
          </cell>
          <cell r="E94" t="str">
            <v>Excise</v>
          </cell>
          <cell r="F94" t="str">
            <v>Total Rate per unit As on Jul 08</v>
          </cell>
        </row>
        <row r="95">
          <cell r="B95" t="str">
            <v>ACSR Panther</v>
          </cell>
          <cell r="C95" t="str">
            <v>Rmt</v>
          </cell>
          <cell r="D95">
            <v>112.63947</v>
          </cell>
          <cell r="E95">
            <v>16.242611574000001</v>
          </cell>
          <cell r="F95">
            <v>102.1</v>
          </cell>
        </row>
        <row r="96">
          <cell r="B96" t="str">
            <v>ACSR Dog</v>
          </cell>
          <cell r="C96" t="str">
            <v>Rmt</v>
          </cell>
          <cell r="D96">
            <v>52.050229999999999</v>
          </cell>
          <cell r="E96">
            <v>7.5056431659999996</v>
          </cell>
          <cell r="F96">
            <v>45.35</v>
          </cell>
        </row>
        <row r="97">
          <cell r="B97" t="str">
            <v>ACSR Weasel</v>
          </cell>
          <cell r="C97" t="str">
            <v>Rmt</v>
          </cell>
          <cell r="D97">
            <v>16.23949</v>
          </cell>
          <cell r="E97">
            <v>2.3417344579999999</v>
          </cell>
          <cell r="F97">
            <v>14.14</v>
          </cell>
        </row>
        <row r="98">
          <cell r="B98" t="str">
            <v>AAC Ant</v>
          </cell>
          <cell r="C98" t="str">
            <v>Rmt</v>
          </cell>
          <cell r="D98">
            <v>22.194179999999999</v>
          </cell>
          <cell r="E98">
            <v>3.2004007559999996</v>
          </cell>
          <cell r="F98">
            <v>19.2</v>
          </cell>
        </row>
        <row r="99">
          <cell r="B99" t="str">
            <v>AAC Gnat</v>
          </cell>
          <cell r="C99" t="str">
            <v>Rmt</v>
          </cell>
          <cell r="D99">
            <v>11.636620000000001</v>
          </cell>
          <cell r="E99">
            <v>1.678000604</v>
          </cell>
          <cell r="F99">
            <v>10.130000000000001</v>
          </cell>
        </row>
        <row r="100">
          <cell r="B100" t="str">
            <v>AAAC 34 mm2</v>
          </cell>
          <cell r="C100" t="str">
            <v>Rmt</v>
          </cell>
          <cell r="D100">
            <v>16.0503</v>
          </cell>
          <cell r="E100">
            <v>2.3144532600000001</v>
          </cell>
          <cell r="F100">
            <v>14.3</v>
          </cell>
        </row>
        <row r="101">
          <cell r="B101" t="str">
            <v>AAAC 55 mm2</v>
          </cell>
          <cell r="C101" t="str">
            <v>Rmt</v>
          </cell>
          <cell r="D101">
            <v>25.333539999999999</v>
          </cell>
          <cell r="E101">
            <v>3.6530964679999998</v>
          </cell>
          <cell r="F101">
            <v>22.55</v>
          </cell>
        </row>
        <row r="102">
          <cell r="B102" t="str">
            <v>AAAC 100 mm2</v>
          </cell>
          <cell r="C102" t="str">
            <v>Rmt</v>
          </cell>
          <cell r="D102">
            <v>46.132910000000003</v>
          </cell>
          <cell r="E102">
            <v>6.6523656220000005</v>
          </cell>
          <cell r="F102">
            <v>41.03</v>
          </cell>
        </row>
        <row r="103">
          <cell r="B103" t="str">
            <v>AAAC 232 mm2</v>
          </cell>
          <cell r="C103" t="str">
            <v>Rmt</v>
          </cell>
          <cell r="D103">
            <v>96.1845</v>
          </cell>
          <cell r="E103">
            <v>13.8698049</v>
          </cell>
          <cell r="F103">
            <v>86.42</v>
          </cell>
        </row>
        <row r="104">
          <cell r="B104" t="str">
            <v>11KV A.B. Switch</v>
          </cell>
          <cell r="C104" t="str">
            <v>Set</v>
          </cell>
          <cell r="D104">
            <v>8376.41</v>
          </cell>
          <cell r="E104">
            <v>1207.878322</v>
          </cell>
          <cell r="F104">
            <v>8926.7199999999993</v>
          </cell>
        </row>
        <row r="105">
          <cell r="B105" t="str">
            <v>22KV A.B.Switch</v>
          </cell>
          <cell r="C105" t="str">
            <v>Set</v>
          </cell>
          <cell r="D105">
            <v>13851.04</v>
          </cell>
          <cell r="E105">
            <v>0</v>
          </cell>
          <cell r="F105">
            <v>12454.94</v>
          </cell>
        </row>
        <row r="106">
          <cell r="B106" t="str">
            <v>11KV H.G.Fuses</v>
          </cell>
          <cell r="C106" t="str">
            <v>Set</v>
          </cell>
          <cell r="D106">
            <v>1953.09</v>
          </cell>
          <cell r="E106">
            <v>0</v>
          </cell>
          <cell r="F106">
            <v>1929.71</v>
          </cell>
        </row>
        <row r="107">
          <cell r="B107" t="str">
            <v>22KV H.G.Fuses</v>
          </cell>
          <cell r="C107" t="str">
            <v>Set</v>
          </cell>
          <cell r="D107">
            <v>4882.8</v>
          </cell>
          <cell r="E107">
            <v>0</v>
          </cell>
          <cell r="F107">
            <v>3432.71</v>
          </cell>
        </row>
        <row r="108">
          <cell r="B108" t="str">
            <v>Strain Hardware for AAAC232 sq.mm.</v>
          </cell>
          <cell r="C108" t="str">
            <v>Set</v>
          </cell>
          <cell r="D108">
            <v>495</v>
          </cell>
          <cell r="E108">
            <v>0</v>
          </cell>
          <cell r="F108">
            <v>468.95</v>
          </cell>
        </row>
        <row r="109">
          <cell r="B109" t="str">
            <v xml:space="preserve">Strain Hardware for0.2 ACSR </v>
          </cell>
          <cell r="C109" t="str">
            <v>Set</v>
          </cell>
          <cell r="D109">
            <v>538.72</v>
          </cell>
          <cell r="E109">
            <v>0</v>
          </cell>
          <cell r="F109">
            <v>538.63</v>
          </cell>
        </row>
        <row r="110">
          <cell r="B110" t="str">
            <v xml:space="preserve">Suspension Hardware for 0.2 ACSR </v>
          </cell>
          <cell r="C110" t="str">
            <v>Set</v>
          </cell>
          <cell r="D110">
            <v>280</v>
          </cell>
          <cell r="E110">
            <v>0</v>
          </cell>
          <cell r="F110">
            <v>333.44</v>
          </cell>
        </row>
        <row r="111">
          <cell r="B111" t="str">
            <v>Strain Hardware forWeasel/Squirrel</v>
          </cell>
          <cell r="C111" t="str">
            <v>Set</v>
          </cell>
          <cell r="D111">
            <v>171.76</v>
          </cell>
          <cell r="E111">
            <v>0</v>
          </cell>
          <cell r="F111">
            <v>152.30000000000001</v>
          </cell>
        </row>
        <row r="112">
          <cell r="B112" t="str">
            <v>Strain Hardware for Dog0.1 or Equ.AAAC.</v>
          </cell>
          <cell r="C112" t="str">
            <v>Set</v>
          </cell>
          <cell r="D112">
            <v>332.22</v>
          </cell>
          <cell r="E112">
            <v>0</v>
          </cell>
          <cell r="F112">
            <v>294.58</v>
          </cell>
        </row>
        <row r="113">
          <cell r="B113" t="str">
            <v>SSN Hardware for 0.1 Dog or AAAC 100 Sq.mm</v>
          </cell>
          <cell r="C113" t="str">
            <v>Set</v>
          </cell>
          <cell r="D113">
            <v>185.62</v>
          </cell>
          <cell r="E113">
            <v>0</v>
          </cell>
          <cell r="F113">
            <v>174.82</v>
          </cell>
        </row>
        <row r="114">
          <cell r="B114" t="str">
            <v>G.I.Wire 8 SWG/ 6 SWG</v>
          </cell>
          <cell r="C114" t="str">
            <v>Kg.</v>
          </cell>
          <cell r="D114">
            <v>43.375500000000002</v>
          </cell>
          <cell r="E114">
            <v>6.2547471000000003</v>
          </cell>
          <cell r="F114">
            <v>46.41</v>
          </cell>
        </row>
        <row r="115">
          <cell r="B115" t="str">
            <v>G.I.Wire 8 SWG/ 6 SWG</v>
          </cell>
          <cell r="C115" t="str">
            <v>Kg.</v>
          </cell>
          <cell r="D115">
            <v>43.375500000000002</v>
          </cell>
          <cell r="E115">
            <v>6.2547471000000003</v>
          </cell>
          <cell r="F115">
            <v>46.41</v>
          </cell>
        </row>
        <row r="116">
          <cell r="B116" t="str">
            <v>G.I.Wire 3.15mm (10 SWG)</v>
          </cell>
          <cell r="C116" t="str">
            <v>Kg.</v>
          </cell>
          <cell r="D116">
            <v>43.375500000000002</v>
          </cell>
          <cell r="E116">
            <v>6.2547471000000003</v>
          </cell>
          <cell r="F116">
            <v>47.76</v>
          </cell>
        </row>
        <row r="117">
          <cell r="B117" t="str">
            <v>G.I.Stay Wire 7/4mm(8 SWG)</v>
          </cell>
          <cell r="C117" t="str">
            <v>Kg.</v>
          </cell>
          <cell r="D117">
            <v>45.441000000000003</v>
          </cell>
          <cell r="E117">
            <v>6.5525922000000003</v>
          </cell>
          <cell r="F117">
            <v>49.86</v>
          </cell>
        </row>
        <row r="118">
          <cell r="B118" t="str">
            <v>G.I.Stay Wire 7/3.15mm(10SWG)</v>
          </cell>
          <cell r="C118" t="str">
            <v>Kg.</v>
          </cell>
          <cell r="D118">
            <v>45.441000000000003</v>
          </cell>
          <cell r="E118">
            <v>6.5525922000000003</v>
          </cell>
          <cell r="F118">
            <v>50.34</v>
          </cell>
        </row>
        <row r="119">
          <cell r="B119" t="str">
            <v xml:space="preserve">G.I.Barbed Wire `A' type. </v>
          </cell>
          <cell r="C119" t="str">
            <v>Kg.</v>
          </cell>
          <cell r="D119">
            <v>51.787999999999997</v>
          </cell>
          <cell r="E119">
            <v>0</v>
          </cell>
          <cell r="F119">
            <v>47.07</v>
          </cell>
        </row>
        <row r="120">
          <cell r="B120" t="str">
            <v>RSJ 116x100, 6 m long</v>
          </cell>
          <cell r="C120" t="str">
            <v>No.</v>
          </cell>
          <cell r="D120">
            <v>5887.8665999999994</v>
          </cell>
          <cell r="E120">
            <v>849.03036371999985</v>
          </cell>
          <cell r="F120">
            <v>5225</v>
          </cell>
        </row>
        <row r="121">
          <cell r="B121" t="str">
            <v>RSJ 116x100, 8 m long</v>
          </cell>
          <cell r="C121" t="str">
            <v>No.</v>
          </cell>
          <cell r="D121">
            <v>7850.4888000000001</v>
          </cell>
          <cell r="E121">
            <v>1132.04048496</v>
          </cell>
          <cell r="F121">
            <v>6967</v>
          </cell>
        </row>
        <row r="122">
          <cell r="B122" t="str">
            <v>RSJ 116x100, 9 m long</v>
          </cell>
          <cell r="C122" t="str">
            <v>No.</v>
          </cell>
          <cell r="D122">
            <v>8831.7998999999982</v>
          </cell>
          <cell r="E122">
            <v>1273.5455455799997</v>
          </cell>
          <cell r="F122">
            <v>7837</v>
          </cell>
        </row>
        <row r="123">
          <cell r="B123" t="str">
            <v>RSJ 116x100, 10 m long</v>
          </cell>
          <cell r="C123" t="str">
            <v>No.</v>
          </cell>
          <cell r="D123">
            <v>9813.1110000000008</v>
          </cell>
          <cell r="E123">
            <v>1415.0506062000002</v>
          </cell>
          <cell r="F123">
            <v>8708</v>
          </cell>
        </row>
        <row r="124">
          <cell r="B124" t="str">
            <v>RSJ 116x100, 11 m long</v>
          </cell>
          <cell r="C124" t="str">
            <v>No.</v>
          </cell>
          <cell r="D124">
            <v>10794.4221</v>
          </cell>
          <cell r="E124">
            <v>1556.5556668199999</v>
          </cell>
          <cell r="F124">
            <v>9579</v>
          </cell>
        </row>
        <row r="125">
          <cell r="B125" t="str">
            <v>RSJ 116x100, 12 m long</v>
          </cell>
          <cell r="C125" t="str">
            <v>No.</v>
          </cell>
          <cell r="D125">
            <v>11775.733199999999</v>
          </cell>
          <cell r="E125">
            <v>1698.0607274399997</v>
          </cell>
          <cell r="F125">
            <v>10450</v>
          </cell>
        </row>
        <row r="126">
          <cell r="B126" t="str">
            <v>RSJ 116x100, 13 m long</v>
          </cell>
          <cell r="C126" t="str">
            <v>No.</v>
          </cell>
          <cell r="D126">
            <v>12757.0443</v>
          </cell>
          <cell r="E126">
            <v>1839.5657880599999</v>
          </cell>
          <cell r="F126">
            <v>11321</v>
          </cell>
        </row>
        <row r="127">
          <cell r="B127" t="str">
            <v>RSJ 152x152, 6 m long</v>
          </cell>
          <cell r="C127" t="str">
            <v>No.</v>
          </cell>
          <cell r="D127">
            <v>9497.3848200000011</v>
          </cell>
          <cell r="E127">
            <v>1369.5228910440001</v>
          </cell>
          <cell r="F127">
            <v>8423</v>
          </cell>
        </row>
        <row r="128">
          <cell r="B128" t="str">
            <v>RSJ 152x152, 8 m long</v>
          </cell>
          <cell r="C128" t="str">
            <v>No.</v>
          </cell>
          <cell r="D128">
            <v>12663.179759999999</v>
          </cell>
          <cell r="E128">
            <v>1826.0305213919999</v>
          </cell>
          <cell r="F128">
            <v>11237</v>
          </cell>
        </row>
        <row r="129">
          <cell r="B129" t="str">
            <v>RSJ 152x152, 9 m long</v>
          </cell>
          <cell r="C129" t="str">
            <v>No.</v>
          </cell>
          <cell r="D129">
            <v>14246.077230000001</v>
          </cell>
          <cell r="E129">
            <v>2054.2843365660001</v>
          </cell>
          <cell r="F129">
            <v>12642</v>
          </cell>
        </row>
        <row r="130">
          <cell r="B130" t="str">
            <v>RSJ 152x152, 10 m long</v>
          </cell>
          <cell r="C130" t="str">
            <v>No.</v>
          </cell>
          <cell r="D130">
            <v>15828.974699999999</v>
          </cell>
          <cell r="E130">
            <v>2282.5381517399996</v>
          </cell>
          <cell r="F130">
            <v>14042</v>
          </cell>
        </row>
        <row r="131">
          <cell r="B131" t="str">
            <v>RSJ 152x152, 11 m long</v>
          </cell>
          <cell r="C131" t="str">
            <v>No.</v>
          </cell>
          <cell r="D131">
            <v>17411.872169999999</v>
          </cell>
          <cell r="E131">
            <v>2510.7919669139997</v>
          </cell>
          <cell r="F131">
            <v>15451</v>
          </cell>
        </row>
        <row r="132">
          <cell r="B132" t="str">
            <v>RSJ 152x152, 12 m long</v>
          </cell>
          <cell r="C132" t="str">
            <v>No.</v>
          </cell>
          <cell r="D132">
            <v>18994.769640000002</v>
          </cell>
          <cell r="E132">
            <v>2739.0457820880001</v>
          </cell>
          <cell r="F132">
            <v>16354</v>
          </cell>
        </row>
        <row r="133">
          <cell r="B133" t="str">
            <v>RSJ 152x152, 13 m long</v>
          </cell>
          <cell r="C133" t="str">
            <v>No.</v>
          </cell>
          <cell r="D133">
            <v>20577.667109999999</v>
          </cell>
          <cell r="E133">
            <v>2967.2995972619997</v>
          </cell>
          <cell r="F133">
            <v>18261</v>
          </cell>
        </row>
        <row r="134">
          <cell r="B134" t="str">
            <v>RSJ 125x70, 6 m long</v>
          </cell>
          <cell r="C134" t="str">
            <v>No.</v>
          </cell>
          <cell r="D134">
            <v>3305.4596400000005</v>
          </cell>
          <cell r="E134">
            <v>476.64728008800006</v>
          </cell>
          <cell r="F134">
            <v>2898</v>
          </cell>
        </row>
        <row r="135">
          <cell r="B135" t="str">
            <v>RSJ 125x70, 8 m long</v>
          </cell>
          <cell r="C135" t="str">
            <v>No.</v>
          </cell>
          <cell r="D135">
            <v>4407.27952</v>
          </cell>
          <cell r="E135">
            <v>635.52970678400004</v>
          </cell>
          <cell r="F135">
            <v>3864</v>
          </cell>
        </row>
        <row r="136">
          <cell r="B136" t="str">
            <v>RSJ 125x70, 9 m long</v>
          </cell>
          <cell r="C136" t="str">
            <v>No.</v>
          </cell>
          <cell r="D136">
            <v>4958.1894600000005</v>
          </cell>
          <cell r="E136">
            <v>714.97092013200006</v>
          </cell>
          <cell r="F136">
            <v>4347</v>
          </cell>
        </row>
        <row r="137">
          <cell r="B137" t="str">
            <v>RSJ 125x70, 10 m long</v>
          </cell>
          <cell r="C137" t="str">
            <v>No.</v>
          </cell>
          <cell r="D137">
            <v>5509.0994000000001</v>
          </cell>
          <cell r="E137">
            <v>794.41213347999997</v>
          </cell>
          <cell r="F137">
            <v>4829</v>
          </cell>
        </row>
        <row r="138">
          <cell r="B138" t="str">
            <v>RSJ 125x70, 11 m long</v>
          </cell>
          <cell r="C138" t="str">
            <v>No.</v>
          </cell>
          <cell r="D138">
            <v>6060.0093400000005</v>
          </cell>
          <cell r="E138">
            <v>873.8533468280001</v>
          </cell>
          <cell r="F138">
            <v>5312</v>
          </cell>
        </row>
        <row r="139">
          <cell r="B139" t="str">
            <v>RSJ 125x70, 12 m long</v>
          </cell>
          <cell r="C139" t="str">
            <v>No.</v>
          </cell>
          <cell r="D139">
            <v>6610.919280000001</v>
          </cell>
          <cell r="E139">
            <v>953.29456017600012</v>
          </cell>
          <cell r="F139">
            <v>5795</v>
          </cell>
        </row>
        <row r="140">
          <cell r="B140" t="str">
            <v>RSJ 125x70, 13 m long</v>
          </cell>
          <cell r="C140" t="str">
            <v>No.</v>
          </cell>
          <cell r="D140">
            <v>7161.8292200000005</v>
          </cell>
          <cell r="E140">
            <v>1032.735773524</v>
          </cell>
          <cell r="F140">
            <v>6273</v>
          </cell>
        </row>
        <row r="141">
          <cell r="B141" t="str">
            <v>RSJ 175x85, 6 m long</v>
          </cell>
          <cell r="C141" t="str">
            <v>No.</v>
          </cell>
          <cell r="D141">
            <v>6657.2172540000001</v>
          </cell>
          <cell r="E141">
            <v>959.97072802679997</v>
          </cell>
          <cell r="F141">
            <v>5890</v>
          </cell>
        </row>
        <row r="142">
          <cell r="B142" t="str">
            <v>RSJ 175x85, 8 m long</v>
          </cell>
          <cell r="C142" t="str">
            <v>No.</v>
          </cell>
          <cell r="D142">
            <v>8876.2896720000008</v>
          </cell>
          <cell r="E142">
            <v>1279.9609707024001</v>
          </cell>
          <cell r="F142">
            <v>7853</v>
          </cell>
        </row>
        <row r="143">
          <cell r="B143" t="str">
            <v>RSJ 175x85, 9 m long</v>
          </cell>
          <cell r="C143" t="str">
            <v>No.</v>
          </cell>
          <cell r="D143">
            <v>9985.8258809999988</v>
          </cell>
          <cell r="E143">
            <v>1439.9560920401998</v>
          </cell>
          <cell r="F143">
            <v>8834</v>
          </cell>
        </row>
        <row r="144">
          <cell r="B144" t="str">
            <v>RSJ 175x85, 10 m long</v>
          </cell>
          <cell r="C144" t="str">
            <v>No.</v>
          </cell>
          <cell r="D144">
            <v>11095.362089999999</v>
          </cell>
          <cell r="E144">
            <v>1599.9512133779997</v>
          </cell>
          <cell r="F144">
            <v>9816</v>
          </cell>
        </row>
        <row r="145">
          <cell r="B145" t="str">
            <v>RSJ 175x85, 11 m long</v>
          </cell>
          <cell r="C145" t="str">
            <v>No.</v>
          </cell>
          <cell r="D145">
            <v>12204.898298999999</v>
          </cell>
          <cell r="E145">
            <v>1759.9463347157998</v>
          </cell>
          <cell r="F145">
            <v>10798</v>
          </cell>
        </row>
        <row r="146">
          <cell r="B146" t="str">
            <v>RSJ 175x85, 12 m long</v>
          </cell>
          <cell r="C146" t="str">
            <v>No.</v>
          </cell>
          <cell r="D146">
            <v>13314.434508</v>
          </cell>
          <cell r="E146">
            <v>1919.9414560535999</v>
          </cell>
          <cell r="F146">
            <v>11779</v>
          </cell>
        </row>
        <row r="147">
          <cell r="B147" t="str">
            <v>RSJ 175x85, 13 m long</v>
          </cell>
          <cell r="C147" t="str">
            <v>No.</v>
          </cell>
          <cell r="D147">
            <v>14423.970716999998</v>
          </cell>
          <cell r="E147">
            <v>2079.9365773913996</v>
          </cell>
          <cell r="F147">
            <v>12761</v>
          </cell>
        </row>
        <row r="150">
          <cell r="B150" t="str">
            <v>Name of material</v>
          </cell>
          <cell r="C150" t="str">
            <v>Unit</v>
          </cell>
          <cell r="D150" t="str">
            <v>Exworks</v>
          </cell>
          <cell r="E150" t="str">
            <v>E.D.</v>
          </cell>
          <cell r="F150" t="str">
            <v>Rate per unit as on june 08</v>
          </cell>
        </row>
        <row r="151">
          <cell r="B151" t="str">
            <v>Dist.Trans.  22/0.433 kV  ID  630 KVA</v>
          </cell>
          <cell r="C151" t="str">
            <v>No</v>
          </cell>
          <cell r="D151">
            <v>593317.61</v>
          </cell>
          <cell r="E151">
            <v>85556.399361999996</v>
          </cell>
          <cell r="F151">
            <v>765122.1</v>
          </cell>
        </row>
        <row r="152">
          <cell r="B152" t="str">
            <v>Dist. Transformer 630 KVA, 22/0.43 kv</v>
          </cell>
          <cell r="C152" t="str">
            <v>No</v>
          </cell>
          <cell r="D152">
            <v>592548.4</v>
          </cell>
          <cell r="E152">
            <v>85445.47928</v>
          </cell>
          <cell r="F152">
            <v>752073.5</v>
          </cell>
        </row>
        <row r="153">
          <cell r="B153" t="str">
            <v>Dist. Transformer 315 KVA, 22/0.43 kv</v>
          </cell>
          <cell r="C153" t="str">
            <v>No</v>
          </cell>
          <cell r="D153">
            <v>357994.28</v>
          </cell>
          <cell r="E153">
            <v>51622.775176000003</v>
          </cell>
          <cell r="F153">
            <v>508895.1</v>
          </cell>
        </row>
        <row r="154">
          <cell r="B154" t="str">
            <v>Dist.transformer 200kva,22/0.4kv(con)</v>
          </cell>
          <cell r="C154" t="str">
            <v>No</v>
          </cell>
          <cell r="D154">
            <v>280832.53999999998</v>
          </cell>
          <cell r="E154">
            <v>40496.052267999992</v>
          </cell>
          <cell r="F154">
            <v>301084.90000000002</v>
          </cell>
        </row>
        <row r="155">
          <cell r="B155" t="str">
            <v>Dist.transformer 100kva,22/0.4kv(con)</v>
          </cell>
          <cell r="C155" t="str">
            <v>No</v>
          </cell>
          <cell r="D155">
            <v>164004.38</v>
          </cell>
          <cell r="E155">
            <v>23649.431595999999</v>
          </cell>
          <cell r="F155">
            <v>180405</v>
          </cell>
        </row>
        <row r="156">
          <cell r="B156" t="str">
            <v>Dist. transformer 63kva,22/0.4kv(con)</v>
          </cell>
          <cell r="C156" t="str">
            <v>No</v>
          </cell>
          <cell r="D156">
            <v>133770.95000000001</v>
          </cell>
          <cell r="E156">
            <v>19289.770990000001</v>
          </cell>
          <cell r="F156">
            <v>138419</v>
          </cell>
        </row>
        <row r="157">
          <cell r="B157" t="str">
            <v>Dist. Transformer 630 KVA, 11/0.43 kv</v>
          </cell>
          <cell r="C157" t="str">
            <v>No.</v>
          </cell>
          <cell r="D157">
            <v>545499.68999999994</v>
          </cell>
          <cell r="E157">
            <v>78661.055297999992</v>
          </cell>
          <cell r="F157">
            <v>676154.39</v>
          </cell>
        </row>
        <row r="158">
          <cell r="B158" t="str">
            <v>Dist.Trans.  11/0.433 kV  ID 315 KVA</v>
          </cell>
          <cell r="C158" t="str">
            <v>No</v>
          </cell>
          <cell r="D158">
            <v>339369.67</v>
          </cell>
          <cell r="E158">
            <v>48937.106413999994</v>
          </cell>
          <cell r="F158">
            <v>434593.66</v>
          </cell>
        </row>
        <row r="159">
          <cell r="B159" t="str">
            <v>Dist. Transformer 315 KVA, 11/0.43 kv</v>
          </cell>
          <cell r="C159" t="str">
            <v>No</v>
          </cell>
          <cell r="D159">
            <v>337650.77</v>
          </cell>
          <cell r="E159">
            <v>48689.241033999999</v>
          </cell>
          <cell r="F159">
            <v>430280.06</v>
          </cell>
        </row>
        <row r="160">
          <cell r="B160" t="str">
            <v>Dist. Transformer 200 KVA, 11/0.43 kv</v>
          </cell>
          <cell r="C160" t="str">
            <v>No</v>
          </cell>
          <cell r="D160">
            <v>200929.37</v>
          </cell>
          <cell r="E160">
            <v>28974.015153999997</v>
          </cell>
          <cell r="F160">
            <v>148432.45000000001</v>
          </cell>
        </row>
        <row r="161">
          <cell r="B161" t="str">
            <v>Dist. Transformer 100 KVA, 11/0.43 kv</v>
          </cell>
          <cell r="C161" t="str">
            <v>No</v>
          </cell>
          <cell r="D161">
            <v>110842.71</v>
          </cell>
          <cell r="E161">
            <v>15983.518782000001</v>
          </cell>
          <cell r="F161">
            <v>109626.58</v>
          </cell>
        </row>
        <row r="162">
          <cell r="B162" t="str">
            <v>Dist. transformer 63kva,11/.4kv(con)</v>
          </cell>
          <cell r="C162" t="str">
            <v>No</v>
          </cell>
          <cell r="D162">
            <v>89064.81</v>
          </cell>
          <cell r="E162">
            <v>12843.145601999999</v>
          </cell>
          <cell r="F162">
            <v>77126.66</v>
          </cell>
        </row>
        <row r="163">
          <cell r="B163" t="str">
            <v>Dist Trans.  11/0.433 KV 200 KVA (AMDT)</v>
          </cell>
          <cell r="D163">
            <v>216371.7</v>
          </cell>
          <cell r="E163">
            <v>31200.799139999999</v>
          </cell>
          <cell r="F163">
            <v>283382.88</v>
          </cell>
        </row>
        <row r="164">
          <cell r="B164" t="str">
            <v>Dist Trans.  11/0.433 KV 100 KVA (AMDT)</v>
          </cell>
          <cell r="C164" t="str">
            <v>No</v>
          </cell>
          <cell r="D164">
            <v>110701.8</v>
          </cell>
          <cell r="E164">
            <v>15963.199559999999</v>
          </cell>
          <cell r="F164">
            <v>144986.59</v>
          </cell>
        </row>
        <row r="165">
          <cell r="B165" t="str">
            <v>Dist.Trans.  11/0.433 KV  63 KVA (AMDT)</v>
          </cell>
          <cell r="C165" t="str">
            <v>No</v>
          </cell>
          <cell r="D165">
            <v>89456</v>
          </cell>
          <cell r="E165">
            <v>12899.555199999999</v>
          </cell>
          <cell r="F165">
            <v>117160.88</v>
          </cell>
        </row>
        <row r="166">
          <cell r="B166" t="str">
            <v>Dist.Trans.  11/0.433 KV  25 KVA (AMDT) Single phase</v>
          </cell>
          <cell r="D166">
            <v>49625.36</v>
          </cell>
          <cell r="E166">
            <v>7155.9769120000001</v>
          </cell>
          <cell r="F166">
            <v>46223.58</v>
          </cell>
        </row>
        <row r="167">
          <cell r="B167" t="str">
            <v>Dist.Trans.  11/0.433 KV  15 KVA (AMDT) Single phase</v>
          </cell>
          <cell r="D167">
            <v>36448.25</v>
          </cell>
          <cell r="E167">
            <v>5255.8376499999995</v>
          </cell>
          <cell r="F167">
            <v>33949.760000000002</v>
          </cell>
        </row>
        <row r="168">
          <cell r="B168" t="str">
            <v>Dist Trans.  11/0.433 KV 25 KVA Single Phase</v>
          </cell>
          <cell r="C168" t="str">
            <v>No</v>
          </cell>
          <cell r="D168">
            <v>41130.080000000002</v>
          </cell>
          <cell r="E168">
            <v>5930.9575359999999</v>
          </cell>
          <cell r="F168">
            <v>38310.65</v>
          </cell>
        </row>
        <row r="169">
          <cell r="B169" t="str">
            <v>Dist Trans.  11/0.433 KV 15 KVA Single Phase</v>
          </cell>
          <cell r="C169" t="str">
            <v>No</v>
          </cell>
          <cell r="D169">
            <v>31176.73</v>
          </cell>
          <cell r="E169">
            <v>4495.6844659999997</v>
          </cell>
          <cell r="F169">
            <v>29039.599999999999</v>
          </cell>
        </row>
        <row r="170">
          <cell r="B170" t="str">
            <v>L.A.s 22KV (Gapless type) with disconnector</v>
          </cell>
          <cell r="C170" t="str">
            <v>Set</v>
          </cell>
          <cell r="D170">
            <v>1144.8399999999999</v>
          </cell>
          <cell r="E170">
            <v>165.085928</v>
          </cell>
          <cell r="F170">
            <v>1893.57</v>
          </cell>
        </row>
        <row r="171">
          <cell r="B171" t="str">
            <v>L.As. 11 KV (Gapless type)  with disconector</v>
          </cell>
          <cell r="C171" t="str">
            <v>Set</v>
          </cell>
          <cell r="D171">
            <v>641.68499999999995</v>
          </cell>
          <cell r="E171">
            <v>92.530976999999993</v>
          </cell>
          <cell r="F171">
            <v>974.61</v>
          </cell>
        </row>
        <row r="172">
          <cell r="B172" t="str">
            <v>Capacitor banks without Switchgear 11 KV 0.6 MVAR</v>
          </cell>
          <cell r="C172" t="str">
            <v>Set</v>
          </cell>
          <cell r="D172">
            <v>42175.9</v>
          </cell>
          <cell r="E172">
            <v>6081.7647800000004</v>
          </cell>
          <cell r="F172">
            <v>46340.83</v>
          </cell>
        </row>
        <row r="173">
          <cell r="B173" t="str">
            <v>Automatic capacitor switch 11 KV</v>
          </cell>
          <cell r="C173" t="str">
            <v>No.</v>
          </cell>
          <cell r="D173">
            <v>96991.65</v>
          </cell>
          <cell r="E173">
            <v>13986.195929999998</v>
          </cell>
          <cell r="F173">
            <v>97387.18</v>
          </cell>
        </row>
        <row r="174">
          <cell r="B174" t="str">
            <v>Kit Kat fuses 415 V 200 A</v>
          </cell>
          <cell r="C174" t="str">
            <v>No</v>
          </cell>
          <cell r="D174">
            <v>358.14</v>
          </cell>
          <cell r="E174">
            <v>0</v>
          </cell>
          <cell r="F174">
            <v>319.58999999999997</v>
          </cell>
        </row>
        <row r="175">
          <cell r="B175" t="str">
            <v>Kit Kat fuses 415 V 100 A</v>
          </cell>
          <cell r="C175" t="str">
            <v>No</v>
          </cell>
          <cell r="D175">
            <v>189.91</v>
          </cell>
          <cell r="E175">
            <v>0</v>
          </cell>
          <cell r="F175">
            <v>170.79</v>
          </cell>
        </row>
        <row r="176">
          <cell r="B176" t="str">
            <v>Single pole MCB with encloser 32 A</v>
          </cell>
          <cell r="C176" t="str">
            <v>No</v>
          </cell>
          <cell r="D176">
            <v>120.17</v>
          </cell>
          <cell r="E176">
            <v>17.328513999999998</v>
          </cell>
          <cell r="F176">
            <v>92.47</v>
          </cell>
        </row>
        <row r="177">
          <cell r="B177" t="str">
            <v>Single pole MCB with encloser 20 A</v>
          </cell>
          <cell r="C177" t="str">
            <v>No</v>
          </cell>
          <cell r="D177">
            <v>116.55</v>
          </cell>
          <cell r="E177">
            <v>16.806509999999999</v>
          </cell>
          <cell r="F177">
            <v>113.07</v>
          </cell>
        </row>
        <row r="178">
          <cell r="B178" t="str">
            <v>Single pole MCB with encloser 10 A</v>
          </cell>
          <cell r="C178" t="str">
            <v>No</v>
          </cell>
          <cell r="D178">
            <v>116.55</v>
          </cell>
          <cell r="E178">
            <v>16.806509999999999</v>
          </cell>
          <cell r="F178">
            <v>92.47</v>
          </cell>
        </row>
        <row r="179">
          <cell r="B179" t="str">
            <v xml:space="preserve">22KV   metering cubical with ratio 5/5A CTs &amp; PTs but without meter </v>
          </cell>
          <cell r="C179" t="str">
            <v>Set</v>
          </cell>
          <cell r="D179">
            <v>120138.77</v>
          </cell>
          <cell r="E179">
            <v>17324.010633999998</v>
          </cell>
          <cell r="F179">
            <v>92656.91</v>
          </cell>
        </row>
        <row r="180">
          <cell r="B180" t="str">
            <v>-do-          with ratio 10/5A</v>
          </cell>
          <cell r="C180" t="str">
            <v>Set</v>
          </cell>
          <cell r="D180">
            <v>120138.77</v>
          </cell>
          <cell r="E180">
            <v>17324.010633999998</v>
          </cell>
          <cell r="F180">
            <v>90881.88</v>
          </cell>
        </row>
        <row r="181">
          <cell r="B181" t="str">
            <v>-do-         with ratio 25/5A</v>
          </cell>
          <cell r="C181" t="str">
            <v>Set</v>
          </cell>
          <cell r="D181">
            <v>120138.77</v>
          </cell>
          <cell r="E181">
            <v>17324.010633999998</v>
          </cell>
          <cell r="F181">
            <v>101448.3</v>
          </cell>
        </row>
        <row r="182">
          <cell r="B182" t="str">
            <v>-do-          with ratio 50/5A</v>
          </cell>
          <cell r="C182" t="str">
            <v>Set</v>
          </cell>
          <cell r="D182">
            <v>120138.77</v>
          </cell>
          <cell r="E182">
            <v>17324.010633999998</v>
          </cell>
          <cell r="F182">
            <v>100570.15</v>
          </cell>
        </row>
        <row r="183">
          <cell r="B183" t="str">
            <v xml:space="preserve">11KV   metering cubical with ratio 5/5A CTs &amp; PTs but without meter </v>
          </cell>
          <cell r="C183" t="str">
            <v>Set</v>
          </cell>
          <cell r="D183">
            <v>82780.06</v>
          </cell>
          <cell r="E183">
            <v>11936.884651999999</v>
          </cell>
          <cell r="F183">
            <v>61125.95</v>
          </cell>
        </row>
        <row r="184">
          <cell r="B184" t="str">
            <v>-do-          with ratio 10/5A</v>
          </cell>
          <cell r="C184" t="str">
            <v>Set</v>
          </cell>
          <cell r="D184">
            <v>79681.56</v>
          </cell>
          <cell r="E184">
            <v>11490.080951999998</v>
          </cell>
          <cell r="F184">
            <v>65495.44</v>
          </cell>
        </row>
        <row r="185">
          <cell r="B185" t="str">
            <v>-do-         with ratio 25/5A</v>
          </cell>
          <cell r="C185" t="str">
            <v>Set</v>
          </cell>
          <cell r="D185">
            <v>76687.69</v>
          </cell>
          <cell r="E185">
            <v>11058.364898</v>
          </cell>
          <cell r="F185">
            <v>58910.71</v>
          </cell>
        </row>
        <row r="186">
          <cell r="B186" t="str">
            <v>-do-          with ratio 50/5A</v>
          </cell>
          <cell r="C186" t="str">
            <v>Set</v>
          </cell>
          <cell r="D186">
            <v>74175.850000000006</v>
          </cell>
          <cell r="E186">
            <v>10696.157570000001</v>
          </cell>
          <cell r="F186">
            <v>58910.71</v>
          </cell>
        </row>
        <row r="187">
          <cell r="B187" t="str">
            <v>-do-          with ratio 100/5A</v>
          </cell>
          <cell r="C187" t="str">
            <v>Set</v>
          </cell>
          <cell r="D187">
            <v>73765.06</v>
          </cell>
          <cell r="E187">
            <v>10636.921651999999</v>
          </cell>
          <cell r="F187">
            <v>58910.71</v>
          </cell>
        </row>
        <row r="188">
          <cell r="B188" t="str">
            <v>11 kV Extendable Ring Main unit</v>
          </cell>
          <cell r="C188" t="str">
            <v>No</v>
          </cell>
          <cell r="D188">
            <v>297191.11</v>
          </cell>
          <cell r="E188">
            <v>42854.958061999998</v>
          </cell>
          <cell r="F188">
            <v>300277.87</v>
          </cell>
        </row>
        <row r="189">
          <cell r="B189" t="str">
            <v>11 kV Non Extendable Ring Main unit</v>
          </cell>
          <cell r="C189" t="str">
            <v>No</v>
          </cell>
          <cell r="D189">
            <v>286184.03000000003</v>
          </cell>
          <cell r="E189">
            <v>41267.737126</v>
          </cell>
          <cell r="F189">
            <v>289156.46999999997</v>
          </cell>
        </row>
        <row r="190">
          <cell r="B190" t="str">
            <v>22 kV Non Extendable Ring Main unit</v>
          </cell>
          <cell r="C190" t="str">
            <v>No</v>
          </cell>
          <cell r="D190">
            <v>417415.92</v>
          </cell>
          <cell r="E190">
            <v>60191.375663999992</v>
          </cell>
          <cell r="F190">
            <v>421751.39</v>
          </cell>
        </row>
        <row r="191">
          <cell r="B191" t="str">
            <v xml:space="preserve">Transformer Oil </v>
          </cell>
          <cell r="C191" t="str">
            <v>KL</v>
          </cell>
          <cell r="D191">
            <v>50467.199999999997</v>
          </cell>
          <cell r="E191">
            <v>7277.3702399999993</v>
          </cell>
          <cell r="F191">
            <v>45639.61</v>
          </cell>
        </row>
        <row r="192">
          <cell r="B192" t="str">
            <v>GROUP - XIII</v>
          </cell>
        </row>
        <row r="193">
          <cell r="B193" t="str">
            <v>Name of material</v>
          </cell>
          <cell r="C193" t="str">
            <v>Unit</v>
          </cell>
          <cell r="D193" t="str">
            <v>Exworks</v>
          </cell>
          <cell r="E193" t="str">
            <v>E.D.</v>
          </cell>
          <cell r="F193" t="str">
            <v>Rate per unit as on june 08</v>
          </cell>
        </row>
        <row r="194">
          <cell r="B194" t="str">
            <v>11 KV Isolators with EB (800 A)</v>
          </cell>
          <cell r="C194" t="str">
            <v>Set</v>
          </cell>
          <cell r="D194">
            <v>67920.509999999995</v>
          </cell>
          <cell r="E194">
            <v>9794.1375419999986</v>
          </cell>
          <cell r="F194">
            <v>70411.929999999993</v>
          </cell>
        </row>
        <row r="195">
          <cell r="B195" t="str">
            <v>11 KV Isolators without EB (800 Amp.)</v>
          </cell>
          <cell r="C195" t="str">
            <v>Set</v>
          </cell>
          <cell r="D195">
            <v>65668.149999999994</v>
          </cell>
          <cell r="E195">
            <v>0</v>
          </cell>
          <cell r="F195">
            <v>63077.19</v>
          </cell>
        </row>
        <row r="196">
          <cell r="B196" t="str">
            <v>22 KV Isolators with EB (800 A)</v>
          </cell>
          <cell r="C196" t="str">
            <v>Set</v>
          </cell>
          <cell r="D196">
            <v>67920.509999999995</v>
          </cell>
          <cell r="E196">
            <v>9794.1375419999986</v>
          </cell>
          <cell r="F196">
            <v>70411.929999999993</v>
          </cell>
        </row>
        <row r="197">
          <cell r="B197" t="str">
            <v>22 KV Isolators without EB (800 Amp.)</v>
          </cell>
          <cell r="C197" t="str">
            <v>Set</v>
          </cell>
          <cell r="D197">
            <v>65668.149999999994</v>
          </cell>
          <cell r="E197">
            <v>0</v>
          </cell>
          <cell r="F197">
            <v>63077.19</v>
          </cell>
        </row>
        <row r="198">
          <cell r="B198" t="str">
            <v>33 KV Isolators with EB (800 A)</v>
          </cell>
          <cell r="C198" t="str">
            <v>Set</v>
          </cell>
          <cell r="D198">
            <v>67920.509999999995</v>
          </cell>
          <cell r="E198">
            <v>9794.1375419999986</v>
          </cell>
          <cell r="F198">
            <v>70411.929999999993</v>
          </cell>
        </row>
        <row r="199">
          <cell r="B199" t="str">
            <v>33 KV Isolators without EB (800 Amp.)</v>
          </cell>
          <cell r="C199" t="str">
            <v>Set</v>
          </cell>
          <cell r="D199">
            <v>65668.149999999994</v>
          </cell>
          <cell r="E199">
            <v>0</v>
          </cell>
          <cell r="F199">
            <v>63077.19</v>
          </cell>
        </row>
        <row r="200">
          <cell r="B200" t="str">
            <v>AC Distribution Board 'B' type</v>
          </cell>
          <cell r="C200" t="str">
            <v>No.</v>
          </cell>
          <cell r="D200">
            <v>19878.21</v>
          </cell>
          <cell r="E200">
            <v>2866.4378819999997</v>
          </cell>
          <cell r="F200">
            <v>23325.95</v>
          </cell>
        </row>
        <row r="201">
          <cell r="B201" t="str">
            <v xml:space="preserve">C&amp;R panel for 33 KV for feeder breaker </v>
          </cell>
          <cell r="C201" t="str">
            <v>Set</v>
          </cell>
          <cell r="D201">
            <v>94723.29</v>
          </cell>
          <cell r="E201">
            <v>13659.098417999998</v>
          </cell>
          <cell r="F201">
            <v>94597</v>
          </cell>
        </row>
        <row r="202">
          <cell r="B202" t="str">
            <v>C&amp;R panel for 22 KV feeder breaker</v>
          </cell>
          <cell r="C202" t="str">
            <v>Set</v>
          </cell>
          <cell r="D202">
            <v>94723.29</v>
          </cell>
          <cell r="E202">
            <v>13659.098417999998</v>
          </cell>
          <cell r="F202">
            <v>94597</v>
          </cell>
        </row>
        <row r="203">
          <cell r="B203" t="str">
            <v>C&amp;R panel for 33 KV Transformer with 1 Amp. Relay</v>
          </cell>
          <cell r="C203" t="str">
            <v>Set</v>
          </cell>
          <cell r="D203">
            <v>64462.95</v>
          </cell>
          <cell r="E203">
            <v>9295.5573899999999</v>
          </cell>
          <cell r="F203">
            <v>64377</v>
          </cell>
        </row>
        <row r="204">
          <cell r="B204" t="str">
            <v>C&amp;R panel for 22 KV Transformer with 1 A relay</v>
          </cell>
          <cell r="C204" t="str">
            <v>Set</v>
          </cell>
          <cell r="D204">
            <v>64462.95</v>
          </cell>
          <cell r="E204">
            <v>9295.5573899999999</v>
          </cell>
          <cell r="F204">
            <v>64377</v>
          </cell>
        </row>
        <row r="205">
          <cell r="B205" t="str">
            <v>33 KV VCB complete  1600 Amp (O.D.)</v>
          </cell>
          <cell r="C205" t="str">
            <v>No.</v>
          </cell>
          <cell r="D205">
            <v>258165</v>
          </cell>
          <cell r="E205">
            <v>37227.392999999996</v>
          </cell>
          <cell r="F205">
            <v>260798.87</v>
          </cell>
        </row>
        <row r="206">
          <cell r="B206" t="str">
            <v>22 KV VCB complete  1600 Amp (O.D.)</v>
          </cell>
          <cell r="C206" t="str">
            <v>No.</v>
          </cell>
          <cell r="D206">
            <v>233341.75</v>
          </cell>
          <cell r="E206">
            <v>33647.880349999999</v>
          </cell>
          <cell r="F206">
            <v>260798.87</v>
          </cell>
        </row>
        <row r="207">
          <cell r="B207" t="str">
            <v>C&amp;R panel for 33 KV Transformer with Diff. Protection</v>
          </cell>
          <cell r="C207" t="str">
            <v>Set</v>
          </cell>
          <cell r="D207">
            <v>123195.86</v>
          </cell>
          <cell r="E207">
            <v>17764.843012000001</v>
          </cell>
          <cell r="F207">
            <v>123031.59</v>
          </cell>
        </row>
        <row r="208">
          <cell r="B208" t="str">
            <v>C&amp;R panel for 22 KV Transformer with Diff. Protection</v>
          </cell>
          <cell r="C208" t="str">
            <v>Set</v>
          </cell>
          <cell r="D208">
            <v>123195.86</v>
          </cell>
          <cell r="E208">
            <v>17764.843012000001</v>
          </cell>
          <cell r="F208">
            <v>123031.59</v>
          </cell>
        </row>
        <row r="209">
          <cell r="B209" t="str">
            <v>11 kv 250 MVA OD Switchgears comprising of 1 Incomer and 3 single feeder with associated OD panels, Islators, C.T. &amp; P.T. etc.</v>
          </cell>
          <cell r="C209" t="str">
            <v>Set</v>
          </cell>
          <cell r="D209">
            <v>1177848</v>
          </cell>
          <cell r="E209">
            <v>169845.68159999998</v>
          </cell>
          <cell r="F209">
            <v>1162974.42</v>
          </cell>
        </row>
        <row r="210">
          <cell r="B210" t="str">
            <v>11kV I D switchgear (2 I/c+1 B/c+8O/G)</v>
          </cell>
          <cell r="C210" t="str">
            <v>Set</v>
          </cell>
          <cell r="D210">
            <v>4291706.16</v>
          </cell>
          <cell r="E210">
            <v>618864.02827200003</v>
          </cell>
          <cell r="F210">
            <v>2779185.08</v>
          </cell>
        </row>
        <row r="211">
          <cell r="B211" t="str">
            <v>11kV I D switchgear (2 I/c+1 B/c+8O/G)</v>
          </cell>
          <cell r="C211" t="str">
            <v>Set</v>
          </cell>
          <cell r="E211">
            <v>0</v>
          </cell>
          <cell r="F211">
            <v>16237.753488</v>
          </cell>
        </row>
        <row r="212">
          <cell r="B212" t="str">
            <v>33 KV P.T.</v>
          </cell>
          <cell r="C212" t="str">
            <v>No.</v>
          </cell>
          <cell r="D212">
            <v>16251.91</v>
          </cell>
          <cell r="E212">
            <v>2343.5254219999997</v>
          </cell>
          <cell r="F212">
            <v>15936.07</v>
          </cell>
        </row>
        <row r="213">
          <cell r="B213" t="str">
            <v>22 KV P.T.</v>
          </cell>
          <cell r="C213" t="str">
            <v>No.</v>
          </cell>
          <cell r="D213">
            <v>16252.91</v>
          </cell>
          <cell r="E213">
            <v>2343.6696219999999</v>
          </cell>
          <cell r="F213">
            <v>15936.07</v>
          </cell>
        </row>
        <row r="214">
          <cell r="B214" t="str">
            <v>33 kV C. T. (400-200/1-1-1)</v>
          </cell>
          <cell r="D214">
            <v>22904.639999999999</v>
          </cell>
          <cell r="E214">
            <v>0</v>
          </cell>
          <cell r="F214">
            <v>20669.48</v>
          </cell>
        </row>
        <row r="215">
          <cell r="B215" t="str">
            <v>22 KV C.T. Three core.</v>
          </cell>
          <cell r="C215" t="str">
            <v>No.</v>
          </cell>
          <cell r="D215">
            <v>22904.639999999999</v>
          </cell>
          <cell r="E215">
            <v>0</v>
          </cell>
          <cell r="F215">
            <v>20669.48</v>
          </cell>
        </row>
        <row r="216">
          <cell r="B216" t="str">
            <v>30 V, 100 AH Lead Acid Battery  sets</v>
          </cell>
          <cell r="C216" t="str">
            <v>Sets</v>
          </cell>
          <cell r="D216">
            <v>15299.04</v>
          </cell>
          <cell r="E216">
            <v>0</v>
          </cell>
          <cell r="F216">
            <v>16989.169999999998</v>
          </cell>
        </row>
        <row r="217">
          <cell r="B217" t="str">
            <v>Battery chargers suitable  for above</v>
          </cell>
          <cell r="C217" t="str">
            <v>No.</v>
          </cell>
          <cell r="D217">
            <v>24366.89</v>
          </cell>
          <cell r="E217">
            <v>0</v>
          </cell>
          <cell r="F217">
            <v>21359.32</v>
          </cell>
        </row>
        <row r="218">
          <cell r="B218" t="str">
            <v>Battery set 30 Volt, 100 AH with Battery charger</v>
          </cell>
          <cell r="C218" t="str">
            <v>Set</v>
          </cell>
          <cell r="D218">
            <v>39665.93</v>
          </cell>
          <cell r="E218">
            <v>0</v>
          </cell>
          <cell r="F218">
            <v>38348.49</v>
          </cell>
        </row>
        <row r="219">
          <cell r="B219" t="str">
            <v>33 KV Lightning Arrestors  (Station type)</v>
          </cell>
          <cell r="C219" t="str">
            <v>Set</v>
          </cell>
          <cell r="D219">
            <v>11633.16</v>
          </cell>
          <cell r="E219">
            <v>1677.5016719999999</v>
          </cell>
          <cell r="F219">
            <v>10011.379999999999</v>
          </cell>
        </row>
        <row r="220">
          <cell r="B220" t="str">
            <v>22 KV Lightning Arrestors  (Station type)</v>
          </cell>
          <cell r="C220" t="str">
            <v>set</v>
          </cell>
          <cell r="D220">
            <v>10263.119999999999</v>
          </cell>
          <cell r="E220">
            <v>1479.9419039999998</v>
          </cell>
          <cell r="F220">
            <v>10011.379999999999</v>
          </cell>
        </row>
        <row r="221">
          <cell r="B221" t="str">
            <v>Power Transformer 33/11 KV, 5 MVA</v>
          </cell>
          <cell r="C221" t="str">
            <v>No.</v>
          </cell>
          <cell r="D221">
            <v>2852150</v>
          </cell>
          <cell r="E221">
            <v>411280.02999999997</v>
          </cell>
          <cell r="F221">
            <v>3346205.52</v>
          </cell>
        </row>
        <row r="222">
          <cell r="B222" t="str">
            <v xml:space="preserve">Power Transformer 33/11 KV, 10 MVA </v>
          </cell>
          <cell r="C222" t="str">
            <v>No.</v>
          </cell>
          <cell r="D222">
            <v>5424685</v>
          </cell>
          <cell r="E222">
            <v>782239.57699999993</v>
          </cell>
          <cell r="F222">
            <v>6094696.21</v>
          </cell>
        </row>
        <row r="225">
          <cell r="B225" t="str">
            <v xml:space="preserve">11 KV PT </v>
          </cell>
          <cell r="C225" t="str">
            <v>No.</v>
          </cell>
          <cell r="F225">
            <v>6486.27</v>
          </cell>
        </row>
        <row r="226">
          <cell r="B226" t="str">
            <v>11 / .433 KV 25 KVA Transformer</v>
          </cell>
          <cell r="C226" t="str">
            <v>No</v>
          </cell>
          <cell r="F226">
            <v>67500</v>
          </cell>
        </row>
        <row r="227">
          <cell r="B227" t="str">
            <v>11 KV  V cross arm with clamp</v>
          </cell>
          <cell r="C227" t="str">
            <v>No</v>
          </cell>
          <cell r="F227">
            <v>430.57136000000003</v>
          </cell>
        </row>
        <row r="228">
          <cell r="B228" t="str">
            <v>22 KV  V cross arm with clamp</v>
          </cell>
          <cell r="C228" t="str">
            <v>No</v>
          </cell>
          <cell r="F228">
            <v>610.61112000000003</v>
          </cell>
        </row>
        <row r="229">
          <cell r="B229" t="str">
            <v>11 KV 250 MVA OD switchgear comprising of 2 incomer &amp; 4 single feeders with associated OD pannels , Isolators CT &amp; PT etc</v>
          </cell>
          <cell r="C229" t="str">
            <v>Set</v>
          </cell>
          <cell r="F229">
            <v>1882933.0710959998</v>
          </cell>
        </row>
        <row r="230">
          <cell r="B230" t="str">
            <v>11 KV 250 MVA O.D. Switch gear with one I/C+ one O/G</v>
          </cell>
          <cell r="C230" t="str">
            <v>Set</v>
          </cell>
          <cell r="F230">
            <v>537980.87745599996</v>
          </cell>
        </row>
        <row r="231">
          <cell r="B231" t="str">
            <v>22 kv 500 MVA OD Switchgears comprising of 1 Incomer and 3 single feeder with associated OD panels, Islators, C.T. &amp; P.T. etc.</v>
          </cell>
          <cell r="C231" t="str">
            <v>Set</v>
          </cell>
          <cell r="F231">
            <v>537980.87745599996</v>
          </cell>
        </row>
        <row r="232">
          <cell r="B232" t="str">
            <v>11 KV 3 Phase, Residual voltage Transformer with terminal connectors.</v>
          </cell>
          <cell r="C232" t="str">
            <v>No</v>
          </cell>
          <cell r="F232">
            <v>23296</v>
          </cell>
        </row>
        <row r="233">
          <cell r="B233" t="str">
            <v>11 KV 500 MVA Indoor Switch Gears comprising of 2 Incomer and 8 Single feeder &amp; Bus Coupler  with associated C.R Panels/ V.C.B.800 Amp for Incoming &amp; ,Bus Coup./ 400 Amp for Feeder</v>
          </cell>
          <cell r="C233" t="str">
            <v>Set</v>
          </cell>
          <cell r="F233">
            <v>4190067.95</v>
          </cell>
        </row>
        <row r="234">
          <cell r="B234" t="str">
            <v>11 KV 500 MVA ID switchgear comprising of one incomer ,3 O/G &amp; 1 B/C with associated OD panels, Isolators, CT &amp; PT etc.</v>
          </cell>
          <cell r="C234" t="str">
            <v>Set</v>
          </cell>
          <cell r="F234">
            <v>1168801.5959999999</v>
          </cell>
        </row>
        <row r="235">
          <cell r="B235" t="str">
            <v>11 KV Capa. Bank 0.6 MVAR without switch</v>
          </cell>
          <cell r="C235" t="str">
            <v>Set</v>
          </cell>
          <cell r="F235">
            <v>42004</v>
          </cell>
        </row>
        <row r="236">
          <cell r="B236" t="str">
            <v>11 KV CT 400 - 200 / 5 - 5 Indoor</v>
          </cell>
          <cell r="C236" t="str">
            <v>No</v>
          </cell>
          <cell r="F236">
            <v>5000</v>
          </cell>
        </row>
        <row r="237">
          <cell r="B237" t="str">
            <v>11 KV CT 400 - 200 / 5 - 5 Outdoor</v>
          </cell>
          <cell r="C237" t="str">
            <v>No</v>
          </cell>
          <cell r="F237">
            <v>15000</v>
          </cell>
        </row>
        <row r="238">
          <cell r="B238" t="str">
            <v>11 KV CT 600 - 300 / 5 - 5 Indoor</v>
          </cell>
          <cell r="C238" t="str">
            <v>No</v>
          </cell>
          <cell r="F238">
            <v>5000</v>
          </cell>
        </row>
        <row r="239">
          <cell r="B239" t="str">
            <v>11 KV CT 600 - 300 / 5 - 5 Outdoor</v>
          </cell>
          <cell r="C239" t="str">
            <v>No</v>
          </cell>
          <cell r="F239">
            <v>15000</v>
          </cell>
        </row>
        <row r="240">
          <cell r="B240" t="str">
            <v>CT - 11 KV 400 - 200 - 100/ 5-5-5 A / 3 Core I/D</v>
          </cell>
          <cell r="C240" t="str">
            <v>No</v>
          </cell>
          <cell r="F240">
            <v>18000</v>
          </cell>
        </row>
        <row r="241">
          <cell r="B241" t="str">
            <v>11 KV Feedar Pillar 2 Way</v>
          </cell>
          <cell r="C241" t="str">
            <v>No</v>
          </cell>
          <cell r="F241">
            <v>65000</v>
          </cell>
        </row>
        <row r="242">
          <cell r="B242" t="str">
            <v>11 KV Guarding angle with clamp</v>
          </cell>
          <cell r="C242" t="str">
            <v>Kg</v>
          </cell>
          <cell r="F242">
            <v>34.92</v>
          </cell>
        </row>
        <row r="243">
          <cell r="B243" t="str">
            <v>11 kV heat shrinkable Indoor termination joint kit for 3 C X 185 sqmm</v>
          </cell>
          <cell r="C243" t="str">
            <v>Kit</v>
          </cell>
          <cell r="F243">
            <v>1250</v>
          </cell>
        </row>
        <row r="244">
          <cell r="B244" t="str">
            <v>11 kV heat shrinkable Indoor termination joint kit for 3 C X 120 sqmm</v>
          </cell>
          <cell r="C244" t="str">
            <v>Kit</v>
          </cell>
          <cell r="F244">
            <v>1250</v>
          </cell>
        </row>
        <row r="245">
          <cell r="B245" t="str">
            <v>11 kV heat shrinkable Indoor termination joint kit for 3 C X 240 sqmm</v>
          </cell>
          <cell r="C245" t="str">
            <v>Kit</v>
          </cell>
          <cell r="F245">
            <v>1285</v>
          </cell>
        </row>
        <row r="246">
          <cell r="B246" t="str">
            <v>11 kV heat shrinkable Indoor termination joint kit for 3 C X 300 sqmm</v>
          </cell>
          <cell r="C246" t="str">
            <v>Kit</v>
          </cell>
          <cell r="F246">
            <v>1350</v>
          </cell>
        </row>
        <row r="247">
          <cell r="B247" t="str">
            <v>11 kV heat shrinkable Indoor termination joint kit for 3 C X 95 sqmm</v>
          </cell>
          <cell r="C247" t="str">
            <v>Kit</v>
          </cell>
          <cell r="F247">
            <v>950</v>
          </cell>
        </row>
        <row r="248">
          <cell r="B248" t="str">
            <v>11 kV heat shrinkable Outdoor termination joint kit for 3 C X 185 sqmm</v>
          </cell>
          <cell r="C248" t="str">
            <v>Kit</v>
          </cell>
          <cell r="F248">
            <v>1550</v>
          </cell>
        </row>
        <row r="249">
          <cell r="B249" t="str">
            <v>11 kV heat shrinkable Outdoor termination joint kit for 3 C X 120 sqmm</v>
          </cell>
          <cell r="C249" t="str">
            <v>Kit</v>
          </cell>
          <cell r="F249">
            <v>1550</v>
          </cell>
        </row>
        <row r="250">
          <cell r="B250" t="str">
            <v>11 kV heat shrinkable Outdoor termination joint kit for 3 C X 240 sqmm</v>
          </cell>
          <cell r="C250" t="str">
            <v>Kit</v>
          </cell>
          <cell r="F250">
            <v>1650</v>
          </cell>
        </row>
        <row r="251">
          <cell r="B251" t="str">
            <v>11 kV heat shrinkable Outdoor termination joint kit for 3 C X 300 sqmm</v>
          </cell>
          <cell r="C251" t="str">
            <v>Kit</v>
          </cell>
          <cell r="F251">
            <v>1650</v>
          </cell>
        </row>
        <row r="252">
          <cell r="B252" t="str">
            <v>11 kV heat shrinkable Outdoor termination joint kit for 3 C X 95 sqmm</v>
          </cell>
          <cell r="C252" t="str">
            <v>Kit</v>
          </cell>
          <cell r="F252">
            <v>1185</v>
          </cell>
        </row>
        <row r="253">
          <cell r="B253" t="str">
            <v>11 kV heat shrinkable Straight through joint kit for 3 C X 185 sqmm</v>
          </cell>
          <cell r="C253" t="str">
            <v>Kit</v>
          </cell>
          <cell r="F253">
            <v>4100</v>
          </cell>
        </row>
        <row r="254">
          <cell r="B254" t="str">
            <v>11 kV heat shrinkable Straight through joint kit for 3 C X 120 sqmm</v>
          </cell>
          <cell r="C254" t="str">
            <v>Kit</v>
          </cell>
          <cell r="F254">
            <v>4100</v>
          </cell>
        </row>
        <row r="255">
          <cell r="B255" t="str">
            <v>11 kV heat shrinkable Straight through joint kit for 3 C X 240 sqmm</v>
          </cell>
          <cell r="C255" t="str">
            <v>Kit</v>
          </cell>
          <cell r="F255">
            <v>4300</v>
          </cell>
        </row>
        <row r="256">
          <cell r="B256" t="str">
            <v>11 kV heat shrinkable Straight through joint kit for 3 C X 300 sqmm</v>
          </cell>
          <cell r="C256" t="str">
            <v>Kit</v>
          </cell>
          <cell r="F256">
            <v>4300</v>
          </cell>
        </row>
        <row r="257">
          <cell r="B257" t="str">
            <v>11 kV heat shrinkable Straight through joint kit for 3 C X 95 sqmm</v>
          </cell>
          <cell r="C257" t="str">
            <v>Kit</v>
          </cell>
          <cell r="F257">
            <v>3400</v>
          </cell>
        </row>
        <row r="258">
          <cell r="B258" t="str">
            <v xml:space="preserve">11 KV Isolator with  EB 400 A </v>
          </cell>
          <cell r="C258" t="str">
            <v>Set</v>
          </cell>
          <cell r="F258">
            <v>34944</v>
          </cell>
        </row>
        <row r="259">
          <cell r="B259" t="str">
            <v xml:space="preserve">11 KV Isolator without  EB 400 A </v>
          </cell>
          <cell r="C259" t="str">
            <v>Set</v>
          </cell>
          <cell r="F259">
            <v>33000</v>
          </cell>
        </row>
        <row r="260">
          <cell r="B260" t="str">
            <v>11 KV Top fitting with clamp</v>
          </cell>
          <cell r="C260" t="str">
            <v>No</v>
          </cell>
          <cell r="F260">
            <v>68</v>
          </cell>
        </row>
        <row r="261">
          <cell r="B261" t="str">
            <v>11 KV VCB 400 A Indoor</v>
          </cell>
          <cell r="C261" t="str">
            <v>No</v>
          </cell>
          <cell r="F261">
            <v>325000</v>
          </cell>
        </row>
        <row r="262">
          <cell r="B262" t="str">
            <v>11 KV VCB 400 A Outdoor</v>
          </cell>
          <cell r="C262" t="str">
            <v>No</v>
          </cell>
          <cell r="F262">
            <v>165000</v>
          </cell>
        </row>
        <row r="263">
          <cell r="B263" t="str">
            <v>11 KV VCB 800 A Indoor</v>
          </cell>
          <cell r="C263" t="str">
            <v>No</v>
          </cell>
          <cell r="F263">
            <v>340000</v>
          </cell>
        </row>
        <row r="264">
          <cell r="B264" t="str">
            <v>11 KV VCB 800 A Outdoor</v>
          </cell>
          <cell r="C264" t="str">
            <v>No</v>
          </cell>
          <cell r="F264">
            <v>227136</v>
          </cell>
        </row>
        <row r="265">
          <cell r="B265" t="str">
            <v>11 KV, 3 Phase, 400 amps. Isolator with earth switch, Double blade complete with set of insulators and terminal connectors.</v>
          </cell>
          <cell r="C265" t="str">
            <v>No</v>
          </cell>
          <cell r="F265">
            <v>40000</v>
          </cell>
        </row>
        <row r="266">
          <cell r="B266" t="str">
            <v>11kV 250 MVA OD switchgear comprising of one incomer and 3 single feeders withassociated o.d.panels</v>
          </cell>
          <cell r="C266" t="str">
            <v>set</v>
          </cell>
          <cell r="F266">
            <v>1347693.68</v>
          </cell>
        </row>
        <row r="267">
          <cell r="B267" t="str">
            <v>11 KV 250 MVA OD switchgear comprising of one incomer ,3 O/G &amp; 1 B/C with associated OD panels, Isolators, CT &amp; PT etc.</v>
          </cell>
          <cell r="C267" t="str">
            <v>set</v>
          </cell>
          <cell r="F267">
            <v>1380099.73761</v>
          </cell>
        </row>
        <row r="268">
          <cell r="B268" t="str">
            <v>152x152 mm Cross Arm clamp</v>
          </cell>
          <cell r="C268" t="str">
            <v>Pair</v>
          </cell>
          <cell r="F268">
            <v>173.18</v>
          </cell>
        </row>
        <row r="269">
          <cell r="B269" t="str">
            <v>152x152 mm pole clamps</v>
          </cell>
          <cell r="C269" t="str">
            <v>Pair</v>
          </cell>
          <cell r="F269">
            <v>173.18</v>
          </cell>
        </row>
        <row r="270">
          <cell r="B270" t="str">
            <v>22 kV C&amp;R Panels with differential</v>
          </cell>
          <cell r="C270" t="str">
            <v>Set</v>
          </cell>
          <cell r="F270">
            <v>140960.70000000001</v>
          </cell>
        </row>
        <row r="271">
          <cell r="B271" t="str">
            <v>22  KV  C. T. Three  core.</v>
          </cell>
          <cell r="C271" t="str">
            <v>Nos</v>
          </cell>
          <cell r="D271">
            <v>20609.8</v>
          </cell>
          <cell r="F271">
            <v>22904.639999999999</v>
          </cell>
        </row>
        <row r="272">
          <cell r="B272" t="str">
            <v>22  KV  P. T.</v>
          </cell>
          <cell r="C272" t="str">
            <v>No</v>
          </cell>
          <cell r="D272">
            <v>14678.14</v>
          </cell>
          <cell r="E272">
            <v>2116.5877879999998</v>
          </cell>
          <cell r="F272">
            <v>18594.439999999999</v>
          </cell>
        </row>
        <row r="273">
          <cell r="B273" t="str">
            <v>22 kV Heat shrik Indoor termination joint (Al) kit for XLPE 3 C X 240 sqmm</v>
          </cell>
          <cell r="C273" t="str">
            <v>Kit</v>
          </cell>
          <cell r="F273">
            <v>4401</v>
          </cell>
        </row>
        <row r="274">
          <cell r="B274" t="str">
            <v>22 kV Heat shrik Indoor termination joint (Al) kit for XLPE 3 C X 95 sqmm</v>
          </cell>
          <cell r="C274" t="str">
            <v>Kit</v>
          </cell>
          <cell r="F274">
            <v>3062.25</v>
          </cell>
        </row>
        <row r="275">
          <cell r="B275" t="str">
            <v>22 kV Heat shrik Outdoor termination joint (Al) kit for XLPE 3 C X 300 sqmm</v>
          </cell>
          <cell r="C275" t="str">
            <v>Kit</v>
          </cell>
          <cell r="F275">
            <v>7722</v>
          </cell>
        </row>
        <row r="276">
          <cell r="B276" t="str">
            <v>22 KV Isolators with EB (800 A)</v>
          </cell>
          <cell r="C276" t="str">
            <v>Set</v>
          </cell>
          <cell r="F276">
            <v>77714.64</v>
          </cell>
        </row>
        <row r="277">
          <cell r="B277" t="str">
            <v>22 KV Isolators without EB (800 Amp.)</v>
          </cell>
          <cell r="C277" t="str">
            <v>Set</v>
          </cell>
          <cell r="F277">
            <v>65668.149999999994</v>
          </cell>
        </row>
        <row r="278">
          <cell r="B278" t="str">
            <v>22 KV Lightning Arrestors  (Screw type)</v>
          </cell>
          <cell r="C278" t="str">
            <v>Set</v>
          </cell>
          <cell r="F278">
            <v>9556.4699999999993</v>
          </cell>
        </row>
        <row r="279">
          <cell r="B279" t="str">
            <v>22 KV Pin Insulator with pin</v>
          </cell>
          <cell r="C279" t="str">
            <v>No</v>
          </cell>
          <cell r="F279">
            <v>317.33</v>
          </cell>
        </row>
        <row r="280">
          <cell r="B280" t="str">
            <v>22 KV Post Insulator</v>
          </cell>
          <cell r="C280" t="str">
            <v>Nos</v>
          </cell>
          <cell r="F280">
            <v>750</v>
          </cell>
        </row>
        <row r="281">
          <cell r="B281" t="str">
            <v>22 KV Transformer CR Panel With 1 Amp relay</v>
          </cell>
          <cell r="C281" t="str">
            <v>Set</v>
          </cell>
          <cell r="F281">
            <v>67474.080000000002</v>
          </cell>
        </row>
        <row r="282">
          <cell r="B282" t="str">
            <v>22 KV VCB complete  1600 Amp (O.D.)</v>
          </cell>
          <cell r="C282" t="str">
            <v>Set</v>
          </cell>
          <cell r="F282">
            <v>266989.63</v>
          </cell>
        </row>
        <row r="283">
          <cell r="B283" t="str">
            <v>33 KV  V Cross Arms</v>
          </cell>
          <cell r="C283" t="str">
            <v>No</v>
          </cell>
          <cell r="F283">
            <v>786.86720619126595</v>
          </cell>
        </row>
        <row r="284">
          <cell r="B284" t="str">
            <v>33 kV Heat shrik Indoor termination joint (Al) kit for XLPE 3 C X 300 sqmm</v>
          </cell>
          <cell r="C284" t="str">
            <v>Kit</v>
          </cell>
          <cell r="F284">
            <v>11500</v>
          </cell>
        </row>
        <row r="285">
          <cell r="B285" t="str">
            <v>33 kV Heat shrik Outdoor termination joint (Al) kit for XLPE 3 C X 300 sqmm</v>
          </cell>
          <cell r="C285" t="str">
            <v>Kit</v>
          </cell>
          <cell r="F285">
            <v>15470</v>
          </cell>
        </row>
        <row r="286">
          <cell r="B286" t="str">
            <v>33 kV Heat shrik Straight through joint (Al) kit for XLPE 3 C X 300 sqmm</v>
          </cell>
          <cell r="C286" t="str">
            <v>Kit</v>
          </cell>
          <cell r="F286">
            <v>30000</v>
          </cell>
        </row>
        <row r="287">
          <cell r="B287" t="str">
            <v>33 KV LA 9 KA</v>
          </cell>
          <cell r="C287" t="str">
            <v>Set</v>
          </cell>
          <cell r="F287">
            <v>13310.67</v>
          </cell>
        </row>
        <row r="288">
          <cell r="B288" t="str">
            <v>33 KV Post Insulator</v>
          </cell>
          <cell r="C288" t="str">
            <v>No</v>
          </cell>
          <cell r="F288">
            <v>750</v>
          </cell>
        </row>
        <row r="289">
          <cell r="B289" t="str">
            <v>33 KV Top Fitting</v>
          </cell>
          <cell r="C289" t="str">
            <v>No</v>
          </cell>
          <cell r="F289">
            <v>257.47680000000003</v>
          </cell>
        </row>
        <row r="290">
          <cell r="B290" t="str">
            <v>22 KV Top Fitting</v>
          </cell>
          <cell r="C290" t="str">
            <v>No</v>
          </cell>
          <cell r="F290">
            <v>257.47680000000003</v>
          </cell>
        </row>
        <row r="291">
          <cell r="B291" t="str">
            <v>33 KV Transformer CR Panel With 1 Amp relay</v>
          </cell>
          <cell r="C291" t="str">
            <v>Set</v>
          </cell>
          <cell r="F291">
            <v>67474.080000000002</v>
          </cell>
        </row>
        <row r="292">
          <cell r="B292" t="str">
            <v>33 KV Transformer CR Panel With Differential</v>
          </cell>
          <cell r="C292" t="str">
            <v>Set</v>
          </cell>
          <cell r="F292">
            <v>140960.70000000001</v>
          </cell>
        </row>
        <row r="293">
          <cell r="B293" t="str">
            <v>9 KV, 10 KA, 1 Ph. Metal Oxide (Gapless) Lightning Arresters with terminal connectors.</v>
          </cell>
          <cell r="C293" t="str">
            <v>Set</v>
          </cell>
          <cell r="F293">
            <v>6989</v>
          </cell>
        </row>
        <row r="294">
          <cell r="B294" t="str">
            <v>AAAC 80 sqmm</v>
          </cell>
          <cell r="C294" t="str">
            <v>Rmt</v>
          </cell>
          <cell r="F294">
            <v>35.6</v>
          </cell>
        </row>
        <row r="295">
          <cell r="B295" t="str">
            <v>Aluminium Jointing  Sleeve for 100 Sq mm ACSR</v>
          </cell>
          <cell r="C295" t="str">
            <v>No</v>
          </cell>
          <cell r="F295">
            <v>100</v>
          </cell>
        </row>
        <row r="296">
          <cell r="B296" t="str">
            <v>Aluminium Jointing  Sleeve for 30 Sq mm ACSR</v>
          </cell>
          <cell r="C296" t="str">
            <v>No</v>
          </cell>
          <cell r="F296">
            <v>100</v>
          </cell>
        </row>
        <row r="297">
          <cell r="B297" t="str">
            <v>Aluminium Jointing  Sleeve for 55 Sq mm AAAC</v>
          </cell>
          <cell r="C297" t="str">
            <v>No</v>
          </cell>
          <cell r="F297">
            <v>100</v>
          </cell>
        </row>
        <row r="298">
          <cell r="B298" t="str">
            <v>Armoured Copper control cable 12C X 2.5 Sq mm</v>
          </cell>
          <cell r="C298" t="str">
            <v>Mtr</v>
          </cell>
          <cell r="F298">
            <v>139.9</v>
          </cell>
        </row>
        <row r="299">
          <cell r="B299" t="str">
            <v>Armoured Copper control cable 19C X 2.5 Sq mm</v>
          </cell>
          <cell r="C299" t="str">
            <v>Mtr</v>
          </cell>
          <cell r="F299">
            <v>214.2</v>
          </cell>
        </row>
        <row r="300">
          <cell r="B300" t="str">
            <v>Armoured Copper control cable 4C X 2.5 Sq mm</v>
          </cell>
          <cell r="C300" t="str">
            <v>Mtr</v>
          </cell>
          <cell r="F300">
            <v>156.94</v>
          </cell>
        </row>
        <row r="301">
          <cell r="B301" t="str">
            <v>Black bituminus paint</v>
          </cell>
          <cell r="C301" t="str">
            <v>Ltr</v>
          </cell>
          <cell r="F301">
            <v>37</v>
          </cell>
        </row>
        <row r="302">
          <cell r="B302" t="str">
            <v>C&amp;R  Panel  for  11 KV Incomer OD</v>
          </cell>
          <cell r="C302" t="str">
            <v>No</v>
          </cell>
          <cell r="F302">
            <v>86316.172007999994</v>
          </cell>
        </row>
        <row r="303">
          <cell r="B303" t="str">
            <v>C&amp;R  Panel  for  11 kV Outgoing  Feeder OD</v>
          </cell>
          <cell r="C303" t="str">
            <v>No</v>
          </cell>
          <cell r="F303">
            <v>84269.645856000003</v>
          </cell>
        </row>
        <row r="304">
          <cell r="B304" t="str">
            <v>C&amp;R panel for 22 KV feeder breaker</v>
          </cell>
          <cell r="C304" t="str">
            <v>No</v>
          </cell>
          <cell r="F304">
            <v>108382.39</v>
          </cell>
        </row>
        <row r="305">
          <cell r="B305" t="str">
            <v>Armoured Copper control cable 2C X 2.5 Sq mm</v>
          </cell>
          <cell r="C305" t="str">
            <v>Rmt</v>
          </cell>
          <cell r="F305">
            <v>35.81</v>
          </cell>
        </row>
        <row r="306">
          <cell r="B306" t="str">
            <v>Capacitor Bank 11 KV  1.2 MVAR ( 200 KVAR x 6 ) Single Star connected with Internal fuses, Interconnected mounting Structure, Insulators &amp; Other Accessories</v>
          </cell>
          <cell r="C306" t="str">
            <v>Set</v>
          </cell>
          <cell r="F306">
            <v>900000</v>
          </cell>
        </row>
        <row r="307">
          <cell r="B307" t="str">
            <v>Capacitor banks wit Switchgear 11 KV 3 MVAR</v>
          </cell>
          <cell r="C307" t="str">
            <v>Set</v>
          </cell>
          <cell r="F307">
            <v>1351000</v>
          </cell>
        </row>
        <row r="308">
          <cell r="B308" t="str">
            <v>Clamp for PT</v>
          </cell>
          <cell r="C308" t="str">
            <v>No</v>
          </cell>
          <cell r="F308">
            <v>1125</v>
          </cell>
        </row>
        <row r="309">
          <cell r="B309" t="str">
            <v>Clamp for CT</v>
          </cell>
          <cell r="C309" t="str">
            <v>No</v>
          </cell>
          <cell r="F309">
            <v>1125</v>
          </cell>
        </row>
        <row r="310">
          <cell r="B310" t="str">
            <v>Clamps for 33 KV V.C.B.</v>
          </cell>
          <cell r="C310" t="str">
            <v>No</v>
          </cell>
          <cell r="F310">
            <v>1610</v>
          </cell>
        </row>
        <row r="311">
          <cell r="B311" t="str">
            <v>Clamp for T/F Bushing special  type  with  tinned  copper  and  Al  Palm</v>
          </cell>
          <cell r="C311" t="str">
            <v>No</v>
          </cell>
          <cell r="F311">
            <v>3222.7</v>
          </cell>
        </row>
        <row r="312">
          <cell r="B312" t="str">
            <v>Clamps for 100 x 116 mm  RSJ Pole Stay</v>
          </cell>
          <cell r="C312" t="str">
            <v>Pair</v>
          </cell>
          <cell r="F312">
            <v>116</v>
          </cell>
        </row>
        <row r="313">
          <cell r="B313" t="str">
            <v>Clamps for 152 x 152 mm  RSJ Pole Stay</v>
          </cell>
          <cell r="C313" t="str">
            <v>Pair</v>
          </cell>
          <cell r="F313">
            <v>173</v>
          </cell>
        </row>
        <row r="314">
          <cell r="B314" t="str">
            <v>Clamps for 33 KV C.T.</v>
          </cell>
          <cell r="C314" t="str">
            <v>No</v>
          </cell>
          <cell r="F314">
            <v>1125</v>
          </cell>
        </row>
        <row r="315">
          <cell r="B315" t="str">
            <v>Clamps for 33 KV Isolator</v>
          </cell>
          <cell r="C315" t="str">
            <v>No</v>
          </cell>
          <cell r="F315">
            <v>805</v>
          </cell>
        </row>
        <row r="316">
          <cell r="B316" t="str">
            <v>Clamps for 33 KV P.T.</v>
          </cell>
          <cell r="C316" t="str">
            <v>No</v>
          </cell>
          <cell r="F316">
            <v>1125</v>
          </cell>
        </row>
        <row r="317">
          <cell r="B317" t="str">
            <v>Coal</v>
          </cell>
          <cell r="C317" t="str">
            <v>Kg.</v>
          </cell>
          <cell r="F317">
            <v>4</v>
          </cell>
        </row>
        <row r="318">
          <cell r="B318" t="str">
            <v>Concreting ration 1:4:8</v>
          </cell>
          <cell r="C318" t="str">
            <v>CMtr</v>
          </cell>
          <cell r="F318">
            <v>2850</v>
          </cell>
        </row>
        <row r="319">
          <cell r="B319" t="str">
            <v xml:space="preserve">Connectors for T/F Bushing </v>
          </cell>
          <cell r="C319" t="str">
            <v>Nos.</v>
          </cell>
          <cell r="F319">
            <v>3222.7</v>
          </cell>
        </row>
        <row r="320">
          <cell r="B320" t="str">
            <v>Control Panel complete with NDR,UV,OV &amp; 2 O/C + 1 E/F  and Time delay relay  and accessories.</v>
          </cell>
          <cell r="C320" t="str">
            <v>No</v>
          </cell>
          <cell r="F320">
            <v>67474.080000000002</v>
          </cell>
        </row>
        <row r="321">
          <cell r="B321" t="str">
            <v>CT 200 -100 / 5 - 5 Amp11 KV 1 Ph. Oil filled Out Door Type with Terminal connections</v>
          </cell>
          <cell r="C321" t="str">
            <v>No</v>
          </cell>
          <cell r="F321">
            <v>14000</v>
          </cell>
        </row>
        <row r="322">
          <cell r="B322" t="str">
            <v>Cutpoint channel - 11 KV</v>
          </cell>
          <cell r="C322" t="str">
            <v>Pair</v>
          </cell>
          <cell r="F322">
            <v>627</v>
          </cell>
        </row>
        <row r="323">
          <cell r="B323" t="str">
            <v>Cutpoint channel - 33 / 22 KV</v>
          </cell>
          <cell r="C323" t="str">
            <v>Pair</v>
          </cell>
          <cell r="F323">
            <v>1015</v>
          </cell>
        </row>
        <row r="324">
          <cell r="B324" t="str">
            <v>Danger Board in yard.</v>
          </cell>
          <cell r="C324" t="str">
            <v>No</v>
          </cell>
          <cell r="F324">
            <v>40</v>
          </cell>
        </row>
        <row r="325">
          <cell r="B325" t="str">
            <v>DTC  Metering  Cabinet ( Box )</v>
          </cell>
          <cell r="C325" t="str">
            <v>No</v>
          </cell>
          <cell r="F325">
            <v>3500</v>
          </cell>
        </row>
        <row r="326">
          <cell r="B326" t="str">
            <v>Earthing Sets H.T of C.I.pipe 150 mm 3 mtr.</v>
          </cell>
          <cell r="C326" t="str">
            <v>No.</v>
          </cell>
          <cell r="F326">
            <v>5500</v>
          </cell>
        </row>
        <row r="327">
          <cell r="B327" t="str">
            <v xml:space="preserve">Electron  Powder </v>
          </cell>
          <cell r="C327" t="str">
            <v>Kg</v>
          </cell>
          <cell r="F327">
            <v>7</v>
          </cell>
        </row>
        <row r="328">
          <cell r="B328" t="str">
            <v>Fire Extinguisher with stand</v>
          </cell>
          <cell r="C328" t="str">
            <v>Set</v>
          </cell>
          <cell r="F328">
            <v>4000</v>
          </cell>
        </row>
        <row r="329">
          <cell r="B329" t="str">
            <v>Furniture for S/Stn.</v>
          </cell>
          <cell r="C329" t="str">
            <v>L.S.</v>
          </cell>
          <cell r="F329">
            <v>5000</v>
          </cell>
        </row>
        <row r="330">
          <cell r="B330" t="str">
            <v>Flood lights with control gear box &amp; 250w SV Lamp</v>
          </cell>
          <cell r="C330" t="str">
            <v>No</v>
          </cell>
          <cell r="F330">
            <v>2800</v>
          </cell>
        </row>
        <row r="331">
          <cell r="B331" t="str">
            <v>Foundation for 11 kV Isolators</v>
          </cell>
          <cell r="F331">
            <v>2850</v>
          </cell>
        </row>
        <row r="332">
          <cell r="B332" t="str">
            <v>Foundation for 11 kV Isolators without EB</v>
          </cell>
          <cell r="F332">
            <v>2850</v>
          </cell>
        </row>
        <row r="333">
          <cell r="B333" t="str">
            <v>Foundation for 11 kV Lightning Arrestor</v>
          </cell>
          <cell r="F333">
            <v>2850</v>
          </cell>
        </row>
        <row r="334">
          <cell r="B334" t="str">
            <v>Foundation for 11 kV C.Ts</v>
          </cell>
          <cell r="F334">
            <v>2850</v>
          </cell>
        </row>
        <row r="335">
          <cell r="B335" t="str">
            <v>Foundation for 11 kV Breaker</v>
          </cell>
          <cell r="F335">
            <v>2850</v>
          </cell>
        </row>
        <row r="336">
          <cell r="B336" t="str">
            <v>Foundation for Gantry Structures</v>
          </cell>
          <cell r="F336">
            <v>2850</v>
          </cell>
        </row>
        <row r="337">
          <cell r="B337" t="str">
            <v>Foundation for 22 kV Isolators</v>
          </cell>
          <cell r="F337">
            <v>2850</v>
          </cell>
        </row>
        <row r="338">
          <cell r="B338" t="str">
            <v>Foundation for 22 kV Isolators without EB</v>
          </cell>
          <cell r="F338">
            <v>2850</v>
          </cell>
        </row>
        <row r="339">
          <cell r="B339" t="str">
            <v>Foundation for 22 kV Lightning Arrestor</v>
          </cell>
          <cell r="F339">
            <v>2850</v>
          </cell>
        </row>
        <row r="340">
          <cell r="B340" t="str">
            <v>Foundation for 22 kV C.Ts</v>
          </cell>
          <cell r="F340">
            <v>2850</v>
          </cell>
        </row>
        <row r="341">
          <cell r="B341" t="str">
            <v>Foundation for 22 kV Breaker</v>
          </cell>
          <cell r="F341">
            <v>2850</v>
          </cell>
        </row>
        <row r="342">
          <cell r="B342" t="str">
            <v>Foundation for Gantry Structures</v>
          </cell>
          <cell r="F342">
            <v>2850</v>
          </cell>
        </row>
        <row r="343">
          <cell r="B343" t="str">
            <v>Foundation for 33 kV Isolators with EB</v>
          </cell>
          <cell r="F343">
            <v>2850</v>
          </cell>
        </row>
        <row r="344">
          <cell r="B344" t="str">
            <v>Foundation for 33 kV Isolators without EB</v>
          </cell>
          <cell r="F344">
            <v>2850</v>
          </cell>
        </row>
        <row r="345">
          <cell r="B345" t="str">
            <v>Foundation for 33 kV Lightning Arrestor</v>
          </cell>
          <cell r="F345">
            <v>2850</v>
          </cell>
        </row>
        <row r="346">
          <cell r="B346" t="str">
            <v>Foundation for 33 kV C.Ts</v>
          </cell>
          <cell r="F346">
            <v>2850</v>
          </cell>
        </row>
        <row r="347">
          <cell r="B347" t="str">
            <v>Foundation for 33 kV Breaker</v>
          </cell>
          <cell r="F347">
            <v>2850</v>
          </cell>
        </row>
        <row r="348">
          <cell r="B348" t="str">
            <v>Foundation for Gantry Structures</v>
          </cell>
          <cell r="F348">
            <v>2850</v>
          </cell>
        </row>
        <row r="349">
          <cell r="B349" t="str">
            <v>G.I. Pipe 110 mm</v>
          </cell>
          <cell r="C349" t="str">
            <v>Mtr</v>
          </cell>
          <cell r="F349">
            <v>160</v>
          </cell>
        </row>
        <row r="350">
          <cell r="B350" t="str">
            <v>G.I.Nut Bolts</v>
          </cell>
          <cell r="C350" t="str">
            <v>Kg</v>
          </cell>
          <cell r="F350">
            <v>60</v>
          </cell>
        </row>
        <row r="351">
          <cell r="B351" t="str">
            <v>G.I.Nut Boltss Washer &amp; Misc Material</v>
          </cell>
          <cell r="C351" t="str">
            <v>L.S</v>
          </cell>
          <cell r="F351">
            <v>1500</v>
          </cell>
        </row>
        <row r="352">
          <cell r="B352" t="str">
            <v>GI Pipe 20 mm</v>
          </cell>
          <cell r="C352" t="str">
            <v>Mtr</v>
          </cell>
          <cell r="F352">
            <v>47</v>
          </cell>
        </row>
        <row r="353">
          <cell r="B353" t="str">
            <v>GI Pipe 25 mm</v>
          </cell>
          <cell r="C353" t="str">
            <v>Mtr</v>
          </cell>
          <cell r="F353">
            <v>59</v>
          </cell>
        </row>
        <row r="354">
          <cell r="B354" t="str">
            <v>GI Strip (25 X 3 mm)</v>
          </cell>
          <cell r="C354" t="str">
            <v>Kg.</v>
          </cell>
          <cell r="F354">
            <v>58.8</v>
          </cell>
        </row>
        <row r="355">
          <cell r="B355" t="str">
            <v>Gantry Structures</v>
          </cell>
          <cell r="F355">
            <v>45</v>
          </cell>
        </row>
        <row r="356">
          <cell r="B356" t="str">
            <v>Half round cement pipe ( 150mm X 1mtr)</v>
          </cell>
          <cell r="C356" t="str">
            <v>No</v>
          </cell>
          <cell r="F356">
            <v>78</v>
          </cell>
        </row>
        <row r="357">
          <cell r="B357" t="str">
            <v>Hot dip Galvanised Elevating Structure for Capacitor Bank &amp; RVT, Isolator, VCB etc.</v>
          </cell>
          <cell r="C357" t="str">
            <v>Set</v>
          </cell>
          <cell r="F357">
            <v>40000</v>
          </cell>
        </row>
        <row r="358">
          <cell r="B358" t="str">
            <v>Jointing Sleeves for Conductor.</v>
          </cell>
          <cell r="C358" t="str">
            <v>No</v>
          </cell>
          <cell r="F358">
            <v>30</v>
          </cell>
        </row>
        <row r="359">
          <cell r="B359" t="str">
            <v>L.Board with clamp</v>
          </cell>
          <cell r="C359" t="str">
            <v>No</v>
          </cell>
          <cell r="F359">
            <v>200</v>
          </cell>
        </row>
        <row r="360">
          <cell r="B360" t="str">
            <v>L.T. 2 Core Cable 2.5 sqmm Armoured</v>
          </cell>
          <cell r="C360" t="str">
            <v>Mtr</v>
          </cell>
          <cell r="F360">
            <v>63.25</v>
          </cell>
        </row>
        <row r="361">
          <cell r="B361" t="str">
            <v>L.T. 2 Core Cable 2.5 sqmm Un-armoured</v>
          </cell>
          <cell r="C361" t="str">
            <v>Mtr</v>
          </cell>
          <cell r="F361">
            <v>42.13</v>
          </cell>
        </row>
        <row r="362">
          <cell r="B362" t="str">
            <v>L.T. 2 Core Cable 4 sqmm Armoured</v>
          </cell>
          <cell r="C362" t="str">
            <v>Mtr</v>
          </cell>
          <cell r="F362">
            <v>70</v>
          </cell>
        </row>
        <row r="363">
          <cell r="B363" t="str">
            <v>L.T. 2 Core Cable 4 sqmm Un-armoured</v>
          </cell>
          <cell r="C363" t="str">
            <v>Mtr</v>
          </cell>
          <cell r="F363">
            <v>45</v>
          </cell>
        </row>
        <row r="364">
          <cell r="B364" t="str">
            <v>L.T. Feedar Pillar 4 Way</v>
          </cell>
          <cell r="C364" t="str">
            <v>No</v>
          </cell>
          <cell r="F364">
            <v>19500</v>
          </cell>
        </row>
        <row r="365">
          <cell r="B365" t="str">
            <v>L.T. Feedar Pillar 6 Way</v>
          </cell>
          <cell r="C365" t="str">
            <v>No</v>
          </cell>
          <cell r="F365">
            <v>25500</v>
          </cell>
        </row>
        <row r="366">
          <cell r="B366" t="str">
            <v>L.T. Four pin cross arm with clamp</v>
          </cell>
          <cell r="C366" t="str">
            <v>No</v>
          </cell>
          <cell r="F366">
            <v>440</v>
          </cell>
        </row>
        <row r="367">
          <cell r="B367" t="str">
            <v xml:space="preserve">L.T. Mini Feedar Pillar </v>
          </cell>
          <cell r="C367" t="str">
            <v>No</v>
          </cell>
          <cell r="F367">
            <v>7500</v>
          </cell>
        </row>
        <row r="368">
          <cell r="B368" t="str">
            <v>L.T. PVC armoured cable 2/C 50 Sq.mm</v>
          </cell>
          <cell r="C368" t="str">
            <v>mtr</v>
          </cell>
          <cell r="F368">
            <v>95.53</v>
          </cell>
        </row>
        <row r="369">
          <cell r="B369" t="str">
            <v xml:space="preserve">L.T. Shackle Hardware  </v>
          </cell>
          <cell r="C369" t="str">
            <v>Pair</v>
          </cell>
          <cell r="F369">
            <v>24.68</v>
          </cell>
        </row>
        <row r="370">
          <cell r="B370" t="str">
            <v>L.T. Stay Insulators     [ Firm Price ]</v>
          </cell>
          <cell r="C370" t="str">
            <v>No</v>
          </cell>
          <cell r="F370">
            <v>4.63</v>
          </cell>
        </row>
        <row r="371">
          <cell r="B371" t="str">
            <v>L.T. Two pin cross arm with clamp</v>
          </cell>
          <cell r="C371" t="str">
            <v>No</v>
          </cell>
          <cell r="F371">
            <v>300</v>
          </cell>
        </row>
        <row r="372">
          <cell r="B372" t="str">
            <v xml:space="preserve">LT  CTs ( Ring Type ) </v>
          </cell>
          <cell r="C372" t="str">
            <v>No</v>
          </cell>
          <cell r="F372">
            <v>2000</v>
          </cell>
        </row>
        <row r="373">
          <cell r="B373" t="str">
            <v>LT Dist. Box 25 KVA With Kitkat</v>
          </cell>
          <cell r="C373" t="str">
            <v>No</v>
          </cell>
          <cell r="F373">
            <v>18772.599999999999</v>
          </cell>
        </row>
        <row r="374">
          <cell r="B374" t="str">
            <v>LT Dist. Box 25 KVA With MCCB</v>
          </cell>
          <cell r="C374" t="str">
            <v>No</v>
          </cell>
          <cell r="F374">
            <v>20926.900000000001</v>
          </cell>
        </row>
        <row r="375">
          <cell r="B375" t="str">
            <v>LT Dist.Box 315 KVA With MCCB</v>
          </cell>
          <cell r="C375" t="str">
            <v>No</v>
          </cell>
          <cell r="F375">
            <v>13500</v>
          </cell>
        </row>
        <row r="376">
          <cell r="B376" t="str">
            <v>LT Feeder Pillar 2/3 Way</v>
          </cell>
          <cell r="C376" t="str">
            <v>No</v>
          </cell>
          <cell r="F376">
            <v>13500</v>
          </cell>
        </row>
        <row r="377">
          <cell r="B377" t="str">
            <v>LT Feeder Pillar 6/8 Way</v>
          </cell>
          <cell r="C377" t="str">
            <v>No</v>
          </cell>
          <cell r="F377">
            <v>30000</v>
          </cell>
        </row>
        <row r="378">
          <cell r="B378" t="str">
            <v>LT XLPE Armoured Cable 3 1/2C X 120 Sq mm</v>
          </cell>
          <cell r="C378" t="str">
            <v>Mtr</v>
          </cell>
          <cell r="F378">
            <v>303.33</v>
          </cell>
        </row>
        <row r="379">
          <cell r="B379" t="str">
            <v>LT XLPE Armoured Cable 3 1/2C X 70 Sq mm</v>
          </cell>
          <cell r="C379" t="str">
            <v>Mtr</v>
          </cell>
          <cell r="F379">
            <v>76.971628799999991</v>
          </cell>
        </row>
        <row r="380">
          <cell r="B380" t="str">
            <v>LT XLPE Armoured Cable 3 1/2C X 95 Sq mm</v>
          </cell>
          <cell r="C380" t="str">
            <v>Mtr</v>
          </cell>
          <cell r="F380">
            <v>145.82201040000001</v>
          </cell>
        </row>
        <row r="381">
          <cell r="B381" t="str">
            <v>L.T. XLPE Armoured cable 4core 16sq.mm.</v>
          </cell>
          <cell r="C381" t="str">
            <v>RMT</v>
          </cell>
          <cell r="D381">
            <v>77141.3</v>
          </cell>
          <cell r="E381">
            <v>11123.775460000001</v>
          </cell>
          <cell r="F381">
            <v>76.972299888000009</v>
          </cell>
        </row>
        <row r="382">
          <cell r="B382" t="str">
            <v>L.T. XLPE armoured cable 3 1/2 C 50 sq.mm.</v>
          </cell>
          <cell r="C382" t="str">
            <v>RMT</v>
          </cell>
          <cell r="D382">
            <v>149315.78</v>
          </cell>
          <cell r="E382">
            <v>21531.335476</v>
          </cell>
          <cell r="F382">
            <v>145.82244335999999</v>
          </cell>
        </row>
        <row r="383">
          <cell r="B383" t="str">
            <v>M.S.Flat 50 x 6 mm</v>
          </cell>
          <cell r="C383" t="str">
            <v>Kg</v>
          </cell>
          <cell r="F383">
            <v>31.428000000000001</v>
          </cell>
        </row>
        <row r="384">
          <cell r="B384" t="str">
            <v>M.S.Plate 10 mm Thick Size 1' x 1 '</v>
          </cell>
          <cell r="C384" t="str">
            <v>Kg</v>
          </cell>
          <cell r="F384">
            <v>34.92</v>
          </cell>
        </row>
        <row r="385">
          <cell r="B385" t="str">
            <v>Marshalling Box</v>
          </cell>
          <cell r="C385" t="str">
            <v>No</v>
          </cell>
          <cell r="F385">
            <v>4500</v>
          </cell>
        </row>
        <row r="386">
          <cell r="B386" t="str">
            <v>MS angle 50x50x6 mm</v>
          </cell>
          <cell r="C386" t="str">
            <v>Kg</v>
          </cell>
          <cell r="F386">
            <v>34.92</v>
          </cell>
        </row>
        <row r="387">
          <cell r="B387" t="str">
            <v>MS Channel 100x50x6 mm</v>
          </cell>
          <cell r="C387" t="str">
            <v>Kg</v>
          </cell>
          <cell r="F387">
            <v>34.92</v>
          </cell>
        </row>
        <row r="388">
          <cell r="B388" t="str">
            <v>M.S.Channel 75x40x6 mm</v>
          </cell>
          <cell r="C388" t="str">
            <v>Kg</v>
          </cell>
          <cell r="F388">
            <v>34.92</v>
          </cell>
        </row>
        <row r="389">
          <cell r="B389" t="str">
            <v>M.S.Channel 75x50x6 mm</v>
          </cell>
          <cell r="C389" t="str">
            <v>Kg</v>
          </cell>
          <cell r="F389">
            <v>33.083999999999996</v>
          </cell>
        </row>
        <row r="390">
          <cell r="B390" t="str">
            <v>M.S. Angel(75 X 40 mm)</v>
          </cell>
          <cell r="C390" t="str">
            <v>Kg</v>
          </cell>
          <cell r="F390">
            <v>34.92</v>
          </cell>
        </row>
        <row r="391">
          <cell r="B391" t="str">
            <v>M.S. Flats(50 X 10mm)</v>
          </cell>
          <cell r="C391" t="str">
            <v>Kg</v>
          </cell>
          <cell r="F391">
            <v>31.428000000000001</v>
          </cell>
        </row>
        <row r="392">
          <cell r="B392" t="str">
            <v>MS Flat 50 X 8 mm</v>
          </cell>
          <cell r="C392" t="str">
            <v>Kg</v>
          </cell>
          <cell r="F392">
            <v>31.428000000000001</v>
          </cell>
        </row>
        <row r="393">
          <cell r="B393" t="str">
            <v>MS Flat 75x10 mm</v>
          </cell>
          <cell r="C393" t="str">
            <v>Kg</v>
          </cell>
          <cell r="F393">
            <v>31.428000000000001</v>
          </cell>
        </row>
        <row r="394">
          <cell r="B394" t="str">
            <v>MS Flat 80x10 mm</v>
          </cell>
          <cell r="C394" t="str">
            <v>Kg</v>
          </cell>
          <cell r="F394">
            <v>31.428000000000001</v>
          </cell>
        </row>
        <row r="395">
          <cell r="B395" t="str">
            <v>Oil paint</v>
          </cell>
          <cell r="C395" t="str">
            <v>Kg</v>
          </cell>
          <cell r="F395">
            <v>250</v>
          </cell>
        </row>
        <row r="396">
          <cell r="B396" t="str">
            <v>Power Transformer 22/11 KV,   5 MVA (DY-11)</v>
          </cell>
          <cell r="C396" t="str">
            <v>No</v>
          </cell>
          <cell r="F396">
            <v>3600000</v>
          </cell>
        </row>
        <row r="397">
          <cell r="B397" t="str">
            <v>Power Transformer 22/11 KV,   10 MVA (DY-11)</v>
          </cell>
          <cell r="C397" t="str">
            <v>No</v>
          </cell>
          <cell r="F397">
            <v>6360000</v>
          </cell>
        </row>
        <row r="398">
          <cell r="B398" t="str">
            <v>Power Transformer 22/11 KV,   10 MVA (DZ-10)</v>
          </cell>
          <cell r="C398" t="str">
            <v>No</v>
          </cell>
          <cell r="F398">
            <v>7200000</v>
          </cell>
        </row>
        <row r="399">
          <cell r="B399" t="str">
            <v>Plinth for station Transformer</v>
          </cell>
          <cell r="C399" t="str">
            <v>Cmtr</v>
          </cell>
          <cell r="F399">
            <v>3982</v>
          </cell>
        </row>
        <row r="400">
          <cell r="B400" t="str">
            <v>PSC Pole 8 Mtr (140 KG)</v>
          </cell>
          <cell r="C400" t="str">
            <v>No</v>
          </cell>
          <cell r="F400">
            <v>1383</v>
          </cell>
        </row>
        <row r="401">
          <cell r="B401" t="str">
            <v>PSC Pole 9 Mtr (200 KG)</v>
          </cell>
          <cell r="C401" t="str">
            <v>No</v>
          </cell>
          <cell r="F401">
            <v>1803</v>
          </cell>
        </row>
        <row r="402">
          <cell r="B402" t="str">
            <v>R.C.C. Pipe 150 mm 2 M</v>
          </cell>
          <cell r="C402" t="str">
            <v>No</v>
          </cell>
          <cell r="F402">
            <v>435</v>
          </cell>
        </row>
        <row r="403">
          <cell r="B403" t="str">
            <v>R.C.C. Pipe 200 mm 2 M</v>
          </cell>
          <cell r="C403" t="str">
            <v>No</v>
          </cell>
          <cell r="F403">
            <v>435</v>
          </cell>
        </row>
        <row r="404">
          <cell r="B404" t="str">
            <v>RCC  Tiles (0.6 x 0.5) Mtrs.</v>
          </cell>
          <cell r="C404" t="str">
            <v>No</v>
          </cell>
          <cell r="F404">
            <v>78</v>
          </cell>
        </row>
        <row r="405">
          <cell r="B405" t="str">
            <v>RCC Ring work for earthing pits</v>
          </cell>
          <cell r="C405" t="str">
            <v>No.</v>
          </cell>
          <cell r="F405">
            <v>200</v>
          </cell>
        </row>
        <row r="406">
          <cell r="B406" t="str">
            <v>RCC  half round pipe (1mtr)</v>
          </cell>
          <cell r="C406" t="str">
            <v>No.</v>
          </cell>
          <cell r="F406">
            <v>78</v>
          </cell>
        </row>
        <row r="407">
          <cell r="B407" t="str">
            <v>Red Oxide Paint for 2 coats</v>
          </cell>
          <cell r="C407" t="str">
            <v>Ltr</v>
          </cell>
          <cell r="F407">
            <v>46</v>
          </cell>
        </row>
        <row r="408">
          <cell r="B408" t="str">
            <v>Reel Insulator 25 / 20 mm</v>
          </cell>
          <cell r="C408" t="str">
            <v>No</v>
          </cell>
          <cell r="F408">
            <v>1</v>
          </cell>
        </row>
        <row r="409">
          <cell r="B409" t="str">
            <v>Salt</v>
          </cell>
          <cell r="C409" t="str">
            <v>Kg</v>
          </cell>
          <cell r="F409">
            <v>3</v>
          </cell>
        </row>
        <row r="410">
          <cell r="B410" t="str">
            <v>Silver paint</v>
          </cell>
          <cell r="C410" t="str">
            <v>Ltr</v>
          </cell>
          <cell r="F410">
            <v>80</v>
          </cell>
        </row>
        <row r="411">
          <cell r="B411" t="str">
            <v>Sleve Joints</v>
          </cell>
          <cell r="C411" t="str">
            <v>No</v>
          </cell>
          <cell r="F411">
            <v>100</v>
          </cell>
        </row>
        <row r="412">
          <cell r="B412" t="str">
            <v>Stay Wire 7/10</v>
          </cell>
          <cell r="C412" t="str">
            <v>Kg</v>
          </cell>
          <cell r="F412">
            <v>45</v>
          </cell>
        </row>
        <row r="413">
          <cell r="B413" t="str">
            <v>Stay Wire 7/8</v>
          </cell>
          <cell r="C413" t="str">
            <v>Kg</v>
          </cell>
          <cell r="F413">
            <v>44.71</v>
          </cell>
        </row>
        <row r="414">
          <cell r="B414" t="str">
            <v>Steel - Angle, Channel, Column , Structure</v>
          </cell>
          <cell r="C414" t="str">
            <v>Kg</v>
          </cell>
          <cell r="F414">
            <v>34.92</v>
          </cell>
        </row>
        <row r="415">
          <cell r="B415" t="str">
            <v>Column type HG(4 Nos.)-496.0 kg.</v>
          </cell>
          <cell r="C415" t="str">
            <v>MT</v>
          </cell>
          <cell r="F415">
            <v>34914.5</v>
          </cell>
        </row>
        <row r="416">
          <cell r="B416" t="str">
            <v>Beam type HA(2 Nos.)-261.0 Kg.</v>
          </cell>
          <cell r="C416" t="str">
            <v>MT</v>
          </cell>
          <cell r="F416">
            <v>34914.5</v>
          </cell>
        </row>
        <row r="417">
          <cell r="B417" t="str">
            <v>Column type HG( 6Nos.)-496.0 kg.</v>
          </cell>
          <cell r="C417" t="str">
            <v>MT</v>
          </cell>
          <cell r="F417">
            <v>34914.5</v>
          </cell>
        </row>
        <row r="418">
          <cell r="B418" t="str">
            <v>Beam type HA(4 Nos.)-261.0 Kg.</v>
          </cell>
          <cell r="C418" t="str">
            <v>MT</v>
          </cell>
          <cell r="F418">
            <v>34914.5</v>
          </cell>
        </row>
        <row r="419">
          <cell r="B419" t="str">
            <v>Steel - Flat</v>
          </cell>
          <cell r="C419" t="str">
            <v>Kg</v>
          </cell>
          <cell r="F419">
            <v>31.428000000000001</v>
          </cell>
        </row>
        <row r="420">
          <cell r="B420" t="str">
            <v>Strain Hardware for 30 Sq mm ACSR Conductor</v>
          </cell>
          <cell r="C420" t="str">
            <v>Set</v>
          </cell>
          <cell r="F420">
            <v>136.28</v>
          </cell>
        </row>
        <row r="421">
          <cell r="B421" t="str">
            <v>Strain Hardware for 55 Sq.mm AAAC</v>
          </cell>
          <cell r="C421" t="str">
            <v>Set</v>
          </cell>
          <cell r="F421">
            <v>146.72999999999999</v>
          </cell>
        </row>
        <row r="422">
          <cell r="B422" t="str">
            <v>Strain Hardware for 34 Sq.mm AAAC</v>
          </cell>
          <cell r="C422" t="str">
            <v>Set</v>
          </cell>
          <cell r="F422">
            <v>146.72999999999999</v>
          </cell>
        </row>
        <row r="423">
          <cell r="B423" t="str">
            <v>Strain Hardware for 80 Sq mm</v>
          </cell>
          <cell r="C423" t="str">
            <v>Set</v>
          </cell>
          <cell r="F423">
            <v>248.89</v>
          </cell>
        </row>
        <row r="424">
          <cell r="B424" t="str">
            <v>Structure for 22 KV PT</v>
          </cell>
          <cell r="C424" t="str">
            <v>Kg.</v>
          </cell>
          <cell r="F424">
            <v>34.92</v>
          </cell>
        </row>
        <row r="425">
          <cell r="B425" t="str">
            <v>Structure for 22 KV CT</v>
          </cell>
          <cell r="C425" t="str">
            <v>Kg.</v>
          </cell>
          <cell r="F425">
            <v>34.92</v>
          </cell>
        </row>
        <row r="426">
          <cell r="B426" t="str">
            <v>Structure for 22 KV L.A.</v>
          </cell>
          <cell r="C426" t="str">
            <v>Kg.</v>
          </cell>
          <cell r="F426">
            <v>34.92</v>
          </cell>
        </row>
        <row r="427">
          <cell r="B427" t="str">
            <v>Structure for 22 KV H/G.</v>
          </cell>
          <cell r="C427" t="str">
            <v>Kg.</v>
          </cell>
          <cell r="F427">
            <v>34.92</v>
          </cell>
        </row>
        <row r="428">
          <cell r="B428" t="str">
            <v>Structure for 11 KV PT</v>
          </cell>
          <cell r="C428" t="str">
            <v>Kg.</v>
          </cell>
          <cell r="F428">
            <v>34.92</v>
          </cell>
        </row>
        <row r="429">
          <cell r="B429" t="str">
            <v>Structure for 11 KV CT</v>
          </cell>
          <cell r="C429" t="str">
            <v>Kg.</v>
          </cell>
          <cell r="F429">
            <v>34.92</v>
          </cell>
        </row>
        <row r="430">
          <cell r="B430" t="str">
            <v>Structure for 11 KV L.A.</v>
          </cell>
          <cell r="C430" t="str">
            <v>Kg.</v>
          </cell>
          <cell r="F430">
            <v>34.92</v>
          </cell>
        </row>
        <row r="431">
          <cell r="B431" t="str">
            <v>Structure for 11 KV H/G.</v>
          </cell>
          <cell r="C431" t="str">
            <v>Kg.</v>
          </cell>
          <cell r="F431">
            <v>34.92</v>
          </cell>
        </row>
        <row r="432">
          <cell r="B432" t="str">
            <v>Structure for 33 KV LA + 11/22 KV LA (155 Kg X 2)</v>
          </cell>
          <cell r="C432" t="str">
            <v>Kg.</v>
          </cell>
          <cell r="F432">
            <v>34.92</v>
          </cell>
        </row>
        <row r="433">
          <cell r="B433" t="str">
            <v>Structure for Breaker and Capacitors</v>
          </cell>
          <cell r="C433" t="str">
            <v>Kg.</v>
          </cell>
          <cell r="F433">
            <v>34.92</v>
          </cell>
        </row>
        <row r="434">
          <cell r="B434" t="str">
            <v>Structure for 33 KV CT</v>
          </cell>
          <cell r="C434" t="str">
            <v>Kg</v>
          </cell>
          <cell r="F434">
            <v>34.92</v>
          </cell>
        </row>
        <row r="435">
          <cell r="B435" t="str">
            <v>Structure for 33 KV L.A.</v>
          </cell>
          <cell r="C435" t="str">
            <v>Kg</v>
          </cell>
          <cell r="F435">
            <v>34.92</v>
          </cell>
        </row>
        <row r="436">
          <cell r="B436" t="str">
            <v>Structure for 33 KV PT</v>
          </cell>
          <cell r="C436" t="str">
            <v>Kg</v>
          </cell>
          <cell r="F436">
            <v>34.92</v>
          </cell>
        </row>
        <row r="437">
          <cell r="B437" t="str">
            <v>Structure for Power T/F Neutral Earthing</v>
          </cell>
          <cell r="C437" t="str">
            <v>Kg</v>
          </cell>
          <cell r="F437">
            <v>34.92</v>
          </cell>
        </row>
        <row r="438">
          <cell r="B438" t="str">
            <v>Stud Pole H.T. 100 x 116 mm RSJ Pole 11 Rmt.</v>
          </cell>
          <cell r="C438" t="str">
            <v>No</v>
          </cell>
          <cell r="F438">
            <v>7837</v>
          </cell>
        </row>
        <row r="439">
          <cell r="B439" t="str">
            <v>Sundries such as N/B, Washers, Welding etc.</v>
          </cell>
          <cell r="C439" t="str">
            <v>L.S.</v>
          </cell>
          <cell r="F439">
            <v>2500</v>
          </cell>
        </row>
        <row r="440">
          <cell r="B440" t="str">
            <v>Sundries e.g. Ferulls, Glands, Lugs etc.</v>
          </cell>
          <cell r="C440" t="str">
            <v>L.S.</v>
          </cell>
          <cell r="F440">
            <v>2500</v>
          </cell>
        </row>
        <row r="441">
          <cell r="B441" t="str">
            <v>Sundries</v>
          </cell>
          <cell r="C441" t="str">
            <v>L.S.</v>
          </cell>
          <cell r="F441">
            <v>700</v>
          </cell>
        </row>
        <row r="442">
          <cell r="B442" t="str">
            <v>T-Connector for 100 sq mm conductor</v>
          </cell>
          <cell r="C442" t="str">
            <v>No</v>
          </cell>
          <cell r="F442">
            <v>700</v>
          </cell>
        </row>
        <row r="443">
          <cell r="B443" t="str">
            <v>T-Connector for 200 sq mm conductor</v>
          </cell>
          <cell r="C443" t="str">
            <v>No</v>
          </cell>
          <cell r="F443">
            <v>3200</v>
          </cell>
        </row>
        <row r="444">
          <cell r="B444" t="str">
            <v>Tubular pole 9 Mtr. Long 88.9C, 137.7 mm</v>
          </cell>
          <cell r="C444" t="str">
            <v>No</v>
          </cell>
          <cell r="F444">
            <v>3200</v>
          </cell>
        </row>
        <row r="445">
          <cell r="B445" t="str">
            <v>Wedge Connector for ANT to ANT conductor</v>
          </cell>
          <cell r="C445" t="str">
            <v>No</v>
          </cell>
          <cell r="F445">
            <v>150</v>
          </cell>
        </row>
        <row r="446">
          <cell r="B446" t="str">
            <v>Wedge Connector for GANT to GANT conductor</v>
          </cell>
          <cell r="C446" t="str">
            <v>No</v>
          </cell>
          <cell r="F446">
            <v>150</v>
          </cell>
        </row>
        <row r="447">
          <cell r="B447" t="str">
            <v>Wedge Connector for Weasel to Weasel conductor</v>
          </cell>
          <cell r="C447" t="str">
            <v>No</v>
          </cell>
          <cell r="F447">
            <v>225</v>
          </cell>
        </row>
        <row r="448">
          <cell r="B448" t="str">
            <v>XLPE Cable 22 kV 3C 50 sq.mm.</v>
          </cell>
          <cell r="C448" t="str">
            <v>Rmt</v>
          </cell>
          <cell r="F448">
            <v>850</v>
          </cell>
        </row>
        <row r="449">
          <cell r="B449" t="str">
            <v>Breaker Clamps</v>
          </cell>
          <cell r="C449" t="str">
            <v>Nos.</v>
          </cell>
          <cell r="F449">
            <v>1611.35</v>
          </cell>
        </row>
        <row r="450">
          <cell r="B450" t="str">
            <v>clamps for Isolator</v>
          </cell>
          <cell r="C450" t="str">
            <v>Nos.</v>
          </cell>
          <cell r="F450">
            <v>806.6</v>
          </cell>
        </row>
        <row r="451">
          <cell r="B451" t="str">
            <v>Clamps for CTs</v>
          </cell>
          <cell r="C451" t="str">
            <v>Nos.</v>
          </cell>
          <cell r="F451">
            <v>1126.6500000000001</v>
          </cell>
        </row>
        <row r="452">
          <cell r="B452" t="str">
            <v>Cable Glands,rerules and tape etc.</v>
          </cell>
          <cell r="C452" t="str">
            <v>L.S.</v>
          </cell>
          <cell r="F452">
            <v>500</v>
          </cell>
        </row>
        <row r="453">
          <cell r="B453" t="str">
            <v>Angle for fixing trays 50x50x6mm</v>
          </cell>
          <cell r="C453" t="str">
            <v>Kg.</v>
          </cell>
          <cell r="F453">
            <v>34.92</v>
          </cell>
        </row>
        <row r="454">
          <cell r="B454" t="str">
            <v>M.S.Flat 25x6 mm</v>
          </cell>
          <cell r="C454" t="str">
            <v>Kg.</v>
          </cell>
          <cell r="F454">
            <v>31.428000000000001</v>
          </cell>
        </row>
        <row r="455">
          <cell r="B455" t="str">
            <v>Hiring of Welding machine</v>
          </cell>
          <cell r="C455" t="str">
            <v>Nos.</v>
          </cell>
          <cell r="F455">
            <v>200</v>
          </cell>
        </row>
        <row r="456">
          <cell r="B456" t="str">
            <v>Brick &amp; Masonary works for earthing pit</v>
          </cell>
          <cell r="C456" t="str">
            <v>Nos.</v>
          </cell>
          <cell r="F456">
            <v>1302</v>
          </cell>
        </row>
        <row r="457">
          <cell r="B457" t="str">
            <v xml:space="preserve">Cable tray (2.5 mtrs.) </v>
          </cell>
          <cell r="C457" t="str">
            <v>Nos.</v>
          </cell>
          <cell r="F457">
            <v>250</v>
          </cell>
        </row>
        <row r="458">
          <cell r="B458" t="str">
            <v>Control C&amp;R Panel 33 KV for feeder with accessories.</v>
          </cell>
          <cell r="C458" t="str">
            <v>Nos.</v>
          </cell>
          <cell r="F458">
            <v>108382.39</v>
          </cell>
        </row>
        <row r="459">
          <cell r="B459" t="str">
            <v>Control Cable 2/4 sq.mm.</v>
          </cell>
          <cell r="C459" t="str">
            <v>Rmt.</v>
          </cell>
          <cell r="F459">
            <v>70</v>
          </cell>
        </row>
        <row r="460">
          <cell r="B460" t="str">
            <v>Suspension Hardware  for 100 sq.mm Condr.</v>
          </cell>
          <cell r="C460" t="str">
            <v>Nos.</v>
          </cell>
          <cell r="F460">
            <v>185.62</v>
          </cell>
        </row>
        <row r="461">
          <cell r="B461" t="str">
            <v>Painting/Hardware &amp; support with numbering of pole</v>
          </cell>
          <cell r="C461" t="str">
            <v>L.S.</v>
          </cell>
          <cell r="F461">
            <v>200</v>
          </cell>
        </row>
        <row r="462">
          <cell r="B462" t="str">
            <v>Painting of Supports &amp; fabricated materials</v>
          </cell>
          <cell r="C462" t="str">
            <v>L.S.</v>
          </cell>
          <cell r="F462">
            <v>140</v>
          </cell>
        </row>
        <row r="463">
          <cell r="B463" t="str">
            <v>ACSR 80 mm2 (Raccoon)/AAAC equivalent</v>
          </cell>
          <cell r="C463" t="str">
            <v>Rmt.</v>
          </cell>
          <cell r="F463">
            <v>50</v>
          </cell>
        </row>
        <row r="464">
          <cell r="B464" t="str">
            <v xml:space="preserve">LT Shackle  Insulator </v>
          </cell>
          <cell r="C464" t="str">
            <v>No.</v>
          </cell>
          <cell r="F464">
            <v>5.5</v>
          </cell>
        </row>
        <row r="465">
          <cell r="B465" t="str">
            <v>Jointing Sleeves for AAC</v>
          </cell>
          <cell r="C465" t="str">
            <v>No.</v>
          </cell>
          <cell r="F465">
            <v>30</v>
          </cell>
        </row>
        <row r="466">
          <cell r="B466" t="str">
            <v>Backfilling of supports with Boulders.</v>
          </cell>
          <cell r="C466" t="str">
            <v>No.</v>
          </cell>
          <cell r="F466">
            <v>36</v>
          </cell>
        </row>
        <row r="467">
          <cell r="B467" t="str">
            <v>22 KV st. through joints  for 3 C / 240 mm sq.</v>
          </cell>
          <cell r="C467" t="str">
            <v>No.</v>
          </cell>
          <cell r="F467">
            <v>16638.25</v>
          </cell>
        </row>
        <row r="468">
          <cell r="B468" t="str">
            <v>Misc. ( Bricks,sand,tremination kit and etc.)</v>
          </cell>
          <cell r="C468" t="str">
            <v>L.S.</v>
          </cell>
          <cell r="F468">
            <v>22000</v>
          </cell>
        </row>
        <row r="469">
          <cell r="B469" t="str">
            <v>22 KV st. through joints  for 3 C / 300 mm sq.</v>
          </cell>
          <cell r="C469" t="str">
            <v>No.</v>
          </cell>
          <cell r="F469">
            <v>16638.25</v>
          </cell>
        </row>
        <row r="470">
          <cell r="B470" t="str">
            <v>Suspension Hardware for 55 sq mm Condr.</v>
          </cell>
          <cell r="C470" t="str">
            <v>No.</v>
          </cell>
          <cell r="F470">
            <v>150</v>
          </cell>
        </row>
        <row r="471">
          <cell r="B471" t="str">
            <v>11 KV R.V.T.</v>
          </cell>
          <cell r="C471" t="str">
            <v>No.</v>
          </cell>
          <cell r="F471">
            <v>23296</v>
          </cell>
        </row>
        <row r="472">
          <cell r="B472" t="str">
            <v>Tension Hardware  for 100 sq.mm Conductor.</v>
          </cell>
          <cell r="C472" t="str">
            <v>No.</v>
          </cell>
          <cell r="F472">
            <v>291.83</v>
          </cell>
        </row>
        <row r="473">
          <cell r="B473" t="str">
            <v>Tension Hardware  for 200 sq.mm Conductor.</v>
          </cell>
          <cell r="C473" t="str">
            <v>No.</v>
          </cell>
          <cell r="F473">
            <v>472.68</v>
          </cell>
        </row>
        <row r="474">
          <cell r="B474" t="str">
            <v>ACSR  80 sqmm</v>
          </cell>
          <cell r="C474" t="str">
            <v>Rmt</v>
          </cell>
          <cell r="F474">
            <v>50</v>
          </cell>
        </row>
        <row r="475">
          <cell r="B475" t="str">
            <v>11 KV Ring main unit with Vaccum /SF6 /Air break switch &amp; two isolators for the same.</v>
          </cell>
          <cell r="C475" t="str">
            <v>Set</v>
          </cell>
          <cell r="F475">
            <v>281929.96788000001</v>
          </cell>
        </row>
        <row r="476">
          <cell r="B476" t="str">
            <v xml:space="preserve">Strain Hardware for0.2 ACSR for twin conductor </v>
          </cell>
          <cell r="C476" t="str">
            <v>Nos.</v>
          </cell>
          <cell r="F476">
            <v>538.72</v>
          </cell>
        </row>
        <row r="477">
          <cell r="B477" t="str">
            <v>PVC pipe 110 mm dia 4Kg/sqcm pressure</v>
          </cell>
          <cell r="C477" t="str">
            <v>Rmt</v>
          </cell>
          <cell r="F477">
            <v>80</v>
          </cell>
        </row>
        <row r="478">
          <cell r="B478" t="str">
            <v>Civil work for Equipments ( Including Plaster and Painting )</v>
          </cell>
          <cell r="C478" t="str">
            <v>Cum</v>
          </cell>
          <cell r="F478">
            <v>1750</v>
          </cell>
        </row>
        <row r="479">
          <cell r="B479" t="str">
            <v>Misc</v>
          </cell>
          <cell r="C479" t="str">
            <v>LS</v>
          </cell>
          <cell r="F479">
            <v>400</v>
          </cell>
        </row>
        <row r="480">
          <cell r="B480" t="str">
            <v>Replacement of Control Panel 22 KV</v>
          </cell>
          <cell r="C480" t="str">
            <v>Set</v>
          </cell>
          <cell r="F480">
            <v>67474.080000000002</v>
          </cell>
        </row>
        <row r="481">
          <cell r="B481" t="str">
            <v>Battery 100 AH,30 Volts</v>
          </cell>
          <cell r="C481" t="str">
            <v>No</v>
          </cell>
          <cell r="F481">
            <v>15299.04</v>
          </cell>
        </row>
        <row r="482">
          <cell r="B482" t="str">
            <v>Battery Charger Set for above</v>
          </cell>
          <cell r="C482" t="str">
            <v>No</v>
          </cell>
          <cell r="F482">
            <v>24366.89</v>
          </cell>
        </row>
        <row r="483">
          <cell r="B483" t="str">
            <v>Re - earthing</v>
          </cell>
          <cell r="C483" t="str">
            <v>No</v>
          </cell>
          <cell r="F483">
            <v>62940</v>
          </cell>
        </row>
        <row r="484">
          <cell r="B484" t="str">
            <v>11 KV Annunciator Panel</v>
          </cell>
          <cell r="C484" t="str">
            <v>No.</v>
          </cell>
          <cell r="F484">
            <v>5000</v>
          </cell>
        </row>
        <row r="485">
          <cell r="B485" t="str">
            <v>HT Pillar 22 KV</v>
          </cell>
          <cell r="C485" t="str">
            <v>No.</v>
          </cell>
          <cell r="F485">
            <v>68000</v>
          </cell>
        </row>
        <row r="486">
          <cell r="B486" t="str">
            <v>8 way feeder pillar with ACB</v>
          </cell>
          <cell r="C486" t="str">
            <v>No.</v>
          </cell>
          <cell r="F486">
            <v>83000</v>
          </cell>
        </row>
        <row r="487">
          <cell r="B487" t="str">
            <v>Earthing with GI pipe</v>
          </cell>
          <cell r="C487" t="str">
            <v>No.</v>
          </cell>
          <cell r="F487">
            <v>205.499</v>
          </cell>
        </row>
        <row r="488">
          <cell r="B488" t="str">
            <v>Earthing with GI plate</v>
          </cell>
          <cell r="C488" t="str">
            <v>No.</v>
          </cell>
          <cell r="F488">
            <v>1200</v>
          </cell>
        </row>
        <row r="489">
          <cell r="B489" t="str">
            <v>Civil Works  20 Sq. Mtr</v>
          </cell>
          <cell r="C489" t="str">
            <v>LS</v>
          </cell>
          <cell r="F489">
            <v>250000</v>
          </cell>
        </row>
        <row r="490">
          <cell r="B490" t="str">
            <v>Civil Works - Foundation Structure for Feeder Pillar,  RMU &amp; Transformer</v>
          </cell>
          <cell r="C490" t="str">
            <v>LS</v>
          </cell>
          <cell r="F490">
            <v>21000</v>
          </cell>
        </row>
        <row r="491">
          <cell r="B491" t="str">
            <v>Civil work for Equipments ( Including Plaster and Painting )</v>
          </cell>
          <cell r="C491" t="str">
            <v>LS</v>
          </cell>
          <cell r="F491">
            <v>2850</v>
          </cell>
        </row>
        <row r="492">
          <cell r="B492" t="str">
            <v>Dist. Transformer 995 KVA, 11/0.4 kv</v>
          </cell>
          <cell r="C492" t="str">
            <v>LS</v>
          </cell>
          <cell r="F492">
            <v>935000.00000000012</v>
          </cell>
        </row>
        <row r="493">
          <cell r="B493" t="str">
            <v>Road resurfacing charges</v>
          </cell>
          <cell r="C493" t="str">
            <v>Rmt</v>
          </cell>
          <cell r="F493">
            <v>875</v>
          </cell>
        </row>
        <row r="494">
          <cell r="B494" t="str">
            <v>L.T.XLPE Armoured cable 4core 16sq.mm.</v>
          </cell>
          <cell r="C494" t="str">
            <v>Rmt</v>
          </cell>
          <cell r="F494">
            <v>76.972299888000009</v>
          </cell>
        </row>
        <row r="495">
          <cell r="B495" t="str">
            <v>LT Feeder pillar 4 way</v>
          </cell>
          <cell r="C495" t="str">
            <v>No</v>
          </cell>
          <cell r="F495">
            <v>19500</v>
          </cell>
        </row>
        <row r="496">
          <cell r="B496" t="str">
            <v>11 KV Isolators with EB (400 A)</v>
          </cell>
          <cell r="C496" t="str">
            <v>No.</v>
          </cell>
          <cell r="F496">
            <v>34944</v>
          </cell>
        </row>
        <row r="497">
          <cell r="B497" t="str">
            <v>L.T. XLPE Amourred 2C 16 Sqmm cable</v>
          </cell>
          <cell r="C497" t="str">
            <v>Rmt</v>
          </cell>
          <cell r="F497">
            <v>49.942087536000003</v>
          </cell>
        </row>
        <row r="498">
          <cell r="B498" t="str">
            <v>Foundation for RMU</v>
          </cell>
          <cell r="C498" t="str">
            <v>LS</v>
          </cell>
          <cell r="F498">
            <v>15000</v>
          </cell>
        </row>
        <row r="499">
          <cell r="B499" t="str">
            <v>Single phase meter</v>
          </cell>
          <cell r="C499" t="str">
            <v>No</v>
          </cell>
          <cell r="F499">
            <v>2136.63</v>
          </cell>
        </row>
        <row r="500">
          <cell r="B500" t="str">
            <v>Three phase meter</v>
          </cell>
          <cell r="C500" t="str">
            <v>No</v>
          </cell>
          <cell r="F500">
            <v>25870.36</v>
          </cell>
        </row>
        <row r="501">
          <cell r="B501" t="str">
            <v>CT operated meter</v>
          </cell>
          <cell r="C501" t="str">
            <v>No</v>
          </cell>
          <cell r="F501">
            <v>250000</v>
          </cell>
        </row>
        <row r="502">
          <cell r="B502" t="str">
            <v>Extending existing 11 kV Bus and coupling new proposed switchgear by providing ducting indoor Bus</v>
          </cell>
          <cell r="C502" t="str">
            <v>LS</v>
          </cell>
          <cell r="F502">
            <v>110</v>
          </cell>
        </row>
        <row r="503">
          <cell r="B503" t="str">
            <v>Control Cable  4 X 4 sq.mm.</v>
          </cell>
          <cell r="C503" t="str">
            <v>Mtr.</v>
          </cell>
          <cell r="F503">
            <v>1466605.7990290911</v>
          </cell>
        </row>
        <row r="504">
          <cell r="B504" t="str">
            <v>11kV I D switchgear (1 I/c+1 B/c+4O/G)</v>
          </cell>
          <cell r="C504" t="str">
            <v>Set</v>
          </cell>
          <cell r="F504">
            <v>1439214.974496</v>
          </cell>
        </row>
        <row r="505">
          <cell r="B505" t="str">
            <v>Earthing HDG Flat 75 X 10 mm</v>
          </cell>
          <cell r="C505" t="str">
            <v>kg.</v>
          </cell>
          <cell r="F505">
            <v>43.083999999999996</v>
          </cell>
        </row>
        <row r="506">
          <cell r="B506" t="str">
            <v>Earthing HDG Flat 50 X 6 mm</v>
          </cell>
          <cell r="C506" t="str">
            <v>kg.</v>
          </cell>
          <cell r="F506">
            <v>43.083999999999996</v>
          </cell>
        </row>
        <row r="507">
          <cell r="B507" t="str">
            <v>C.I. Plates 2' X 2'</v>
          </cell>
          <cell r="C507" t="str">
            <v>No.</v>
          </cell>
          <cell r="F507">
            <v>200</v>
          </cell>
        </row>
        <row r="508">
          <cell r="B508" t="str">
            <v>C.I. Pipes 4" dia 3 Metre Long</v>
          </cell>
          <cell r="C508" t="str">
            <v>No.</v>
          </cell>
          <cell r="F508">
            <v>5860</v>
          </cell>
        </row>
        <row r="509">
          <cell r="B509" t="str">
            <v>Misc. for XLPE U/G Cable</v>
          </cell>
          <cell r="C509" t="str">
            <v>LS</v>
          </cell>
          <cell r="F509">
            <v>900</v>
          </cell>
        </row>
        <row r="510">
          <cell r="B510" t="str">
            <v>Misc. ( RCC Tiles/H.R.Pipe,sand,tremination kit and etc.)</v>
          </cell>
          <cell r="C510" t="str">
            <v>L.S.</v>
          </cell>
          <cell r="F510">
            <v>142000</v>
          </cell>
        </row>
        <row r="514">
          <cell r="B514" t="str">
            <v>11 KV 250 MVA Indoor Switch Gears comprising of 2 Incomer and 6 Single feeder &amp; Bus Coupler  with associated C.R Panels, V.C.B. for Incoming &amp; Bus Coup.for Feeder</v>
          </cell>
          <cell r="C514" t="str">
            <v>Set</v>
          </cell>
          <cell r="F514">
            <v>2420913.9485519999</v>
          </cell>
        </row>
        <row r="515">
          <cell r="B515" t="str">
            <v>100/1-1 A, 11 KV CT</v>
          </cell>
          <cell r="C515" t="str">
            <v>Nos.</v>
          </cell>
          <cell r="F515">
            <v>13978</v>
          </cell>
        </row>
        <row r="516">
          <cell r="B516" t="str">
            <v>11 KV  D. O set</v>
          </cell>
          <cell r="C516" t="str">
            <v>Set.</v>
          </cell>
          <cell r="F516">
            <v>3580</v>
          </cell>
        </row>
        <row r="517">
          <cell r="B517" t="str">
            <v>11 KV 250 MVA OD Single Feeder with Panel , Isolator CT etc</v>
          </cell>
          <cell r="C517" t="str">
            <v>Set</v>
          </cell>
          <cell r="F517">
            <v>363558</v>
          </cell>
        </row>
        <row r="518">
          <cell r="B518" t="str">
            <v>11 KV Feeder Pillar 4 Way</v>
          </cell>
          <cell r="C518" t="str">
            <v>No.</v>
          </cell>
          <cell r="F518">
            <v>65000</v>
          </cell>
        </row>
        <row r="519">
          <cell r="B519" t="str">
            <v>11 KV OD type VCB with directional relay with Bus coupler complete</v>
          </cell>
          <cell r="C519" t="str">
            <v>Set</v>
          </cell>
          <cell r="F519">
            <v>538968</v>
          </cell>
        </row>
        <row r="520">
          <cell r="B520" t="str">
            <v>11 KV OD type VCB with directional relay with Bus coupler complete</v>
          </cell>
          <cell r="C520" t="str">
            <v>Set</v>
          </cell>
          <cell r="F520">
            <v>538968</v>
          </cell>
        </row>
        <row r="521">
          <cell r="B521" t="str">
            <v>11 KV VCB With C.T.; P.T&amp; Panel Indoor</v>
          </cell>
          <cell r="C521" t="str">
            <v>Set</v>
          </cell>
          <cell r="F521">
            <v>272382.40000000002</v>
          </cell>
        </row>
        <row r="522">
          <cell r="B522" t="str">
            <v>11KV HT O.S.F.</v>
          </cell>
          <cell r="C522" t="str">
            <v>Nos</v>
          </cell>
          <cell r="F522">
            <v>87000</v>
          </cell>
        </row>
        <row r="523">
          <cell r="B523" t="str">
            <v>180 KVAR, 11 KV Series Reactor</v>
          </cell>
          <cell r="C523" t="str">
            <v>Set</v>
          </cell>
          <cell r="F523">
            <v>465920</v>
          </cell>
        </row>
        <row r="524">
          <cell r="B524" t="str">
            <v>2 C X 16 sq mm  Armoured alluminium Cable</v>
          </cell>
          <cell r="C524" t="str">
            <v>Rmt</v>
          </cell>
        </row>
        <row r="525">
          <cell r="B525" t="str">
            <v>2.5 / 5 KV Megger (Mannual)</v>
          </cell>
          <cell r="C525" t="str">
            <v>No.</v>
          </cell>
          <cell r="F525">
            <v>22500</v>
          </cell>
        </row>
        <row r="526">
          <cell r="B526" t="str">
            <v>22  KV  OD  for 240  Sqmm cable (End Termination Joint)</v>
          </cell>
          <cell r="C526" t="str">
            <v>Nos</v>
          </cell>
          <cell r="F526">
            <v>7722</v>
          </cell>
        </row>
        <row r="527">
          <cell r="B527" t="str">
            <v>22 KV C.T. Three core.</v>
          </cell>
          <cell r="C527" t="str">
            <v>Nos</v>
          </cell>
          <cell r="F527">
            <v>22904.639999999999</v>
          </cell>
        </row>
        <row r="528">
          <cell r="B528" t="str">
            <v>22 KV Feeder Pillar</v>
          </cell>
          <cell r="C528" t="str">
            <v>No.</v>
          </cell>
          <cell r="F528">
            <v>97500</v>
          </cell>
        </row>
        <row r="529">
          <cell r="B529" t="str">
            <v>22 KV Isolators with EB (800 A)</v>
          </cell>
          <cell r="C529" t="str">
            <v>Set</v>
          </cell>
          <cell r="F529">
            <v>77714.649999999994</v>
          </cell>
        </row>
        <row r="530">
          <cell r="B530" t="str">
            <v>22 KV Isolators without EB (800 Amp.)</v>
          </cell>
          <cell r="C530" t="str">
            <v>Set</v>
          </cell>
          <cell r="F530">
            <v>65668.149999999994</v>
          </cell>
        </row>
        <row r="531">
          <cell r="B531" t="str">
            <v>22  KV  P. T.</v>
          </cell>
          <cell r="C531" t="str">
            <v>No.</v>
          </cell>
          <cell r="F531">
            <v>18595.439999999999</v>
          </cell>
        </row>
        <row r="532">
          <cell r="B532" t="str">
            <v>22 KV Pin Insulator with pin</v>
          </cell>
          <cell r="C532" t="str">
            <v>No</v>
          </cell>
          <cell r="F532">
            <v>318.02999999999997</v>
          </cell>
        </row>
        <row r="533">
          <cell r="B533" t="str">
            <v>22 KV Post Insulator</v>
          </cell>
          <cell r="C533" t="str">
            <v>Nos</v>
          </cell>
          <cell r="F533">
            <v>750</v>
          </cell>
        </row>
        <row r="534">
          <cell r="B534" t="str">
            <v>22 KV Ring Main Unit</v>
          </cell>
          <cell r="C534" t="str">
            <v>No.</v>
          </cell>
          <cell r="F534">
            <v>350000</v>
          </cell>
        </row>
        <row r="535">
          <cell r="B535" t="str">
            <v>22 KV st. through joints  for 3 C / 95 mm sq.</v>
          </cell>
          <cell r="C535" t="str">
            <v>No</v>
          </cell>
          <cell r="F535">
            <v>11430</v>
          </cell>
        </row>
        <row r="536">
          <cell r="B536" t="str">
            <v>22 KV Str Thr Joints for  240 Sqmm cable</v>
          </cell>
          <cell r="C536" t="str">
            <v>Nos</v>
          </cell>
          <cell r="F536">
            <v>16638.25</v>
          </cell>
        </row>
        <row r="537">
          <cell r="B537" t="str">
            <v>22 KV Termination joint (OD)  for 3 C / 95 mm sq.</v>
          </cell>
          <cell r="C537" t="str">
            <v>No.</v>
          </cell>
          <cell r="F537">
            <v>5424.75</v>
          </cell>
        </row>
        <row r="538">
          <cell r="B538" t="str">
            <v>22 KV VCB complete  1600 Amp (O.D.)</v>
          </cell>
          <cell r="C538" t="str">
            <v>Set</v>
          </cell>
          <cell r="F538">
            <v>295392.39</v>
          </cell>
        </row>
        <row r="539">
          <cell r="B539" t="str">
            <v>3960 KVAR, HT Capacitor  Bank, 22 KV</v>
          </cell>
          <cell r="C539" t="str">
            <v>Set</v>
          </cell>
          <cell r="F539">
            <v>369009</v>
          </cell>
        </row>
        <row r="540">
          <cell r="B540" t="str">
            <v>500 V Megger</v>
          </cell>
          <cell r="C540" t="str">
            <v>No.</v>
          </cell>
          <cell r="F540">
            <v>1500</v>
          </cell>
        </row>
        <row r="541">
          <cell r="B541" t="str">
            <v>ACB 800 Amp</v>
          </cell>
          <cell r="C541" t="str">
            <v>No.</v>
          </cell>
          <cell r="F541">
            <v>25375</v>
          </cell>
        </row>
        <row r="542">
          <cell r="B542" t="str">
            <v>Air Circuit Breaker 400 Amp</v>
          </cell>
          <cell r="C542" t="str">
            <v>No.</v>
          </cell>
          <cell r="F542">
            <v>24375</v>
          </cell>
        </row>
        <row r="543">
          <cell r="B543" t="str">
            <v>All Lugs (Assorted)</v>
          </cell>
          <cell r="C543" t="str">
            <v>Nos.</v>
          </cell>
          <cell r="F543">
            <v>20</v>
          </cell>
        </row>
        <row r="544">
          <cell r="B544" t="str">
            <v xml:space="preserve">Aluminium ladder (Adjustable) </v>
          </cell>
          <cell r="C544" t="str">
            <v>No.</v>
          </cell>
          <cell r="F544">
            <v>1250</v>
          </cell>
        </row>
        <row r="545">
          <cell r="B545" t="str">
            <v>Aluminium Paint for 1 coat</v>
          </cell>
          <cell r="C545" t="str">
            <v>Ltrs</v>
          </cell>
          <cell r="F545">
            <v>80</v>
          </cell>
        </row>
        <row r="546">
          <cell r="B546" t="str">
            <v>Anti Climbing Devices</v>
          </cell>
          <cell r="C546" t="str">
            <v>No.</v>
          </cell>
          <cell r="F546">
            <v>39</v>
          </cell>
        </row>
        <row r="547">
          <cell r="B547" t="str">
            <v xml:space="preserve">Bentonite clay </v>
          </cell>
          <cell r="C547" t="str">
            <v>Kg.</v>
          </cell>
          <cell r="F547">
            <v>10</v>
          </cell>
        </row>
        <row r="548">
          <cell r="B548" t="str">
            <v>Binding Tape</v>
          </cell>
          <cell r="C548" t="str">
            <v>Kg</v>
          </cell>
          <cell r="F548">
            <v>36</v>
          </cell>
        </row>
        <row r="549">
          <cell r="B549" t="str">
            <v>Binding Wire</v>
          </cell>
          <cell r="C549" t="str">
            <v>Kg</v>
          </cell>
          <cell r="F549">
            <v>60</v>
          </cell>
        </row>
        <row r="550">
          <cell r="B550" t="str">
            <v>C&amp;R panel for 22 KV feeder breaker</v>
          </cell>
          <cell r="C550" t="str">
            <v>No</v>
          </cell>
          <cell r="F550">
            <v>108382.39</v>
          </cell>
        </row>
        <row r="551">
          <cell r="B551" t="str">
            <v>Capacitance meter</v>
          </cell>
          <cell r="C551" t="str">
            <v>Nos.</v>
          </cell>
          <cell r="F551">
            <v>4500</v>
          </cell>
        </row>
        <row r="552">
          <cell r="B552" t="str">
            <v>Capacitor Cell 84 KVAR</v>
          </cell>
          <cell r="C552" t="str">
            <v>Nos.</v>
          </cell>
          <cell r="F552">
            <v>7500</v>
          </cell>
        </row>
        <row r="553">
          <cell r="B553" t="str">
            <v>1560 kVAr, 11 kV Capacitor Bank</v>
          </cell>
          <cell r="F553">
            <v>127196</v>
          </cell>
        </row>
        <row r="554">
          <cell r="B554" t="str">
            <v>72 kVAr, 11 kV series reactor</v>
          </cell>
          <cell r="F554">
            <v>265580</v>
          </cell>
        </row>
        <row r="555">
          <cell r="B555" t="str">
            <v>11 kV, 110/190 V Residual voltage transformer</v>
          </cell>
          <cell r="F555">
            <v>23296</v>
          </cell>
        </row>
        <row r="556">
          <cell r="B556" t="str">
            <v>Clamp for 22 KV VCB</v>
          </cell>
          <cell r="C556" t="str">
            <v>No</v>
          </cell>
          <cell r="F556">
            <v>1610</v>
          </cell>
        </row>
        <row r="557">
          <cell r="B557" t="str">
            <v>Clamps for 22 KV C.T.</v>
          </cell>
          <cell r="C557" t="str">
            <v>No</v>
          </cell>
          <cell r="F557">
            <v>1125</v>
          </cell>
        </row>
        <row r="558">
          <cell r="B558" t="str">
            <v>Clamps for 22 KV Isolator</v>
          </cell>
          <cell r="C558" t="str">
            <v>No</v>
          </cell>
          <cell r="F558">
            <v>805</v>
          </cell>
        </row>
        <row r="559">
          <cell r="B559" t="str">
            <v>Clamps for 22 KV P.T.</v>
          </cell>
          <cell r="C559" t="str">
            <v>No</v>
          </cell>
          <cell r="F559">
            <v>1125</v>
          </cell>
        </row>
        <row r="560">
          <cell r="B560" t="str">
            <v xml:space="preserve">Connectors for T/F Bushing </v>
          </cell>
          <cell r="C560" t="str">
            <v>Nos.</v>
          </cell>
          <cell r="F560">
            <v>3222.7</v>
          </cell>
        </row>
        <row r="561">
          <cell r="B561" t="str">
            <v>CR Panel for 11 KV Capacitor bank with relay</v>
          </cell>
          <cell r="C561" t="str">
            <v>set</v>
          </cell>
          <cell r="F561">
            <v>84269.645856000003</v>
          </cell>
        </row>
        <row r="562">
          <cell r="B562" t="str">
            <v>Control C&amp;R Panel 22 KV for feeder with accessories.</v>
          </cell>
          <cell r="C562" t="str">
            <v>Nos</v>
          </cell>
          <cell r="F562">
            <v>84269.645856000003</v>
          </cell>
        </row>
        <row r="563">
          <cell r="B563" t="str">
            <v>CR Panel for 33/22 KV line breaker with 1/5A relay</v>
          </cell>
          <cell r="C563" t="str">
            <v>Set</v>
          </cell>
          <cell r="F563">
            <v>84269.645856000003</v>
          </cell>
        </row>
        <row r="564">
          <cell r="B564" t="str">
            <v>CR Panel for 33/22 KV Transformer with 1/5A relay</v>
          </cell>
          <cell r="C564" t="str">
            <v>Set</v>
          </cell>
          <cell r="F564">
            <v>108382.39</v>
          </cell>
        </row>
        <row r="565">
          <cell r="B565" t="str">
            <v>Crimping of jumpers at cut points</v>
          </cell>
          <cell r="C565" t="str">
            <v>No.</v>
          </cell>
          <cell r="F565">
            <v>1200</v>
          </cell>
        </row>
        <row r="566">
          <cell r="B566" t="str">
            <v>CT 100/5 A LT (Ring Type)</v>
          </cell>
          <cell r="C566" t="str">
            <v>Nos.</v>
          </cell>
          <cell r="F566">
            <v>2000</v>
          </cell>
        </row>
        <row r="567">
          <cell r="B567" t="str">
            <v>CT 200/5 A LT (Ring Type)</v>
          </cell>
          <cell r="C567" t="str">
            <v>Nos.</v>
          </cell>
          <cell r="F567">
            <v>2000</v>
          </cell>
        </row>
        <row r="568">
          <cell r="B568" t="str">
            <v>CT 200-100/1-1 A , 33 KV</v>
          </cell>
          <cell r="C568" t="str">
            <v>Nos.</v>
          </cell>
          <cell r="F568">
            <v>20000</v>
          </cell>
        </row>
        <row r="569">
          <cell r="B569" t="str">
            <v>CT 200-100/5-5-5 A , 33 KV 3C</v>
          </cell>
          <cell r="C569" t="str">
            <v>Nos.</v>
          </cell>
          <cell r="F569">
            <v>20000</v>
          </cell>
        </row>
        <row r="570">
          <cell r="B570" t="str">
            <v xml:space="preserve">CT - 33 KV 400 - 200 / 1-1-1 A / 3 Core </v>
          </cell>
          <cell r="D570">
            <v>20609.8</v>
          </cell>
          <cell r="F570">
            <v>22904.639999999999</v>
          </cell>
        </row>
        <row r="571">
          <cell r="B571" t="str">
            <v>CT 50/5 A LT (Ring Type)</v>
          </cell>
          <cell r="C571" t="str">
            <v>Nos.</v>
          </cell>
          <cell r="F571">
            <v>2000</v>
          </cell>
        </row>
        <row r="572">
          <cell r="B572" t="str">
            <v>Dicharge rod for 33 KV</v>
          </cell>
          <cell r="C572" t="str">
            <v>Set</v>
          </cell>
          <cell r="F572">
            <v>500</v>
          </cell>
        </row>
        <row r="573">
          <cell r="B573" t="str">
            <v>Digital Multi meter (10 Amp)</v>
          </cell>
          <cell r="C573" t="str">
            <v>No.</v>
          </cell>
          <cell r="F573">
            <v>1600</v>
          </cell>
        </row>
        <row r="574">
          <cell r="B574" t="str">
            <v>Digital Tong tester (1000 Amp., 500 V) With associated accessories.</v>
          </cell>
          <cell r="C574" t="str">
            <v>No.</v>
          </cell>
          <cell r="F574">
            <v>2450</v>
          </cell>
        </row>
        <row r="575">
          <cell r="B575" t="str">
            <v>Discharge rod for 11 KV</v>
          </cell>
          <cell r="C575" t="str">
            <v>Set</v>
          </cell>
          <cell r="F575">
            <v>500</v>
          </cell>
        </row>
        <row r="576">
          <cell r="B576" t="str">
            <v>Discharge rod for 22 KV</v>
          </cell>
          <cell r="C576" t="str">
            <v>Set</v>
          </cell>
          <cell r="F576">
            <v>500</v>
          </cell>
        </row>
        <row r="577">
          <cell r="B577" t="str">
            <v>DTC Metring with Box and other allied material</v>
          </cell>
          <cell r="C577" t="str">
            <v>No.</v>
          </cell>
          <cell r="F577">
            <v>9812.4</v>
          </cell>
        </row>
        <row r="578">
          <cell r="B578" t="str">
            <v>Earth tester 200 Amp. 2000 Ohm</v>
          </cell>
          <cell r="C578" t="str">
            <v>Nos.</v>
          </cell>
          <cell r="F578">
            <v>8000</v>
          </cell>
        </row>
        <row r="579">
          <cell r="B579" t="str">
            <v>Earthing Sets H.T with clamp</v>
          </cell>
          <cell r="C579" t="str">
            <v>Set</v>
          </cell>
          <cell r="F579">
            <v>5860</v>
          </cell>
        </row>
        <row r="580">
          <cell r="B580" t="str">
            <v>Emergency Artificial resperation kit</v>
          </cell>
          <cell r="C580" t="str">
            <v>Set</v>
          </cell>
          <cell r="F580">
            <v>1500</v>
          </cell>
        </row>
        <row r="581">
          <cell r="B581" t="str">
            <v>G. I Structure for 22 KV H/G.</v>
          </cell>
          <cell r="C581" t="str">
            <v>Kg.</v>
          </cell>
          <cell r="F581">
            <v>44.92</v>
          </cell>
        </row>
        <row r="582">
          <cell r="B582" t="str">
            <v>G.I Angles (50X50X6mm) forcable tray</v>
          </cell>
          <cell r="C582" t="str">
            <v>Kg.</v>
          </cell>
          <cell r="F582">
            <v>44.92</v>
          </cell>
        </row>
        <row r="583">
          <cell r="B583" t="str">
            <v>G.I Flat 50x10 mm</v>
          </cell>
          <cell r="C583" t="str">
            <v>Kg.</v>
          </cell>
          <cell r="F583">
            <v>41.427999999999997</v>
          </cell>
        </row>
        <row r="584">
          <cell r="B584" t="str">
            <v>G.I Flat 75x10 mm</v>
          </cell>
          <cell r="C584" t="str">
            <v>Kg.</v>
          </cell>
          <cell r="F584">
            <v>41.427999999999997</v>
          </cell>
        </row>
        <row r="585">
          <cell r="B585" t="str">
            <v>G.I Structure for 22 KV PT</v>
          </cell>
          <cell r="C585" t="str">
            <v>Kg.</v>
          </cell>
          <cell r="F585">
            <v>41.427999999999997</v>
          </cell>
        </row>
        <row r="586">
          <cell r="B586" t="str">
            <v>G.I. Pipe 200 mm</v>
          </cell>
          <cell r="C586" t="str">
            <v>Mtr.</v>
          </cell>
          <cell r="F586">
            <v>186.93</v>
          </cell>
        </row>
        <row r="587">
          <cell r="B587" t="str">
            <v>G.I..Flat 50 x 6 mm</v>
          </cell>
          <cell r="C587" t="str">
            <v>Kg.</v>
          </cell>
          <cell r="F587">
            <v>41.427999999999997</v>
          </cell>
        </row>
        <row r="588">
          <cell r="B588" t="str">
            <v>G.I.Angle 50x50x6mm</v>
          </cell>
          <cell r="C588" t="str">
            <v>Kg.</v>
          </cell>
          <cell r="F588">
            <v>44.92</v>
          </cell>
        </row>
        <row r="589">
          <cell r="B589" t="str">
            <v>G.I.Angle 75x40 mm</v>
          </cell>
          <cell r="C589" t="str">
            <v>Kg.</v>
          </cell>
          <cell r="F589">
            <v>44.92</v>
          </cell>
        </row>
        <row r="590">
          <cell r="B590" t="str">
            <v>G.I.Channel  100x50x6mm</v>
          </cell>
          <cell r="C590" t="str">
            <v>Kg.</v>
          </cell>
          <cell r="F590">
            <v>44.92</v>
          </cell>
        </row>
        <row r="591">
          <cell r="B591" t="str">
            <v>G.I.Channel 75x40x6mm</v>
          </cell>
          <cell r="C591" t="str">
            <v>Kg.</v>
          </cell>
          <cell r="F591">
            <v>44.92</v>
          </cell>
        </row>
        <row r="592">
          <cell r="B592" t="str">
            <v>G.I.Strip (25 X 3 mm)</v>
          </cell>
          <cell r="C592" t="str">
            <v>Kg.</v>
          </cell>
          <cell r="F592">
            <v>41.427999999999997</v>
          </cell>
        </row>
        <row r="593">
          <cell r="B593" t="str">
            <v>H.T. Stay wire  7/8 SWG.</v>
          </cell>
          <cell r="C593" t="str">
            <v>Kg.</v>
          </cell>
          <cell r="F593">
            <v>44.71</v>
          </cell>
        </row>
        <row r="594">
          <cell r="B594" t="str">
            <v>Hand Gloves</v>
          </cell>
          <cell r="C594" t="str">
            <v>Pairs</v>
          </cell>
          <cell r="F594">
            <v>650</v>
          </cell>
        </row>
        <row r="595">
          <cell r="B595" t="str">
            <v>HT Cable Joint Chamber (Civil)</v>
          </cell>
          <cell r="C595" t="str">
            <v>Nos</v>
          </cell>
          <cell r="F595">
            <v>1000</v>
          </cell>
        </row>
        <row r="596">
          <cell r="B596" t="str">
            <v>Jointing Slevees compression type, 80 sqmm</v>
          </cell>
          <cell r="C596" t="str">
            <v>Nos.</v>
          </cell>
          <cell r="F596">
            <v>425</v>
          </cell>
        </row>
        <row r="597">
          <cell r="B597" t="str">
            <v>L. T. PVC Cable 3.5 x 240 sq. mm / XLPE</v>
          </cell>
          <cell r="C597" t="str">
            <v>Rmt.</v>
          </cell>
          <cell r="F597">
            <v>496.77467999999999</v>
          </cell>
        </row>
        <row r="598">
          <cell r="B598" t="str">
            <v>L. T. PVC Cable 3.5 x 300 sq. mm / XLPE</v>
          </cell>
          <cell r="C598" t="str">
            <v>Rmt.</v>
          </cell>
          <cell r="F598">
            <v>609.64730999999995</v>
          </cell>
        </row>
        <row r="599">
          <cell r="B599" t="str">
            <v>L.T.Dist.Boxes 200 KVA with KitKat</v>
          </cell>
          <cell r="C599" t="str">
            <v>No</v>
          </cell>
          <cell r="F599">
            <v>24374.97</v>
          </cell>
        </row>
        <row r="600">
          <cell r="B600" t="str">
            <v>L.T.Dist.Boxes 315 KVA with KitKat</v>
          </cell>
          <cell r="C600" t="str">
            <v>No</v>
          </cell>
          <cell r="F600">
            <v>42238.87</v>
          </cell>
        </row>
        <row r="601">
          <cell r="B601" t="str">
            <v>L.T.Dist.Boxes 630 KVA with ACB</v>
          </cell>
          <cell r="C601" t="str">
            <v>No</v>
          </cell>
          <cell r="F601">
            <v>83476.5</v>
          </cell>
        </row>
        <row r="602">
          <cell r="B602" t="str">
            <v>L.T. Feedar Pillar 6 Way With ACB</v>
          </cell>
          <cell r="C602" t="str">
            <v>No</v>
          </cell>
          <cell r="F602">
            <v>69000</v>
          </cell>
        </row>
        <row r="603">
          <cell r="B603" t="str">
            <v>L.T. jointing kits for 120 Sqmm</v>
          </cell>
          <cell r="C603" t="str">
            <v>No</v>
          </cell>
          <cell r="F603">
            <v>500</v>
          </cell>
        </row>
        <row r="604">
          <cell r="B604" t="str">
            <v>LT Jointing kits  for 185 Sqmm</v>
          </cell>
          <cell r="C604" t="str">
            <v>No</v>
          </cell>
          <cell r="F604">
            <v>720</v>
          </cell>
        </row>
        <row r="605">
          <cell r="B605" t="str">
            <v>L.T. jointing kits for 95 Sqmm</v>
          </cell>
          <cell r="C605" t="str">
            <v>No</v>
          </cell>
          <cell r="F605">
            <v>450</v>
          </cell>
        </row>
        <row r="606">
          <cell r="B606" t="str">
            <v>L.T. jointing kits for 70 Sqmm</v>
          </cell>
          <cell r="C606" t="str">
            <v>No</v>
          </cell>
          <cell r="F606">
            <v>400</v>
          </cell>
        </row>
        <row r="607">
          <cell r="B607" t="str">
            <v>L.T. PVC Wire 3.5 core 120 mm2 / XLPE</v>
          </cell>
          <cell r="C607" t="str">
            <v>mtr</v>
          </cell>
          <cell r="F607">
            <v>270.10000000000002</v>
          </cell>
        </row>
        <row r="608">
          <cell r="B608" t="str">
            <v>L.T. PVC Wire 3.5 core 70 mm2 / XLPE</v>
          </cell>
          <cell r="C608" t="str">
            <v>mtr.</v>
          </cell>
          <cell r="F608">
            <v>159.29</v>
          </cell>
        </row>
        <row r="609">
          <cell r="B609" t="str">
            <v>L.T. XLPE 3.5 C/95 mm2 Cable</v>
          </cell>
          <cell r="C609" t="str">
            <v>Rmt</v>
          </cell>
          <cell r="F609">
            <v>205.05635040000001</v>
          </cell>
        </row>
        <row r="610">
          <cell r="B610" t="str">
            <v>Earthing Set LT</v>
          </cell>
          <cell r="C610" t="str">
            <v>Nos</v>
          </cell>
          <cell r="F610">
            <v>148.72</v>
          </cell>
        </row>
        <row r="611">
          <cell r="B611" t="str">
            <v>LT Fixed Capacitor 18 KVAR</v>
          </cell>
          <cell r="C611" t="str">
            <v>Nos.</v>
          </cell>
          <cell r="F611">
            <v>5400</v>
          </cell>
        </row>
        <row r="612">
          <cell r="B612" t="str">
            <v>LT Fixed Capacitor 9 KVAR</v>
          </cell>
          <cell r="C612" t="str">
            <v>Nos.</v>
          </cell>
          <cell r="F612">
            <v>2700</v>
          </cell>
        </row>
        <row r="613">
          <cell r="B613" t="str">
            <v>L.T.Spacers</v>
          </cell>
          <cell r="C613" t="str">
            <v>Nos.</v>
          </cell>
          <cell r="F613">
            <v>80</v>
          </cell>
        </row>
        <row r="614">
          <cell r="B614" t="str">
            <v>LT St.through joints for 185 sqmm</v>
          </cell>
          <cell r="C614" t="str">
            <v>No.</v>
          </cell>
          <cell r="F614">
            <v>720</v>
          </cell>
        </row>
        <row r="615">
          <cell r="B615" t="str">
            <v>LT St.through joints for 240 sqmm</v>
          </cell>
          <cell r="C615" t="str">
            <v>No.</v>
          </cell>
          <cell r="F615">
            <v>1045</v>
          </cell>
        </row>
        <row r="616">
          <cell r="B616" t="str">
            <v>LT St.through joints for 300 sqmm</v>
          </cell>
          <cell r="C616" t="str">
            <v>Nos</v>
          </cell>
          <cell r="F616">
            <v>1045</v>
          </cell>
        </row>
        <row r="617">
          <cell r="B617" t="str">
            <v>LT XLPE 3.5C 95 sqmm</v>
          </cell>
          <cell r="C617" t="str">
            <v>Mtr.</v>
          </cell>
          <cell r="F617">
            <v>231</v>
          </cell>
        </row>
        <row r="618">
          <cell r="B618" t="str">
            <v>Non Magnetic stainless steel nut bolt with plain washer</v>
          </cell>
          <cell r="C618" t="str">
            <v>Kg</v>
          </cell>
          <cell r="F618">
            <v>90</v>
          </cell>
        </row>
        <row r="619">
          <cell r="B619" t="str">
            <v>Palm Type Clamp (Compression Type)</v>
          </cell>
          <cell r="C619" t="str">
            <v>Nos.</v>
          </cell>
          <cell r="F619">
            <v>805.86</v>
          </cell>
        </row>
        <row r="620">
          <cell r="B620" t="str">
            <v>PG Clamp</v>
          </cell>
          <cell r="C620" t="str">
            <v>Nos.</v>
          </cell>
          <cell r="F620">
            <v>23</v>
          </cell>
        </row>
        <row r="621">
          <cell r="B621" t="str">
            <v>PVC Pipe 110 mm Dia 4 Kg/sqmm</v>
          </cell>
          <cell r="C621" t="str">
            <v>Mtr.</v>
          </cell>
          <cell r="F621">
            <v>80</v>
          </cell>
        </row>
        <row r="622">
          <cell r="B622" t="str">
            <v>RCC Ring work for earthing pits</v>
          </cell>
          <cell r="C622" t="str">
            <v>No.</v>
          </cell>
          <cell r="F622">
            <v>200</v>
          </cell>
        </row>
        <row r="623">
          <cell r="B623" t="str">
            <v>Red Bricks</v>
          </cell>
          <cell r="C623" t="str">
            <v>No.</v>
          </cell>
          <cell r="F623">
            <v>2</v>
          </cell>
        </row>
        <row r="624">
          <cell r="B624" t="str">
            <v>RSJ Pole 125 X 70mm 9 Mtr.</v>
          </cell>
          <cell r="C624" t="str">
            <v>No.</v>
          </cell>
          <cell r="F624">
            <v>4347</v>
          </cell>
        </row>
        <row r="625">
          <cell r="B625" t="str">
            <v>RSJ Pole 125X75 , 5 mtr</v>
          </cell>
          <cell r="C625" t="str">
            <v>Nos.</v>
          </cell>
          <cell r="F625">
            <v>2214</v>
          </cell>
        </row>
        <row r="626">
          <cell r="B626" t="str">
            <v>RSJ Pole 125X75 , 6 mtr</v>
          </cell>
          <cell r="C626" t="str">
            <v>Nos.</v>
          </cell>
          <cell r="F626">
            <v>2898</v>
          </cell>
        </row>
        <row r="627">
          <cell r="B627" t="str">
            <v>RSJ Pole 125X75 , 9 mtr</v>
          </cell>
          <cell r="C627" t="str">
            <v>Nos.</v>
          </cell>
          <cell r="F627">
            <v>4347</v>
          </cell>
        </row>
        <row r="628">
          <cell r="B628" t="str">
            <v>Rubberised oil corksheet 5mm</v>
          </cell>
          <cell r="C628" t="str">
            <v>Nos.</v>
          </cell>
          <cell r="F628">
            <v>336</v>
          </cell>
        </row>
        <row r="629">
          <cell r="B629" t="str">
            <v>Rubberised oil corksheet 8mm</v>
          </cell>
          <cell r="C629" t="str">
            <v>Nos.</v>
          </cell>
          <cell r="F629">
            <v>620</v>
          </cell>
        </row>
        <row r="630">
          <cell r="B630" t="str">
            <v>Sand</v>
          </cell>
          <cell r="C630" t="str">
            <v>Cum</v>
          </cell>
          <cell r="F630">
            <v>174</v>
          </cell>
        </row>
        <row r="631">
          <cell r="B631" t="str">
            <v>Special type lugs for 100 sqmm</v>
          </cell>
          <cell r="C631" t="str">
            <v>Nos.</v>
          </cell>
          <cell r="F631">
            <v>450</v>
          </cell>
        </row>
        <row r="632">
          <cell r="B632" t="str">
            <v xml:space="preserve">Strain Hard ware 200 sq.mm.for twin conductor </v>
          </cell>
          <cell r="C632" t="str">
            <v>No.</v>
          </cell>
          <cell r="F632">
            <v>550</v>
          </cell>
        </row>
        <row r="633">
          <cell r="B633" t="str">
            <v xml:space="preserve">T Connectors suitable for 200 sqmm twin conductor </v>
          </cell>
          <cell r="C633" t="str">
            <v>Nos.</v>
          </cell>
          <cell r="F633">
            <v>750</v>
          </cell>
        </row>
        <row r="634">
          <cell r="B634" t="str">
            <v>Tool box with ratchet spanner,flat spanners,box spanner, plier, screwdriver, hammer ,hacksaw with blades, chisel,files (Standard make)</v>
          </cell>
          <cell r="C634" t="str">
            <v>No.</v>
          </cell>
          <cell r="F634">
            <v>3000</v>
          </cell>
        </row>
        <row r="635">
          <cell r="B635" t="str">
            <v>Cable Trays 2.5 Mtr. X 6" W</v>
          </cell>
          <cell r="C635" t="str">
            <v>Nos.</v>
          </cell>
          <cell r="F635">
            <v>250</v>
          </cell>
        </row>
        <row r="636">
          <cell r="B636" t="str">
            <v>Welding Rods</v>
          </cell>
          <cell r="C636" t="str">
            <v>Nos.</v>
          </cell>
          <cell r="F636">
            <v>2</v>
          </cell>
        </row>
        <row r="637">
          <cell r="B637" t="str">
            <v>30 Volt Non directional type Electronic Static relay (Numeric Relay)</v>
          </cell>
          <cell r="C637" t="str">
            <v>Nos.</v>
          </cell>
          <cell r="F637">
            <v>18500</v>
          </cell>
        </row>
        <row r="639">
          <cell r="B639" t="str">
            <v xml:space="preserve">Binding Wire </v>
          </cell>
          <cell r="C639" t="str">
            <v>Kg.</v>
          </cell>
          <cell r="F639">
            <v>60</v>
          </cell>
        </row>
        <row r="640">
          <cell r="B640" t="str">
            <v xml:space="preserve">CT - 33 KV 400 - 200 / 1-1-1 A / 3 Core </v>
          </cell>
          <cell r="C640" t="str">
            <v>No.</v>
          </cell>
          <cell r="D640">
            <v>20609.8</v>
          </cell>
          <cell r="F640">
            <v>20904.64</v>
          </cell>
        </row>
        <row r="641">
          <cell r="B641" t="str">
            <v>Distribution T/F 22 / .433 KV 25 KVA O/D</v>
          </cell>
          <cell r="C641" t="str">
            <v>No.</v>
          </cell>
          <cell r="F641">
            <v>94000</v>
          </cell>
        </row>
        <row r="642">
          <cell r="B642" t="str">
            <v>GI Bend 20 mm.</v>
          </cell>
          <cell r="C642" t="str">
            <v>No.</v>
          </cell>
          <cell r="F642">
            <v>12</v>
          </cell>
        </row>
        <row r="643">
          <cell r="B643" t="str">
            <v>GI Coupling 20 mm.</v>
          </cell>
          <cell r="C643" t="str">
            <v>No.</v>
          </cell>
          <cell r="F643">
            <v>5</v>
          </cell>
        </row>
        <row r="644">
          <cell r="B644" t="str">
            <v>Guard Loops 5 wire</v>
          </cell>
          <cell r="C644" t="str">
            <v>Kg.</v>
          </cell>
          <cell r="F644">
            <v>41.45</v>
          </cell>
        </row>
        <row r="645">
          <cell r="B645" t="str">
            <v>Kit Kat fuse 250 V 15 A</v>
          </cell>
          <cell r="C645" t="str">
            <v>No.</v>
          </cell>
          <cell r="F645">
            <v>25</v>
          </cell>
        </row>
        <row r="646">
          <cell r="B646" t="str">
            <v>Power Transformer 33/22 KV 5 MVA</v>
          </cell>
          <cell r="C646" t="str">
            <v>No.</v>
          </cell>
          <cell r="F646">
            <v>2785696.0755997961</v>
          </cell>
        </row>
        <row r="647">
          <cell r="B647" t="str">
            <v>Power Transformer 33/22 KV 10 MVA</v>
          </cell>
          <cell r="C647" t="str">
            <v>No.</v>
          </cell>
          <cell r="F647">
            <v>5321117.5704634311</v>
          </cell>
        </row>
        <row r="648">
          <cell r="B648" t="str">
            <v>SLD Board 11 KV side</v>
          </cell>
          <cell r="C648" t="str">
            <v>No.</v>
          </cell>
          <cell r="F648">
            <v>500</v>
          </cell>
        </row>
        <row r="649">
          <cell r="B649" t="str">
            <v>SLD Board 22 KV side</v>
          </cell>
          <cell r="C649" t="str">
            <v>No.</v>
          </cell>
          <cell r="F649">
            <v>500</v>
          </cell>
        </row>
        <row r="650">
          <cell r="B650" t="str">
            <v xml:space="preserve">Sub-station Board (Name) with angle stand </v>
          </cell>
          <cell r="C650" t="str">
            <v>No.</v>
          </cell>
          <cell r="F650">
            <v>3000</v>
          </cell>
        </row>
        <row r="651">
          <cell r="B651" t="str">
            <v>Battery Accessories such as hydrometer,cell tester, Acid can, distilled water can,handgloves etc.</v>
          </cell>
          <cell r="C651" t="str">
            <v>Set</v>
          </cell>
          <cell r="F651">
            <v>750</v>
          </cell>
        </row>
        <row r="652">
          <cell r="B652" t="str">
            <v>2 no.s 8W CFL lamps with one suitable invertor ( DC to AC)</v>
          </cell>
          <cell r="C652" t="str">
            <v>Set</v>
          </cell>
          <cell r="F652">
            <v>500</v>
          </cell>
        </row>
        <row r="653">
          <cell r="B653" t="str">
            <v>2 Cell torch</v>
          </cell>
          <cell r="C653" t="str">
            <v>No.</v>
          </cell>
          <cell r="F653">
            <v>45</v>
          </cell>
        </row>
        <row r="654">
          <cell r="B654" t="str">
            <v>3 Cell torch</v>
          </cell>
          <cell r="C654" t="str">
            <v>No.</v>
          </cell>
          <cell r="F654">
            <v>65</v>
          </cell>
        </row>
        <row r="655">
          <cell r="B655" t="str">
            <v xml:space="preserve">Name plate painting for all equipments </v>
          </cell>
          <cell r="C655" t="str">
            <v>L.S.</v>
          </cell>
          <cell r="F655">
            <v>500</v>
          </cell>
        </row>
        <row r="656">
          <cell r="B656" t="str">
            <v>Safety Items as per the requirement of electrical inspector as under</v>
          </cell>
          <cell r="C656" t="str">
            <v>L.S.</v>
          </cell>
          <cell r="F656">
            <v>7500</v>
          </cell>
        </row>
        <row r="657">
          <cell r="B657" t="str">
            <v>a)      First Aid Box</v>
          </cell>
        </row>
        <row r="658">
          <cell r="B658" t="str">
            <v>b)      Shock treatment chart</v>
          </cell>
        </row>
        <row r="659">
          <cell r="B659" t="str">
            <v>c)       Rubber matts 8 mm thick</v>
          </cell>
        </row>
        <row r="660">
          <cell r="B660" t="str">
            <v>d)      4 Fire buckets with sand &amp; M.S. Hooks / stand</v>
          </cell>
        </row>
        <row r="661">
          <cell r="B661" t="str">
            <v>e)      Helmet</v>
          </cell>
        </row>
        <row r="662">
          <cell r="B662" t="str">
            <v>f)       Hand gloves</v>
          </cell>
        </row>
        <row r="663">
          <cell r="B663" t="str">
            <v>g)      2 Nos. Fire extinguisher</v>
          </cell>
        </row>
        <row r="664">
          <cell r="B664" t="str">
            <v>Land development</v>
          </cell>
          <cell r="C664" t="str">
            <v>L.S.</v>
          </cell>
          <cell r="F664">
            <v>223368</v>
          </cell>
        </row>
        <row r="665">
          <cell r="B665" t="str">
            <v xml:space="preserve">Control room "C"  type </v>
          </cell>
          <cell r="C665" t="str">
            <v>L.S.</v>
          </cell>
          <cell r="F665">
            <v>1245836.1599999999</v>
          </cell>
        </row>
        <row r="666">
          <cell r="B666" t="str">
            <v>Store  room 8X6 m .</v>
          </cell>
          <cell r="C666" t="str">
            <v>L.S.</v>
          </cell>
          <cell r="F666">
            <v>327072</v>
          </cell>
        </row>
        <row r="667">
          <cell r="B667" t="str">
            <v>Sanitory Water supply</v>
          </cell>
          <cell r="C667" t="str">
            <v>L.S.</v>
          </cell>
          <cell r="F667">
            <v>103200</v>
          </cell>
        </row>
        <row r="668">
          <cell r="B668" t="str">
            <v>Electrification</v>
          </cell>
          <cell r="C668" t="str">
            <v>L.S.</v>
          </cell>
          <cell r="F668">
            <v>110400</v>
          </cell>
        </row>
        <row r="669">
          <cell r="B669" t="str">
            <v>Approach Rood</v>
          </cell>
          <cell r="C669" t="str">
            <v>L.S.</v>
          </cell>
          <cell r="F669">
            <v>360019.20000000001</v>
          </cell>
        </row>
        <row r="670">
          <cell r="B670" t="str">
            <v xml:space="preserve">Chain-link and G.I.Barbed Wire `A' type. fencing  </v>
          </cell>
          <cell r="C670" t="str">
            <v>L.S.</v>
          </cell>
          <cell r="F670">
            <v>622393.92000000004</v>
          </cell>
        </row>
        <row r="671">
          <cell r="B671" t="str">
            <v xml:space="preserve">Metal spreading </v>
          </cell>
          <cell r="C671" t="str">
            <v>L.S.</v>
          </cell>
          <cell r="F671">
            <v>49737.599999999999</v>
          </cell>
        </row>
        <row r="672">
          <cell r="B672" t="str">
            <v>Foundations for structures and equipments for switching station</v>
          </cell>
          <cell r="C672" t="str">
            <v>L.S.</v>
          </cell>
          <cell r="F672">
            <v>570096</v>
          </cell>
        </row>
        <row r="673">
          <cell r="B673" t="str">
            <v>Foundations for structures and equipments (for 2 t/f bays)</v>
          </cell>
          <cell r="C673" t="str">
            <v>L.S.</v>
          </cell>
          <cell r="F673">
            <v>1310780.1599999999</v>
          </cell>
        </row>
        <row r="674">
          <cell r="B674" t="str">
            <v>Foundations for structures and equipments (for 1 t/f bay)</v>
          </cell>
          <cell r="C674" t="str">
            <v>L.S.</v>
          </cell>
          <cell r="F674">
            <v>655390.07999999996</v>
          </cell>
        </row>
        <row r="675">
          <cell r="B675" t="str">
            <v>33 kV 1000 MVA 1600 Amp.IN Door Type VCB</v>
          </cell>
          <cell r="C675" t="str">
            <v>No.</v>
          </cell>
          <cell r="F675">
            <v>1200000</v>
          </cell>
        </row>
        <row r="676">
          <cell r="B676" t="str">
            <v>22 kV SF6 Isolator</v>
          </cell>
          <cell r="C676" t="str">
            <v>No.</v>
          </cell>
          <cell r="D676">
            <v>2</v>
          </cell>
          <cell r="E676">
            <v>200000</v>
          </cell>
          <cell r="F676">
            <v>400000</v>
          </cell>
        </row>
        <row r="677">
          <cell r="B677" t="str">
            <v>0.2 ACSR Loop Connector</v>
          </cell>
          <cell r="C677" t="str">
            <v>No.</v>
          </cell>
          <cell r="D677">
            <v>12</v>
          </cell>
          <cell r="E677">
            <v>640</v>
          </cell>
          <cell r="F677">
            <v>768</v>
          </cell>
        </row>
        <row r="678">
          <cell r="B678" t="str">
            <v>Transformer Clamps</v>
          </cell>
          <cell r="C678" t="str">
            <v>No.</v>
          </cell>
          <cell r="D678">
            <v>6</v>
          </cell>
          <cell r="E678">
            <v>112.5</v>
          </cell>
          <cell r="F678">
            <v>675</v>
          </cell>
        </row>
        <row r="679">
          <cell r="B679" t="str">
            <v>33 kv guarding channel MS100x50</v>
          </cell>
          <cell r="C679" t="str">
            <v>Kg.</v>
          </cell>
          <cell r="F679">
            <v>34.92</v>
          </cell>
        </row>
        <row r="680">
          <cell r="B680" t="str">
            <v>22 kv guarding channel MS100x50</v>
          </cell>
          <cell r="C680" t="str">
            <v>Kg.</v>
          </cell>
          <cell r="F680">
            <v>34.92</v>
          </cell>
        </row>
        <row r="681">
          <cell r="B681" t="str">
            <v>11 kv guarding channel MS 75x40</v>
          </cell>
          <cell r="C681" t="str">
            <v>Kg.</v>
          </cell>
          <cell r="F681">
            <v>34.92</v>
          </cell>
        </row>
        <row r="682">
          <cell r="B682" t="str">
            <v>11 kV heat shrinkable Straight through joint kit for 3 C X 50 sqmm</v>
          </cell>
          <cell r="C682" t="str">
            <v>Kg.</v>
          </cell>
          <cell r="F682">
            <v>3400</v>
          </cell>
        </row>
        <row r="683">
          <cell r="B683" t="str">
            <v>11 kV heat shrinkable Outdoor termination joint kit for 3 C X 50 sqmm</v>
          </cell>
          <cell r="C683" t="str">
            <v>Kg.</v>
          </cell>
          <cell r="F683">
            <v>1185</v>
          </cell>
        </row>
        <row r="684">
          <cell r="B684" t="str">
            <v>C.T.-33KV200-100/1-1-1A/3Core</v>
          </cell>
          <cell r="C684" t="str">
            <v>No</v>
          </cell>
          <cell r="F684">
            <v>20000</v>
          </cell>
        </row>
        <row r="685">
          <cell r="B685" t="str">
            <v>22 kV Heat shrik Straight through joint (Al) kit for XLPE 3 C X 300 sqmm</v>
          </cell>
          <cell r="C685" t="str">
            <v>Kit</v>
          </cell>
          <cell r="F685">
            <v>16638.25</v>
          </cell>
        </row>
        <row r="686">
          <cell r="B686" t="str">
            <v>22 kV Heat shrik Indoor termination joint (Al) kit for XLPE 3 C X 300 sqmm</v>
          </cell>
          <cell r="C686" t="str">
            <v>Kit</v>
          </cell>
          <cell r="F686">
            <v>4401</v>
          </cell>
        </row>
        <row r="687">
          <cell r="B687" t="str">
            <v>Erection of 25 nos of towers in place of old rusted towers with pile foundation and caps and reconductoring with 0.2 ACSR conductor this includes the cost of tower material</v>
          </cell>
          <cell r="F687">
            <v>376800</v>
          </cell>
        </row>
        <row r="688">
          <cell r="B688" t="str">
            <v>Sundries Nutbolts,Binding Tapes wire etc.</v>
          </cell>
          <cell r="C688" t="str">
            <v>LS</v>
          </cell>
          <cell r="F688">
            <v>15000</v>
          </cell>
        </row>
        <row r="689">
          <cell r="B689" t="str">
            <v>Ring Main Unit SF - 6 Type (3 Isolators + 1 Breaker)</v>
          </cell>
          <cell r="C689" t="str">
            <v>Set</v>
          </cell>
          <cell r="F689">
            <v>360000</v>
          </cell>
        </row>
        <row r="690">
          <cell r="B690" t="str">
            <v>Foundation Structure for RMU for Cable Entry Etc.</v>
          </cell>
          <cell r="C690" t="str">
            <v>No</v>
          </cell>
          <cell r="F690">
            <v>16000</v>
          </cell>
        </row>
        <row r="691">
          <cell r="B691" t="str">
            <v>Earthing to equipment with Salt ,Coke, earthing strip Etc.</v>
          </cell>
          <cell r="C691" t="str">
            <v>No</v>
          </cell>
          <cell r="F691">
            <v>10000</v>
          </cell>
        </row>
        <row r="692">
          <cell r="B692" t="str">
            <v>Sundries such as N/B, Washers, Welding etc.</v>
          </cell>
          <cell r="C692" t="str">
            <v>kg</v>
          </cell>
          <cell r="F692">
            <v>2500</v>
          </cell>
        </row>
        <row r="693">
          <cell r="B693" t="str">
            <v>Ring Main Unit SF - 6 Type (2 Isolators + 2 Breaker)</v>
          </cell>
          <cell r="C693" t="str">
            <v>Set</v>
          </cell>
          <cell r="F693">
            <v>400000</v>
          </cell>
        </row>
        <row r="694">
          <cell r="B694" t="str">
            <v>Single Core 11 KV 300 sq mm XLPE Cable</v>
          </cell>
          <cell r="C694" t="str">
            <v>Mtr.</v>
          </cell>
          <cell r="F694">
            <v>964.82676000000004</v>
          </cell>
        </row>
        <row r="695">
          <cell r="B695" t="str">
            <v>11 KV Neutral CT Outdoor type with Relay</v>
          </cell>
          <cell r="C695" t="str">
            <v>No</v>
          </cell>
          <cell r="F695">
            <v>31680</v>
          </cell>
        </row>
        <row r="696">
          <cell r="B696" t="str">
            <v>CT Structure</v>
          </cell>
          <cell r="C696" t="str">
            <v>L.S.</v>
          </cell>
          <cell r="F696">
            <v>5000</v>
          </cell>
        </row>
        <row r="697">
          <cell r="B697" t="str">
            <v>Ring Main Unit SF - 6 Type (3 Isolators + 2 Breaker) 22 kV</v>
          </cell>
          <cell r="C697" t="str">
            <v>Set</v>
          </cell>
          <cell r="F697">
            <v>480000</v>
          </cell>
        </row>
        <row r="698">
          <cell r="B698" t="str">
            <v>C &amp; R panel for 33/rr KV T/F with 1/5 Amp.without differential relayrelay</v>
          </cell>
          <cell r="C698" t="str">
            <v>No</v>
          </cell>
          <cell r="F698">
            <v>59859.519999999997</v>
          </cell>
        </row>
        <row r="699">
          <cell r="B699" t="str">
            <v>LT Feeder Pillar 6Way</v>
          </cell>
          <cell r="C699" t="str">
            <v>No</v>
          </cell>
          <cell r="F699">
            <v>25500</v>
          </cell>
        </row>
        <row r="700">
          <cell r="B700" t="str">
            <v>22 kV 1000 MVA 1600 Amp.IN Door Type VCB</v>
          </cell>
          <cell r="C700" t="str">
            <v>No</v>
          </cell>
          <cell r="F700">
            <v>1200000</v>
          </cell>
        </row>
        <row r="701">
          <cell r="B701" t="str">
            <v>22 kv 500 MVA OD Switchgears comprising of 1 Incomer and 3 single feeder with associated OD panels, Islators, C.T. &amp; P.T. etc.</v>
          </cell>
          <cell r="C701" t="str">
            <v>No</v>
          </cell>
          <cell r="F701">
            <v>2134499.2839199998</v>
          </cell>
        </row>
        <row r="702">
          <cell r="B702" t="str">
            <v>Armoured Copper control cable 2Cx4 sq.mm.</v>
          </cell>
          <cell r="C702" t="str">
            <v>RMT</v>
          </cell>
          <cell r="F702">
            <v>51.430625664000004</v>
          </cell>
        </row>
        <row r="703">
          <cell r="B703" t="str">
            <v>Concreting ration 1:3:6</v>
          </cell>
          <cell r="C703" t="str">
            <v>CMT</v>
          </cell>
          <cell r="F703">
            <v>3344</v>
          </cell>
        </row>
        <row r="704">
          <cell r="B704" t="str">
            <v>Earthing Replenishment for DTC</v>
          </cell>
          <cell r="C704" t="str">
            <v>No</v>
          </cell>
          <cell r="F704">
            <v>10000</v>
          </cell>
        </row>
        <row r="705">
          <cell r="B705" t="str">
            <v>Aluminium Bobbins for neutral</v>
          </cell>
          <cell r="C705" t="str">
            <v>No</v>
          </cell>
          <cell r="F705">
            <v>27</v>
          </cell>
        </row>
        <row r="706">
          <cell r="B706" t="str">
            <v>Foundation for 11 kV P.Ts</v>
          </cell>
          <cell r="C706" t="str">
            <v>No</v>
          </cell>
          <cell r="F706">
            <v>2850</v>
          </cell>
        </row>
        <row r="707">
          <cell r="B707" t="str">
            <v>Foundation for 33 kV P.Ts</v>
          </cell>
          <cell r="C707" t="str">
            <v>No</v>
          </cell>
          <cell r="F707">
            <v>2850</v>
          </cell>
        </row>
        <row r="708">
          <cell r="B708" t="str">
            <v>HT Pillar Foundation</v>
          </cell>
          <cell r="C708" t="str">
            <v>No</v>
          </cell>
          <cell r="F708">
            <v>10000</v>
          </cell>
        </row>
        <row r="709">
          <cell r="B709" t="str">
            <v>LT Feeder Pillar 6 Way</v>
          </cell>
          <cell r="C709" t="str">
            <v>No</v>
          </cell>
          <cell r="F709">
            <v>25500</v>
          </cell>
        </row>
        <row r="710">
          <cell r="B710" t="str">
            <v>PSC Pole 8 Mtr (200 KG)</v>
          </cell>
          <cell r="C710" t="str">
            <v>No</v>
          </cell>
          <cell r="F710">
            <v>1487</v>
          </cell>
        </row>
        <row r="711">
          <cell r="B711" t="str">
            <v>6 way feeder pillar with ACB</v>
          </cell>
          <cell r="C711" t="str">
            <v>No</v>
          </cell>
          <cell r="F711">
            <v>69000</v>
          </cell>
        </row>
        <row r="712">
          <cell r="B712" t="str">
            <v>1.2 MVAr, 11 kV Capacitor Bank</v>
          </cell>
          <cell r="C712" t="str">
            <v>No</v>
          </cell>
          <cell r="F712">
            <v>118198.08</v>
          </cell>
        </row>
        <row r="713">
          <cell r="B713" t="str">
            <v>3.0 MVAr, 11 kV Capacitor Bank</v>
          </cell>
          <cell r="C713" t="str">
            <v>No</v>
          </cell>
          <cell r="F713">
            <v>291346.15384615381</v>
          </cell>
        </row>
        <row r="714">
          <cell r="B714" t="str">
            <v>2.4 MVAr, 11 kV Capacitor Bank</v>
          </cell>
          <cell r="C714" t="str">
            <v>No</v>
          </cell>
          <cell r="F714">
            <v>240384.61538461538</v>
          </cell>
        </row>
        <row r="715">
          <cell r="B715" t="str">
            <v>Structure for Series Reactor(Set)</v>
          </cell>
          <cell r="C715" t="str">
            <v>Set</v>
          </cell>
          <cell r="F715">
            <v>10764.9</v>
          </cell>
        </row>
        <row r="716">
          <cell r="B716" t="str">
            <v>0.9688 KVAr, 11 kv, 1 Ph, Al winded series reactor</v>
          </cell>
          <cell r="C716" t="str">
            <v>No</v>
          </cell>
          <cell r="F716">
            <v>46153.846153846149</v>
          </cell>
        </row>
        <row r="717">
          <cell r="B717" t="str">
            <v>2.42 KVAr, 11 kv, 1 Ph, Al winded series reactor</v>
          </cell>
          <cell r="C717" t="str">
            <v>No</v>
          </cell>
          <cell r="F717">
            <v>89423.076923076922</v>
          </cell>
        </row>
        <row r="718">
          <cell r="B718" t="str">
            <v>1.93 KVAr, 11 kv, 1 Ph, Al winded series reactor</v>
          </cell>
          <cell r="C718" t="str">
            <v>No</v>
          </cell>
          <cell r="F718">
            <v>54807.692307692305</v>
          </cell>
        </row>
        <row r="719">
          <cell r="B719" t="str">
            <v>DTC Metring with Box, single core L.T. XLPE cable (35 sq.mm., 120 mtr length) and other allied material.</v>
          </cell>
          <cell r="C719" t="str">
            <v>No</v>
          </cell>
          <cell r="F719">
            <v>11306.4</v>
          </cell>
        </row>
        <row r="720">
          <cell r="B720" t="str">
            <v>DTC Metring with Box, single core L.T. XLPE cable (70 sq.mm., 120 mtr length) and other allied material.</v>
          </cell>
          <cell r="C720" t="str">
            <v>No</v>
          </cell>
          <cell r="F720">
            <v>13735.2</v>
          </cell>
        </row>
        <row r="721">
          <cell r="B721" t="str">
            <v>DTC Metring with Box, single core L.T. XLPE cable (185 sq.mm., 200 mtr length) and other allied material.</v>
          </cell>
          <cell r="C721" t="str">
            <v>No</v>
          </cell>
          <cell r="F721">
            <v>21268.799999999999</v>
          </cell>
        </row>
        <row r="722">
          <cell r="B722" t="str">
            <v>DTC Metring with Box, single core L.T. XLPE cable (300 sq.mm., 280 mtr length) and other allied material.</v>
          </cell>
          <cell r="C722" t="str">
            <v>No</v>
          </cell>
          <cell r="F722">
            <v>28282.799999999999</v>
          </cell>
        </row>
        <row r="723">
          <cell r="B723" t="str">
            <v>DTC Metring with Box, single core L.T. XLPE cable (300 sq.mm., 320 mtr length) and other allied material for 630 KVA</v>
          </cell>
          <cell r="C723" t="str">
            <v>No</v>
          </cell>
          <cell r="F723">
            <v>51265.599999999999</v>
          </cell>
        </row>
        <row r="724">
          <cell r="B724" t="str">
            <v>DTC Metring with Box, single core L.T. XLPE cable (300 sq.mm., 320 mtr length) and other allied material for 995 KVA</v>
          </cell>
          <cell r="C724" t="str">
            <v>No</v>
          </cell>
          <cell r="F724">
            <v>72648.399999999994</v>
          </cell>
        </row>
        <row r="725">
          <cell r="B725" t="str">
            <v>Providing survey &amp; contouring, investigation of soil</v>
          </cell>
          <cell r="C725" t="str">
            <v>LS</v>
          </cell>
          <cell r="F725">
            <v>4800</v>
          </cell>
        </row>
        <row r="726">
          <cell r="B726" t="str">
            <v>Design of foundation of equipments. Transformer plinth, Control room building (Departmental)</v>
          </cell>
          <cell r="C726" t="str">
            <v>LS</v>
          </cell>
          <cell r="F726">
            <v>4800</v>
          </cell>
        </row>
        <row r="727">
          <cell r="B727" t="str">
            <v>water supply arrangement to earth pits in switch yard</v>
          </cell>
          <cell r="C727" t="str">
            <v>LS</v>
          </cell>
          <cell r="F727">
            <v>37396.800000000003</v>
          </cell>
        </row>
        <row r="728">
          <cell r="B728" t="str">
            <v>water supply arrangement from borewell to overhead tank on control room</v>
          </cell>
          <cell r="C728" t="str">
            <v>LS</v>
          </cell>
          <cell r="F728">
            <v>108480</v>
          </cell>
        </row>
        <row r="729">
          <cell r="B729" t="str">
            <v>construction of Cable trenches including providing C.C. covers in switch yard</v>
          </cell>
          <cell r="C729" t="str">
            <v>LS</v>
          </cell>
          <cell r="F729">
            <v>226612.8</v>
          </cell>
        </row>
        <row r="730">
          <cell r="B730" t="str">
            <v>Construction of retaining wall</v>
          </cell>
          <cell r="C730" t="str">
            <v>LS</v>
          </cell>
          <cell r="F730">
            <v>199929.60000000001</v>
          </cell>
        </row>
        <row r="731">
          <cell r="B731" t="str">
            <v>DTC Fencing ( Providing metal sheet of 18 gauge ,height 1.25 mtr &amp; grill with square bars 10 X 10 mm with height of 1.25 mtr with required channel support &amp; entrance gate. As per drawing</v>
          </cell>
          <cell r="C731" t="str">
            <v>LS</v>
          </cell>
          <cell r="F731">
            <v>2000</v>
          </cell>
        </row>
      </sheetData>
      <sheetData sheetId="10"/>
      <sheetData sheetId="1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 FILE 2 (2)"/>
      <sheetName val="5.3 (2)"/>
      <sheetName val="5.3"/>
      <sheetName val="final FILE 2"/>
      <sheetName val="final budget"/>
      <sheetName val="final"/>
      <sheetName val="Master data"/>
      <sheetName val="119 Divisionwise Cost"/>
      <sheetName val="LAS _I"/>
    </sheetNames>
    <sheetDataSet>
      <sheetData sheetId="0" refreshError="1"/>
      <sheetData sheetId="1">
        <row r="10">
          <cell r="B10" t="str">
            <v>Aurangabad Rural</v>
          </cell>
          <cell r="C10" t="str">
            <v>Aurangabad Rural</v>
          </cell>
          <cell r="D10" t="str">
            <v>2006-07</v>
          </cell>
          <cell r="E10" t="str">
            <v>-</v>
          </cell>
          <cell r="F10">
            <v>39696</v>
          </cell>
          <cell r="G10" t="str">
            <v>2009-10</v>
          </cell>
          <cell r="H10" t="str">
            <v>-</v>
          </cell>
          <cell r="I10">
            <v>40425</v>
          </cell>
        </row>
        <row r="11">
          <cell r="B11" t="str">
            <v>Baramati</v>
          </cell>
          <cell r="C11" t="str">
            <v>Baramati</v>
          </cell>
          <cell r="D11" t="str">
            <v>2006-07</v>
          </cell>
          <cell r="E11" t="str">
            <v>-</v>
          </cell>
          <cell r="F11">
            <v>39696</v>
          </cell>
          <cell r="G11" t="str">
            <v>2009-10</v>
          </cell>
          <cell r="H11" t="str">
            <v>-</v>
          </cell>
          <cell r="I11">
            <v>40425</v>
          </cell>
        </row>
        <row r="12">
          <cell r="B12" t="str">
            <v>Bhosari</v>
          </cell>
          <cell r="C12" t="str">
            <v>Bhosari</v>
          </cell>
          <cell r="D12" t="str">
            <v>2006-07</v>
          </cell>
          <cell r="E12" t="str">
            <v>-</v>
          </cell>
          <cell r="F12">
            <v>39696</v>
          </cell>
          <cell r="G12" t="str">
            <v>2009-10</v>
          </cell>
          <cell r="H12" t="str">
            <v>-</v>
          </cell>
          <cell r="I12">
            <v>40425</v>
          </cell>
        </row>
        <row r="13">
          <cell r="B13" t="str">
            <v>Bund Garden</v>
          </cell>
          <cell r="C13" t="str">
            <v>Bund Garden</v>
          </cell>
          <cell r="D13" t="str">
            <v>2006-07</v>
          </cell>
          <cell r="E13" t="str">
            <v>-</v>
          </cell>
          <cell r="F13">
            <v>39696</v>
          </cell>
          <cell r="G13" t="str">
            <v>2009-10</v>
          </cell>
          <cell r="H13" t="str">
            <v>-</v>
          </cell>
          <cell r="I13">
            <v>40425</v>
          </cell>
        </row>
        <row r="14">
          <cell r="B14" t="str">
            <v>Gadhinglaj</v>
          </cell>
          <cell r="C14" t="str">
            <v>Gadhinglaj</v>
          </cell>
          <cell r="D14" t="str">
            <v>2006-07</v>
          </cell>
          <cell r="E14" t="str">
            <v>-</v>
          </cell>
          <cell r="F14">
            <v>39696</v>
          </cell>
          <cell r="G14" t="str">
            <v>2009-10</v>
          </cell>
          <cell r="H14" t="str">
            <v>-</v>
          </cell>
          <cell r="I14">
            <v>40425</v>
          </cell>
        </row>
        <row r="15">
          <cell r="B15" t="str">
            <v>Jalna II</v>
          </cell>
          <cell r="C15" t="str">
            <v>Jalna II</v>
          </cell>
          <cell r="D15" t="str">
            <v>2006-07</v>
          </cell>
          <cell r="E15" t="str">
            <v>-</v>
          </cell>
          <cell r="F15">
            <v>39696</v>
          </cell>
          <cell r="G15" t="str">
            <v>2009-10</v>
          </cell>
          <cell r="H15" t="str">
            <v>-</v>
          </cell>
          <cell r="I15">
            <v>40425</v>
          </cell>
        </row>
        <row r="16">
          <cell r="B16" t="str">
            <v>Kannad</v>
          </cell>
          <cell r="C16" t="str">
            <v>Kannad</v>
          </cell>
          <cell r="D16" t="str">
            <v>2006-07</v>
          </cell>
          <cell r="E16" t="str">
            <v>-</v>
          </cell>
          <cell r="F16">
            <v>39696</v>
          </cell>
          <cell r="G16" t="str">
            <v>2009-10</v>
          </cell>
          <cell r="H16" t="str">
            <v>-</v>
          </cell>
          <cell r="I16">
            <v>40425</v>
          </cell>
        </row>
        <row r="17">
          <cell r="B17" t="str">
            <v>Kedgaon</v>
          </cell>
          <cell r="C17" t="str">
            <v>Kedgaon</v>
          </cell>
          <cell r="D17" t="str">
            <v>2006-07</v>
          </cell>
          <cell r="E17" t="str">
            <v>-</v>
          </cell>
          <cell r="F17">
            <v>39696</v>
          </cell>
          <cell r="G17" t="str">
            <v>2009-10</v>
          </cell>
          <cell r="H17" t="str">
            <v>-</v>
          </cell>
          <cell r="I17">
            <v>40425</v>
          </cell>
        </row>
        <row r="18">
          <cell r="B18" t="str">
            <v>Kolhapur Rural I</v>
          </cell>
          <cell r="C18" t="str">
            <v>Kolhapur Rural I</v>
          </cell>
          <cell r="D18" t="str">
            <v>2006-07</v>
          </cell>
          <cell r="E18" t="str">
            <v>-</v>
          </cell>
          <cell r="F18">
            <v>39696</v>
          </cell>
          <cell r="G18" t="str">
            <v>2009-10</v>
          </cell>
          <cell r="H18" t="str">
            <v>-</v>
          </cell>
          <cell r="I18">
            <v>40425</v>
          </cell>
        </row>
        <row r="19">
          <cell r="B19" t="str">
            <v>Kothrud</v>
          </cell>
          <cell r="C19" t="str">
            <v>Kothrud</v>
          </cell>
          <cell r="D19" t="str">
            <v>2006-07</v>
          </cell>
          <cell r="E19" t="str">
            <v>-</v>
          </cell>
          <cell r="F19">
            <v>39696</v>
          </cell>
          <cell r="G19" t="str">
            <v>2009-10</v>
          </cell>
          <cell r="H19" t="str">
            <v>-</v>
          </cell>
          <cell r="I19">
            <v>40425</v>
          </cell>
        </row>
        <row r="20">
          <cell r="B20" t="str">
            <v>Latur</v>
          </cell>
          <cell r="C20" t="str">
            <v>Latur</v>
          </cell>
          <cell r="D20" t="str">
            <v>2006-07</v>
          </cell>
          <cell r="E20" t="str">
            <v>-</v>
          </cell>
          <cell r="F20">
            <v>39696</v>
          </cell>
          <cell r="G20" t="str">
            <v>2009-10</v>
          </cell>
          <cell r="H20" t="str">
            <v>-</v>
          </cell>
          <cell r="I20">
            <v>40425</v>
          </cell>
        </row>
        <row r="21">
          <cell r="B21" t="str">
            <v>Manchar</v>
          </cell>
          <cell r="C21" t="str">
            <v>Manchar</v>
          </cell>
          <cell r="D21" t="str">
            <v>2006-07</v>
          </cell>
          <cell r="E21" t="str">
            <v>-</v>
          </cell>
          <cell r="F21">
            <v>39696</v>
          </cell>
          <cell r="G21" t="str">
            <v>2009-10</v>
          </cell>
          <cell r="H21" t="str">
            <v>-</v>
          </cell>
          <cell r="I21">
            <v>40425</v>
          </cell>
        </row>
        <row r="22">
          <cell r="B22" t="str">
            <v>Nilanga</v>
          </cell>
          <cell r="C22" t="str">
            <v>Nilanga</v>
          </cell>
          <cell r="D22" t="str">
            <v>2006-07</v>
          </cell>
          <cell r="E22" t="str">
            <v>-</v>
          </cell>
          <cell r="F22">
            <v>39696</v>
          </cell>
          <cell r="G22" t="str">
            <v>2009-10</v>
          </cell>
          <cell r="H22" t="str">
            <v>-</v>
          </cell>
          <cell r="I22">
            <v>40425</v>
          </cell>
        </row>
        <row r="23">
          <cell r="B23" t="str">
            <v>Osmanabad</v>
          </cell>
          <cell r="C23" t="str">
            <v>Osmanabad</v>
          </cell>
          <cell r="D23" t="str">
            <v>2006-07</v>
          </cell>
          <cell r="E23" t="str">
            <v>-</v>
          </cell>
          <cell r="F23">
            <v>39696</v>
          </cell>
          <cell r="G23" t="str">
            <v>2009-10</v>
          </cell>
          <cell r="H23" t="str">
            <v>-</v>
          </cell>
          <cell r="I23">
            <v>40425</v>
          </cell>
        </row>
        <row r="24">
          <cell r="B24" t="str">
            <v>Sangamner</v>
          </cell>
          <cell r="C24" t="str">
            <v>Sangamner</v>
          </cell>
          <cell r="D24" t="str">
            <v>2006-07</v>
          </cell>
          <cell r="E24" t="str">
            <v>-</v>
          </cell>
          <cell r="F24">
            <v>39696</v>
          </cell>
          <cell r="G24" t="str">
            <v>2009-10</v>
          </cell>
          <cell r="H24" t="str">
            <v>-</v>
          </cell>
          <cell r="I24">
            <v>40425</v>
          </cell>
        </row>
        <row r="25">
          <cell r="B25" t="str">
            <v>Udgir</v>
          </cell>
          <cell r="C25" t="str">
            <v>Udgir</v>
          </cell>
          <cell r="D25" t="str">
            <v>2006-07</v>
          </cell>
          <cell r="E25" t="str">
            <v>-</v>
          </cell>
          <cell r="F25">
            <v>39696</v>
          </cell>
          <cell r="G25" t="str">
            <v>2009-10</v>
          </cell>
          <cell r="H25" t="str">
            <v>-</v>
          </cell>
          <cell r="I25">
            <v>40425</v>
          </cell>
        </row>
        <row r="26">
          <cell r="B26" t="str">
            <v>Goregaon</v>
          </cell>
          <cell r="C26" t="str">
            <v>Goregaon</v>
          </cell>
          <cell r="D26" t="str">
            <v>2006-07</v>
          </cell>
          <cell r="E26" t="str">
            <v>-</v>
          </cell>
          <cell r="F26">
            <v>39697</v>
          </cell>
          <cell r="G26" t="str">
            <v>2009-10</v>
          </cell>
          <cell r="H26" t="str">
            <v>-</v>
          </cell>
          <cell r="I26">
            <v>40426</v>
          </cell>
        </row>
        <row r="27">
          <cell r="B27" t="str">
            <v>Panvel Rural</v>
          </cell>
          <cell r="C27" t="str">
            <v>Panvel Rural</v>
          </cell>
          <cell r="D27" t="str">
            <v>2006-07</v>
          </cell>
          <cell r="E27" t="str">
            <v>-</v>
          </cell>
          <cell r="F27">
            <v>39697</v>
          </cell>
          <cell r="G27" t="str">
            <v>2009-10</v>
          </cell>
          <cell r="H27" t="str">
            <v>-</v>
          </cell>
          <cell r="I27">
            <v>40426</v>
          </cell>
        </row>
        <row r="28">
          <cell r="B28" t="str">
            <v>Solapur Rural</v>
          </cell>
          <cell r="C28" t="str">
            <v>Solapur Rural</v>
          </cell>
          <cell r="D28" t="str">
            <v>2006-07</v>
          </cell>
          <cell r="E28" t="str">
            <v>-</v>
          </cell>
          <cell r="F28">
            <v>39697</v>
          </cell>
          <cell r="G28" t="str">
            <v>2009-10</v>
          </cell>
          <cell r="H28" t="str">
            <v>-</v>
          </cell>
          <cell r="I28">
            <v>40426</v>
          </cell>
        </row>
        <row r="29">
          <cell r="B29" t="str">
            <v>Solapur Urban</v>
          </cell>
          <cell r="C29" t="str">
            <v>Solapur Urban</v>
          </cell>
          <cell r="D29" t="str">
            <v>2006-07</v>
          </cell>
          <cell r="E29" t="str">
            <v>-</v>
          </cell>
          <cell r="F29">
            <v>39697</v>
          </cell>
          <cell r="G29" t="str">
            <v>2009-10</v>
          </cell>
          <cell r="H29" t="str">
            <v>-</v>
          </cell>
          <cell r="I29">
            <v>40426</v>
          </cell>
        </row>
        <row r="30">
          <cell r="B30" t="str">
            <v>Achalpur</v>
          </cell>
          <cell r="C30" t="str">
            <v>Achalpur</v>
          </cell>
          <cell r="D30" t="str">
            <v>2006-07</v>
          </cell>
          <cell r="E30" t="str">
            <v>-</v>
          </cell>
          <cell r="F30">
            <v>39874</v>
          </cell>
          <cell r="G30" t="str">
            <v>2009-10</v>
          </cell>
          <cell r="H30" t="str">
            <v>-</v>
          </cell>
          <cell r="I30">
            <v>40603</v>
          </cell>
        </row>
        <row r="31">
          <cell r="B31" t="str">
            <v>Amravati Rural</v>
          </cell>
          <cell r="C31" t="str">
            <v>Amravati Rural</v>
          </cell>
          <cell r="D31" t="str">
            <v>2006-07</v>
          </cell>
          <cell r="E31" t="str">
            <v>-</v>
          </cell>
          <cell r="F31">
            <v>39874</v>
          </cell>
          <cell r="G31" t="str">
            <v>2009-10</v>
          </cell>
          <cell r="H31" t="str">
            <v>-</v>
          </cell>
          <cell r="I31">
            <v>40603</v>
          </cell>
        </row>
        <row r="32">
          <cell r="B32" t="str">
            <v>Amravati Urban</v>
          </cell>
          <cell r="C32" t="str">
            <v>Amravati Urban</v>
          </cell>
          <cell r="D32" t="str">
            <v>2006-07</v>
          </cell>
          <cell r="E32" t="str">
            <v>-</v>
          </cell>
          <cell r="F32">
            <v>39874</v>
          </cell>
          <cell r="G32" t="str">
            <v>2009-10</v>
          </cell>
          <cell r="H32" t="str">
            <v>-</v>
          </cell>
          <cell r="I32">
            <v>40603</v>
          </cell>
        </row>
        <row r="33">
          <cell r="B33" t="str">
            <v>Arvi</v>
          </cell>
          <cell r="C33" t="str">
            <v>Arvi</v>
          </cell>
          <cell r="D33" t="str">
            <v>2006-07</v>
          </cell>
          <cell r="E33" t="str">
            <v>-</v>
          </cell>
          <cell r="F33">
            <v>39874</v>
          </cell>
          <cell r="G33" t="str">
            <v>2009-10</v>
          </cell>
          <cell r="H33" t="str">
            <v>-</v>
          </cell>
          <cell r="I33">
            <v>40603</v>
          </cell>
        </row>
        <row r="34">
          <cell r="B34" t="str">
            <v>Ballarshah</v>
          </cell>
          <cell r="C34" t="str">
            <v>Ballarshah</v>
          </cell>
          <cell r="D34" t="str">
            <v>2006-07</v>
          </cell>
          <cell r="E34" t="str">
            <v>-</v>
          </cell>
          <cell r="F34">
            <v>39874</v>
          </cell>
          <cell r="G34" t="str">
            <v>2009-10</v>
          </cell>
          <cell r="H34" t="str">
            <v>-</v>
          </cell>
          <cell r="I34">
            <v>40603</v>
          </cell>
        </row>
        <row r="35">
          <cell r="B35" t="str">
            <v>Barshi</v>
          </cell>
          <cell r="C35" t="str">
            <v>Barshi</v>
          </cell>
          <cell r="D35" t="str">
            <v>2006-07</v>
          </cell>
          <cell r="E35" t="str">
            <v>-</v>
          </cell>
          <cell r="F35">
            <v>39874</v>
          </cell>
          <cell r="G35" t="str">
            <v>2009-10</v>
          </cell>
          <cell r="H35" t="str">
            <v>-</v>
          </cell>
          <cell r="I35">
            <v>40603</v>
          </cell>
        </row>
        <row r="36">
          <cell r="B36" t="str">
            <v>Buldhana</v>
          </cell>
          <cell r="C36" t="str">
            <v>Buldhana</v>
          </cell>
          <cell r="D36" t="str">
            <v>2006-07</v>
          </cell>
          <cell r="E36" t="str">
            <v>-</v>
          </cell>
          <cell r="F36">
            <v>39874</v>
          </cell>
          <cell r="G36" t="str">
            <v>2009-10</v>
          </cell>
          <cell r="H36" t="str">
            <v>-</v>
          </cell>
          <cell r="I36">
            <v>40603</v>
          </cell>
        </row>
        <row r="37">
          <cell r="B37" t="str">
            <v>Chalisgaon</v>
          </cell>
          <cell r="C37" t="str">
            <v>Chalisgaon</v>
          </cell>
          <cell r="D37" t="str">
            <v>2006-07</v>
          </cell>
          <cell r="E37" t="str">
            <v>-</v>
          </cell>
          <cell r="F37">
            <v>39874</v>
          </cell>
          <cell r="G37" t="str">
            <v>2009-10</v>
          </cell>
          <cell r="H37" t="str">
            <v>-</v>
          </cell>
          <cell r="I37">
            <v>40603</v>
          </cell>
        </row>
        <row r="38">
          <cell r="B38" t="str">
            <v>Chandrapur</v>
          </cell>
          <cell r="C38" t="str">
            <v>Chandrapur</v>
          </cell>
          <cell r="D38" t="str">
            <v>2006-07</v>
          </cell>
          <cell r="E38" t="str">
            <v>-</v>
          </cell>
          <cell r="F38">
            <v>39874</v>
          </cell>
          <cell r="G38" t="str">
            <v>2009-10</v>
          </cell>
          <cell r="H38" t="str">
            <v>-</v>
          </cell>
          <cell r="I38">
            <v>40603</v>
          </cell>
        </row>
        <row r="39">
          <cell r="B39" t="str">
            <v>Congress Nagar</v>
          </cell>
          <cell r="C39" t="str">
            <v>Congress Nagar</v>
          </cell>
          <cell r="D39" t="str">
            <v>2006-07</v>
          </cell>
          <cell r="E39" t="str">
            <v>-</v>
          </cell>
          <cell r="F39">
            <v>39874</v>
          </cell>
          <cell r="G39" t="str">
            <v>2009-10</v>
          </cell>
          <cell r="H39" t="str">
            <v>-</v>
          </cell>
          <cell r="I39">
            <v>40603</v>
          </cell>
        </row>
        <row r="40">
          <cell r="B40" t="str">
            <v>Hinganghat</v>
          </cell>
          <cell r="C40" t="str">
            <v>Hinganghat</v>
          </cell>
          <cell r="D40" t="str">
            <v>2006-07</v>
          </cell>
          <cell r="E40" t="str">
            <v>-</v>
          </cell>
          <cell r="F40">
            <v>39874</v>
          </cell>
          <cell r="G40" t="str">
            <v>2009-10</v>
          </cell>
          <cell r="H40" t="str">
            <v>-</v>
          </cell>
          <cell r="I40">
            <v>40603</v>
          </cell>
        </row>
        <row r="41">
          <cell r="B41" t="str">
            <v>Hingoli</v>
          </cell>
          <cell r="C41" t="str">
            <v>Hingoli</v>
          </cell>
          <cell r="D41" t="str">
            <v>2006-07</v>
          </cell>
          <cell r="E41" t="str">
            <v>-</v>
          </cell>
          <cell r="F41">
            <v>39874</v>
          </cell>
          <cell r="G41" t="str">
            <v>2009-10</v>
          </cell>
          <cell r="H41" t="str">
            <v>-</v>
          </cell>
          <cell r="I41">
            <v>40603</v>
          </cell>
        </row>
        <row r="42">
          <cell r="B42" t="str">
            <v>Jalna-I</v>
          </cell>
          <cell r="C42" t="str">
            <v>Jalna I</v>
          </cell>
          <cell r="D42" t="str">
            <v>2006-07</v>
          </cell>
          <cell r="E42" t="str">
            <v>-</v>
          </cell>
          <cell r="F42">
            <v>39874</v>
          </cell>
          <cell r="G42" t="str">
            <v>2009-10</v>
          </cell>
          <cell r="H42" t="str">
            <v>-</v>
          </cell>
          <cell r="I42">
            <v>40603</v>
          </cell>
        </row>
        <row r="43">
          <cell r="B43" t="str">
            <v>Katol</v>
          </cell>
          <cell r="C43" t="str">
            <v>Katol</v>
          </cell>
          <cell r="D43" t="str">
            <v>2006-07</v>
          </cell>
          <cell r="E43" t="str">
            <v>-</v>
          </cell>
          <cell r="F43">
            <v>39874</v>
          </cell>
          <cell r="G43" t="str">
            <v>2009-10</v>
          </cell>
          <cell r="H43" t="str">
            <v>-</v>
          </cell>
          <cell r="I43">
            <v>40603</v>
          </cell>
        </row>
        <row r="44">
          <cell r="B44" t="str">
            <v>Khamgaon</v>
          </cell>
          <cell r="C44" t="str">
            <v>Khamgaon</v>
          </cell>
          <cell r="D44" t="str">
            <v>2006-07</v>
          </cell>
          <cell r="E44" t="str">
            <v>-</v>
          </cell>
          <cell r="F44">
            <v>39874</v>
          </cell>
          <cell r="G44" t="str">
            <v>2009-10</v>
          </cell>
          <cell r="H44" t="str">
            <v>-</v>
          </cell>
          <cell r="I44">
            <v>40603</v>
          </cell>
        </row>
        <row r="45">
          <cell r="B45" t="str">
            <v>Malkapur</v>
          </cell>
          <cell r="C45" t="str">
            <v>Malkapur</v>
          </cell>
          <cell r="D45" t="str">
            <v>2006-07</v>
          </cell>
          <cell r="E45" t="str">
            <v>-</v>
          </cell>
          <cell r="F45">
            <v>39874</v>
          </cell>
          <cell r="G45" t="str">
            <v>2009-10</v>
          </cell>
          <cell r="H45" t="str">
            <v>-</v>
          </cell>
          <cell r="I45">
            <v>40603</v>
          </cell>
        </row>
        <row r="46">
          <cell r="B46" t="str">
            <v>MIDC Nagpur</v>
          </cell>
          <cell r="C46" t="str">
            <v>MIDC Nagpur</v>
          </cell>
          <cell r="D46" t="str">
            <v>2006-07</v>
          </cell>
          <cell r="E46" t="str">
            <v>-</v>
          </cell>
          <cell r="F46">
            <v>39874</v>
          </cell>
          <cell r="G46" t="str">
            <v>2009-10</v>
          </cell>
          <cell r="H46" t="str">
            <v>-</v>
          </cell>
          <cell r="I46">
            <v>40603</v>
          </cell>
        </row>
        <row r="47">
          <cell r="B47" t="str">
            <v>Morshi</v>
          </cell>
          <cell r="C47" t="str">
            <v>Morshi</v>
          </cell>
          <cell r="D47" t="str">
            <v>2006-07</v>
          </cell>
          <cell r="E47" t="str">
            <v>-</v>
          </cell>
          <cell r="F47">
            <v>39874</v>
          </cell>
          <cell r="G47" t="str">
            <v>2009-10</v>
          </cell>
          <cell r="H47" t="str">
            <v>-</v>
          </cell>
          <cell r="I47">
            <v>40603</v>
          </cell>
        </row>
        <row r="48">
          <cell r="B48" t="str">
            <v xml:space="preserve">Mulshi </v>
          </cell>
          <cell r="C48" t="str">
            <v>Mulshi</v>
          </cell>
          <cell r="D48" t="str">
            <v>2006-07</v>
          </cell>
          <cell r="E48" t="str">
            <v>-</v>
          </cell>
          <cell r="F48">
            <v>39874</v>
          </cell>
          <cell r="G48" t="str">
            <v>2009-10</v>
          </cell>
          <cell r="H48" t="str">
            <v>-</v>
          </cell>
          <cell r="I48">
            <v>40603</v>
          </cell>
        </row>
        <row r="49">
          <cell r="B49" t="str">
            <v>Nagpur -I</v>
          </cell>
          <cell r="C49" t="str">
            <v>Nagpur Dn. I</v>
          </cell>
          <cell r="D49" t="str">
            <v>2006-07</v>
          </cell>
          <cell r="E49" t="str">
            <v>-</v>
          </cell>
          <cell r="F49">
            <v>39874</v>
          </cell>
          <cell r="G49" t="str">
            <v>2009-10</v>
          </cell>
          <cell r="H49" t="str">
            <v>-</v>
          </cell>
          <cell r="I49">
            <v>40603</v>
          </cell>
        </row>
        <row r="50">
          <cell r="B50" t="str">
            <v>Parbhani</v>
          </cell>
          <cell r="C50" t="str">
            <v>Parbhani</v>
          </cell>
          <cell r="D50" t="str">
            <v>2006-07</v>
          </cell>
          <cell r="E50" t="str">
            <v>-</v>
          </cell>
          <cell r="F50">
            <v>39874</v>
          </cell>
          <cell r="G50" t="str">
            <v>2009-10</v>
          </cell>
          <cell r="H50" t="str">
            <v>-</v>
          </cell>
          <cell r="I50">
            <v>40603</v>
          </cell>
        </row>
        <row r="51">
          <cell r="B51" t="str">
            <v>Pimpari</v>
          </cell>
          <cell r="C51" t="str">
            <v>Pimpri</v>
          </cell>
          <cell r="D51" t="str">
            <v>2006-07</v>
          </cell>
          <cell r="E51" t="str">
            <v>-</v>
          </cell>
          <cell r="F51">
            <v>39874</v>
          </cell>
          <cell r="G51" t="str">
            <v>2009-10</v>
          </cell>
          <cell r="H51" t="str">
            <v>-</v>
          </cell>
          <cell r="I51">
            <v>40603</v>
          </cell>
        </row>
        <row r="52">
          <cell r="B52" t="str">
            <v xml:space="preserve">Rajgurungr </v>
          </cell>
          <cell r="C52" t="str">
            <v>Rajgurunagar</v>
          </cell>
          <cell r="D52" t="str">
            <v>2006-07</v>
          </cell>
          <cell r="E52" t="str">
            <v>-</v>
          </cell>
          <cell r="F52">
            <v>39874</v>
          </cell>
          <cell r="G52" t="str">
            <v>2009-10</v>
          </cell>
          <cell r="H52" t="str">
            <v>-</v>
          </cell>
          <cell r="I52">
            <v>40603</v>
          </cell>
        </row>
        <row r="53">
          <cell r="B53" t="str">
            <v>Shahada</v>
          </cell>
          <cell r="C53" t="str">
            <v>Shahada</v>
          </cell>
          <cell r="D53" t="str">
            <v>2006-07</v>
          </cell>
          <cell r="E53" t="str">
            <v>-</v>
          </cell>
          <cell r="F53">
            <v>39874</v>
          </cell>
          <cell r="G53" t="str">
            <v>2009-10</v>
          </cell>
          <cell r="H53" t="str">
            <v>-</v>
          </cell>
          <cell r="I53">
            <v>40603</v>
          </cell>
        </row>
        <row r="54">
          <cell r="B54" t="str">
            <v>Shivaji Nagar</v>
          </cell>
          <cell r="C54" t="str">
            <v>Shivaji Nagar</v>
          </cell>
          <cell r="D54" t="str">
            <v>2006-07</v>
          </cell>
          <cell r="E54" t="str">
            <v>-</v>
          </cell>
          <cell r="F54">
            <v>39874</v>
          </cell>
          <cell r="G54" t="str">
            <v>2009-10</v>
          </cell>
          <cell r="H54" t="str">
            <v>-</v>
          </cell>
          <cell r="I54">
            <v>40603</v>
          </cell>
        </row>
        <row r="55">
          <cell r="B55" t="str">
            <v>Vita</v>
          </cell>
          <cell r="C55" t="str">
            <v>Vita</v>
          </cell>
          <cell r="D55" t="str">
            <v>2006-07</v>
          </cell>
          <cell r="E55" t="str">
            <v>-</v>
          </cell>
          <cell r="F55">
            <v>39874</v>
          </cell>
          <cell r="G55" t="str">
            <v>2009-10</v>
          </cell>
          <cell r="H55" t="str">
            <v>-</v>
          </cell>
          <cell r="I55">
            <v>40603</v>
          </cell>
        </row>
        <row r="56">
          <cell r="B56" t="str">
            <v>Wardha</v>
          </cell>
          <cell r="C56" t="str">
            <v>Wardha</v>
          </cell>
          <cell r="D56" t="str">
            <v>2006-07</v>
          </cell>
          <cell r="E56" t="str">
            <v>-</v>
          </cell>
          <cell r="F56">
            <v>39874</v>
          </cell>
          <cell r="G56" t="str">
            <v>2009-10</v>
          </cell>
          <cell r="H56" t="str">
            <v>-</v>
          </cell>
          <cell r="I56">
            <v>40603</v>
          </cell>
        </row>
        <row r="57">
          <cell r="B57" t="str">
            <v>Warora</v>
          </cell>
          <cell r="C57" t="str">
            <v>Warora</v>
          </cell>
          <cell r="D57" t="str">
            <v>2006-07</v>
          </cell>
          <cell r="E57" t="str">
            <v>-</v>
          </cell>
          <cell r="F57">
            <v>39874</v>
          </cell>
          <cell r="G57" t="str">
            <v>2009-10</v>
          </cell>
          <cell r="H57" t="str">
            <v>-</v>
          </cell>
          <cell r="I57">
            <v>40603</v>
          </cell>
        </row>
        <row r="58">
          <cell r="B58" t="str">
            <v>Ichalkaranji</v>
          </cell>
          <cell r="C58" t="str">
            <v>Ichalkaranji</v>
          </cell>
          <cell r="D58" t="str">
            <v>2006-07</v>
          </cell>
          <cell r="E58" t="str">
            <v>-</v>
          </cell>
          <cell r="F58">
            <v>39969</v>
          </cell>
          <cell r="G58" t="str">
            <v>2009-10</v>
          </cell>
          <cell r="H58" t="str">
            <v>-</v>
          </cell>
          <cell r="I58">
            <v>40698</v>
          </cell>
        </row>
        <row r="59">
          <cell r="B59" t="str">
            <v>Jaysingpur</v>
          </cell>
          <cell r="C59" t="str">
            <v>Jaysingpur</v>
          </cell>
          <cell r="D59" t="str">
            <v>2006-07</v>
          </cell>
          <cell r="E59" t="str">
            <v>-</v>
          </cell>
          <cell r="F59">
            <v>39969</v>
          </cell>
          <cell r="G59" t="str">
            <v>2009-10</v>
          </cell>
          <cell r="H59" t="str">
            <v>-</v>
          </cell>
          <cell r="I59">
            <v>40698</v>
          </cell>
        </row>
        <row r="60">
          <cell r="B60" t="str">
            <v>Kolhapur R II</v>
          </cell>
          <cell r="C60" t="str">
            <v>Kolhapur R II</v>
          </cell>
          <cell r="D60" t="str">
            <v>2006-07</v>
          </cell>
          <cell r="E60" t="str">
            <v>-</v>
          </cell>
          <cell r="F60">
            <v>39969</v>
          </cell>
          <cell r="G60" t="str">
            <v>2009-10</v>
          </cell>
          <cell r="H60" t="str">
            <v>-</v>
          </cell>
          <cell r="I60">
            <v>40698</v>
          </cell>
        </row>
        <row r="61">
          <cell r="B61" t="str">
            <v>Kolhapur Urban</v>
          </cell>
          <cell r="C61" t="str">
            <v>Kolhapur U</v>
          </cell>
          <cell r="D61" t="str">
            <v>2006-07</v>
          </cell>
          <cell r="E61" t="str">
            <v>-</v>
          </cell>
          <cell r="F61">
            <v>39969</v>
          </cell>
          <cell r="G61" t="str">
            <v>2009-10</v>
          </cell>
          <cell r="H61" t="str">
            <v>-</v>
          </cell>
          <cell r="I61">
            <v>40698</v>
          </cell>
        </row>
        <row r="62">
          <cell r="B62" t="str">
            <v>Bramhapuri</v>
          </cell>
          <cell r="C62" t="str">
            <v>Bramhapuri</v>
          </cell>
          <cell r="D62" t="str">
            <v>2006-07</v>
          </cell>
          <cell r="E62" t="str">
            <v>-</v>
          </cell>
          <cell r="F62">
            <v>39696</v>
          </cell>
          <cell r="G62" t="str">
            <v>2009-10</v>
          </cell>
          <cell r="H62" t="str">
            <v>-</v>
          </cell>
          <cell r="I62">
            <v>40425</v>
          </cell>
        </row>
        <row r="63">
          <cell r="B63" t="str">
            <v>Nagpur Division II</v>
          </cell>
          <cell r="C63" t="str">
            <v>Nagpur Division II</v>
          </cell>
          <cell r="D63" t="str">
            <v>2006-07</v>
          </cell>
          <cell r="E63" t="str">
            <v>-</v>
          </cell>
          <cell r="F63">
            <v>39696</v>
          </cell>
          <cell r="G63" t="str">
            <v>2009-10</v>
          </cell>
          <cell r="H63" t="str">
            <v>-</v>
          </cell>
          <cell r="I63">
            <v>40425</v>
          </cell>
        </row>
        <row r="64">
          <cell r="B64" t="str">
            <v>Sakoli</v>
          </cell>
          <cell r="C64" t="str">
            <v>Sakoli</v>
          </cell>
          <cell r="D64" t="str">
            <v>2006-07</v>
          </cell>
          <cell r="E64" t="str">
            <v>-</v>
          </cell>
          <cell r="F64">
            <v>39696</v>
          </cell>
          <cell r="G64" t="str">
            <v>2009-10</v>
          </cell>
          <cell r="H64" t="str">
            <v>-</v>
          </cell>
          <cell r="I64">
            <v>40425</v>
          </cell>
        </row>
        <row r="65">
          <cell r="B65" t="str">
            <v>Bhandara</v>
          </cell>
          <cell r="C65" t="str">
            <v>Bhandara</v>
          </cell>
          <cell r="D65" t="str">
            <v>2006-07</v>
          </cell>
          <cell r="E65" t="str">
            <v>-</v>
          </cell>
          <cell r="F65">
            <v>39939</v>
          </cell>
          <cell r="G65" t="str">
            <v>2009-10</v>
          </cell>
          <cell r="H65" t="str">
            <v>-</v>
          </cell>
          <cell r="I65">
            <v>40668</v>
          </cell>
        </row>
        <row r="66">
          <cell r="B66" t="str">
            <v>Bhokar</v>
          </cell>
          <cell r="C66" t="str">
            <v>Bhokar</v>
          </cell>
          <cell r="D66" t="str">
            <v>2006-07</v>
          </cell>
          <cell r="E66" t="str">
            <v>-</v>
          </cell>
          <cell r="F66">
            <v>39939</v>
          </cell>
          <cell r="G66" t="str">
            <v>2009-10</v>
          </cell>
          <cell r="H66" t="str">
            <v>-</v>
          </cell>
          <cell r="I66">
            <v>40668</v>
          </cell>
        </row>
        <row r="67">
          <cell r="B67" t="str">
            <v>Bhusawal</v>
          </cell>
          <cell r="C67" t="str">
            <v>Bhusawal U&amp;R</v>
          </cell>
          <cell r="D67" t="str">
            <v>2006-07</v>
          </cell>
          <cell r="E67" t="str">
            <v>-</v>
          </cell>
          <cell r="F67">
            <v>39939</v>
          </cell>
          <cell r="G67" t="str">
            <v>2009-10</v>
          </cell>
          <cell r="H67" t="str">
            <v>-</v>
          </cell>
          <cell r="I67">
            <v>40668</v>
          </cell>
        </row>
        <row r="68">
          <cell r="B68" t="str">
            <v>Dharangaon</v>
          </cell>
          <cell r="C68" t="str">
            <v>Dharangaon</v>
          </cell>
          <cell r="D68" t="str">
            <v>2006-07</v>
          </cell>
          <cell r="E68" t="str">
            <v>-</v>
          </cell>
          <cell r="F68">
            <v>39939</v>
          </cell>
          <cell r="G68" t="str">
            <v>2009-10</v>
          </cell>
          <cell r="H68" t="str">
            <v>-</v>
          </cell>
          <cell r="I68">
            <v>40668</v>
          </cell>
        </row>
        <row r="69">
          <cell r="B69" t="str">
            <v>Dombivali U</v>
          </cell>
          <cell r="C69" t="str">
            <v>Dombivali U</v>
          </cell>
          <cell r="D69" t="str">
            <v>2006-07</v>
          </cell>
          <cell r="E69" t="str">
            <v>-</v>
          </cell>
          <cell r="F69">
            <v>39939</v>
          </cell>
          <cell r="G69" t="str">
            <v>2009-10</v>
          </cell>
          <cell r="H69" t="str">
            <v>-</v>
          </cell>
          <cell r="I69">
            <v>40668</v>
          </cell>
        </row>
        <row r="70">
          <cell r="B70" t="str">
            <v>Dondaicha</v>
          </cell>
          <cell r="C70" t="str">
            <v>Dondaicha</v>
          </cell>
          <cell r="D70" t="str">
            <v>2006-07</v>
          </cell>
          <cell r="E70" t="str">
            <v>-</v>
          </cell>
          <cell r="F70">
            <v>39939</v>
          </cell>
          <cell r="G70" t="str">
            <v>2009-10</v>
          </cell>
          <cell r="H70" t="str">
            <v>-</v>
          </cell>
          <cell r="I70">
            <v>40668</v>
          </cell>
        </row>
        <row r="71">
          <cell r="B71" t="str">
            <v>Gondia</v>
          </cell>
          <cell r="C71" t="str">
            <v>Gondia</v>
          </cell>
          <cell r="D71" t="str">
            <v>2006-07</v>
          </cell>
          <cell r="E71" t="str">
            <v>-</v>
          </cell>
          <cell r="F71">
            <v>39939</v>
          </cell>
          <cell r="G71" t="str">
            <v>2009-10</v>
          </cell>
          <cell r="H71" t="str">
            <v>-</v>
          </cell>
          <cell r="I71">
            <v>40668</v>
          </cell>
        </row>
        <row r="72">
          <cell r="B72" t="str">
            <v>Jalgaon</v>
          </cell>
          <cell r="C72" t="str">
            <v>Jalgaon UCR</v>
          </cell>
          <cell r="D72" t="str">
            <v>2006-07</v>
          </cell>
          <cell r="E72" t="str">
            <v>-</v>
          </cell>
          <cell r="F72">
            <v>39939</v>
          </cell>
          <cell r="G72" t="str">
            <v>2009-10</v>
          </cell>
          <cell r="H72" t="str">
            <v>-</v>
          </cell>
          <cell r="I72">
            <v>40668</v>
          </cell>
        </row>
        <row r="73">
          <cell r="B73" t="str">
            <v>Kalyan East</v>
          </cell>
          <cell r="C73" t="str">
            <v>Kalyan East</v>
          </cell>
          <cell r="D73" t="str">
            <v>2006-07</v>
          </cell>
          <cell r="E73" t="str">
            <v>-</v>
          </cell>
          <cell r="F73">
            <v>39939</v>
          </cell>
          <cell r="G73" t="str">
            <v>2009-10</v>
          </cell>
          <cell r="H73" t="str">
            <v>-</v>
          </cell>
          <cell r="I73">
            <v>40668</v>
          </cell>
        </row>
        <row r="74">
          <cell r="B74" t="str">
            <v>Karjat</v>
          </cell>
          <cell r="C74" t="str">
            <v>Karjat</v>
          </cell>
          <cell r="D74" t="str">
            <v>2006-07</v>
          </cell>
          <cell r="E74" t="str">
            <v>-</v>
          </cell>
          <cell r="F74">
            <v>39939</v>
          </cell>
          <cell r="G74" t="str">
            <v>2009-10</v>
          </cell>
          <cell r="H74" t="str">
            <v>-</v>
          </cell>
          <cell r="I74">
            <v>40668</v>
          </cell>
        </row>
        <row r="75">
          <cell r="B75" t="str">
            <v>Malegaon UCR</v>
          </cell>
          <cell r="C75" t="str">
            <v>Malegaon UCR</v>
          </cell>
          <cell r="D75" t="str">
            <v>2006-07</v>
          </cell>
          <cell r="E75" t="str">
            <v>-</v>
          </cell>
          <cell r="F75">
            <v>39939</v>
          </cell>
          <cell r="G75" t="str">
            <v>2009-10</v>
          </cell>
          <cell r="H75" t="str">
            <v>-</v>
          </cell>
          <cell r="I75">
            <v>40668</v>
          </cell>
        </row>
        <row r="76">
          <cell r="B76" t="str">
            <v>Nagar Road</v>
          </cell>
          <cell r="C76" t="str">
            <v>Nagar Road</v>
          </cell>
          <cell r="D76" t="str">
            <v>2006-07</v>
          </cell>
          <cell r="E76" t="str">
            <v>-</v>
          </cell>
          <cell r="F76">
            <v>39939</v>
          </cell>
          <cell r="G76" t="str">
            <v>2009-10</v>
          </cell>
          <cell r="H76" t="str">
            <v>-</v>
          </cell>
          <cell r="I76">
            <v>40668</v>
          </cell>
        </row>
        <row r="77">
          <cell r="B77" t="str">
            <v>Nanded</v>
          </cell>
          <cell r="C77" t="str">
            <v>Nanded</v>
          </cell>
          <cell r="D77" t="str">
            <v>2006-07</v>
          </cell>
          <cell r="E77" t="str">
            <v>-</v>
          </cell>
          <cell r="F77">
            <v>39939</v>
          </cell>
          <cell r="G77" t="str">
            <v>2009-10</v>
          </cell>
          <cell r="H77" t="str">
            <v>-</v>
          </cell>
          <cell r="I77">
            <v>40668</v>
          </cell>
        </row>
        <row r="78">
          <cell r="B78" t="str">
            <v>Pachora</v>
          </cell>
          <cell r="C78" t="str">
            <v>Pachora</v>
          </cell>
          <cell r="D78" t="str">
            <v>2006-07</v>
          </cell>
          <cell r="E78" t="str">
            <v>-</v>
          </cell>
          <cell r="F78">
            <v>39939</v>
          </cell>
          <cell r="G78" t="str">
            <v>2009-10</v>
          </cell>
          <cell r="H78" t="str">
            <v>-</v>
          </cell>
          <cell r="I78">
            <v>40668</v>
          </cell>
        </row>
        <row r="79">
          <cell r="B79" t="str">
            <v>Pandharkawada</v>
          </cell>
          <cell r="C79" t="str">
            <v>Pandharkawada</v>
          </cell>
          <cell r="D79" t="str">
            <v>2006-07</v>
          </cell>
          <cell r="E79" t="str">
            <v>-</v>
          </cell>
          <cell r="F79">
            <v>39939</v>
          </cell>
          <cell r="G79" t="str">
            <v>2009-10</v>
          </cell>
          <cell r="H79" t="str">
            <v>-</v>
          </cell>
          <cell r="I79">
            <v>40668</v>
          </cell>
        </row>
        <row r="80">
          <cell r="B80" t="str">
            <v>Pandharpur</v>
          </cell>
          <cell r="C80" t="str">
            <v>Pandharpur</v>
          </cell>
          <cell r="D80" t="str">
            <v>2006-07</v>
          </cell>
          <cell r="E80" t="str">
            <v>-</v>
          </cell>
          <cell r="F80">
            <v>39939</v>
          </cell>
          <cell r="G80" t="str">
            <v>2009-10</v>
          </cell>
          <cell r="H80" t="str">
            <v>-</v>
          </cell>
          <cell r="I80">
            <v>40668</v>
          </cell>
        </row>
        <row r="81">
          <cell r="B81" t="str">
            <v>Pusad</v>
          </cell>
          <cell r="C81" t="str">
            <v>Pusad</v>
          </cell>
          <cell r="D81" t="str">
            <v>2006-07</v>
          </cell>
          <cell r="E81" t="str">
            <v>-</v>
          </cell>
          <cell r="F81">
            <v>39939</v>
          </cell>
          <cell r="G81" t="str">
            <v>2009-10</v>
          </cell>
          <cell r="H81" t="str">
            <v>-</v>
          </cell>
          <cell r="I81">
            <v>40668</v>
          </cell>
        </row>
        <row r="82">
          <cell r="B82" t="str">
            <v>Rastapeth</v>
          </cell>
          <cell r="C82" t="str">
            <v>Rastapeth</v>
          </cell>
          <cell r="D82" t="str">
            <v>2006-07</v>
          </cell>
          <cell r="E82" t="str">
            <v>-</v>
          </cell>
          <cell r="F82">
            <v>39939</v>
          </cell>
          <cell r="G82" t="str">
            <v>2009-10</v>
          </cell>
          <cell r="H82" t="str">
            <v>-</v>
          </cell>
          <cell r="I82">
            <v>40668</v>
          </cell>
        </row>
        <row r="83">
          <cell r="B83" t="str">
            <v>Savda</v>
          </cell>
          <cell r="C83" t="str">
            <v>Savda</v>
          </cell>
          <cell r="D83" t="str">
            <v>2006-07</v>
          </cell>
          <cell r="E83" t="str">
            <v>-</v>
          </cell>
          <cell r="F83">
            <v>39939</v>
          </cell>
          <cell r="G83" t="str">
            <v>2009-10</v>
          </cell>
          <cell r="H83" t="str">
            <v>-</v>
          </cell>
          <cell r="I83">
            <v>40668</v>
          </cell>
        </row>
        <row r="84">
          <cell r="B84" t="str">
            <v>Yavatmal</v>
          </cell>
          <cell r="C84" t="str">
            <v>Yavatmal</v>
          </cell>
          <cell r="D84" t="str">
            <v>2006-07</v>
          </cell>
          <cell r="E84" t="str">
            <v>-</v>
          </cell>
          <cell r="F84">
            <v>39939</v>
          </cell>
          <cell r="G84" t="str">
            <v>2009-10</v>
          </cell>
          <cell r="H84" t="str">
            <v>-</v>
          </cell>
          <cell r="I84">
            <v>40668</v>
          </cell>
        </row>
        <row r="85">
          <cell r="B85" t="str">
            <v>Akola Rural</v>
          </cell>
          <cell r="C85" t="str">
            <v>Akola Rural</v>
          </cell>
          <cell r="D85" t="str">
            <v>2006-07</v>
          </cell>
          <cell r="E85" t="str">
            <v>-</v>
          </cell>
          <cell r="F85">
            <v>39973</v>
          </cell>
          <cell r="G85" t="str">
            <v>2009-10</v>
          </cell>
          <cell r="H85" t="str">
            <v>-</v>
          </cell>
          <cell r="I85">
            <v>40702</v>
          </cell>
        </row>
        <row r="86">
          <cell r="B86" t="str">
            <v>Washim</v>
          </cell>
          <cell r="C86" t="str">
            <v>Washim</v>
          </cell>
          <cell r="D86" t="str">
            <v>2006-07</v>
          </cell>
          <cell r="E86" t="str">
            <v>-</v>
          </cell>
          <cell r="F86">
            <v>39973</v>
          </cell>
          <cell r="G86" t="str">
            <v>2009-10</v>
          </cell>
          <cell r="H86" t="str">
            <v>-</v>
          </cell>
          <cell r="I86">
            <v>40702</v>
          </cell>
        </row>
        <row r="87">
          <cell r="B87" t="str">
            <v>Chandwad</v>
          </cell>
          <cell r="C87" t="str">
            <v>Chandwad</v>
          </cell>
          <cell r="D87" t="str">
            <v>2006-07</v>
          </cell>
          <cell r="E87" t="str">
            <v>-</v>
          </cell>
          <cell r="F87">
            <v>39827</v>
          </cell>
          <cell r="G87" t="str">
            <v>2009-10</v>
          </cell>
          <cell r="H87" t="str">
            <v>-</v>
          </cell>
          <cell r="I87">
            <v>40556</v>
          </cell>
        </row>
        <row r="88">
          <cell r="B88" t="str">
            <v>Malegaon Rural</v>
          </cell>
          <cell r="C88" t="str">
            <v>Malegaon Rural</v>
          </cell>
          <cell r="D88" t="str">
            <v>2006-07</v>
          </cell>
          <cell r="E88" t="str">
            <v>-</v>
          </cell>
          <cell r="F88">
            <v>39827</v>
          </cell>
          <cell r="G88" t="str">
            <v>2009-10</v>
          </cell>
          <cell r="H88" t="str">
            <v>-</v>
          </cell>
          <cell r="I88">
            <v>40556</v>
          </cell>
        </row>
        <row r="89">
          <cell r="B89" t="str">
            <v>Nashik Rural</v>
          </cell>
          <cell r="C89" t="str">
            <v>Nashik Rural</v>
          </cell>
          <cell r="D89" t="str">
            <v>2006-07</v>
          </cell>
          <cell r="E89" t="str">
            <v>-</v>
          </cell>
          <cell r="F89">
            <v>39827</v>
          </cell>
          <cell r="G89" t="str">
            <v>2009-10</v>
          </cell>
          <cell r="H89" t="str">
            <v>-</v>
          </cell>
          <cell r="I89">
            <v>40556</v>
          </cell>
        </row>
        <row r="90">
          <cell r="B90" t="str">
            <v>Nashik Urban - I</v>
          </cell>
          <cell r="C90" t="str">
            <v>Nashik Urban - I</v>
          </cell>
          <cell r="D90" t="str">
            <v>2006-07</v>
          </cell>
          <cell r="E90" t="str">
            <v>-</v>
          </cell>
          <cell r="F90">
            <v>39827</v>
          </cell>
          <cell r="G90" t="str">
            <v>2009-10</v>
          </cell>
          <cell r="H90" t="str">
            <v>-</v>
          </cell>
          <cell r="I90">
            <v>40556</v>
          </cell>
        </row>
        <row r="91">
          <cell r="B91" t="str">
            <v>Chiplun</v>
          </cell>
          <cell r="C91" t="str">
            <v>Chiplun</v>
          </cell>
          <cell r="D91" t="str">
            <v>2006-07</v>
          </cell>
          <cell r="E91" t="str">
            <v>-</v>
          </cell>
          <cell r="F91">
            <v>39834</v>
          </cell>
          <cell r="G91" t="str">
            <v>2009-10</v>
          </cell>
          <cell r="H91" t="str">
            <v>-</v>
          </cell>
          <cell r="I91">
            <v>40563</v>
          </cell>
        </row>
        <row r="92">
          <cell r="B92" t="str">
            <v>Ratnagiri</v>
          </cell>
          <cell r="C92" t="str">
            <v>Ratnagiri</v>
          </cell>
          <cell r="D92" t="str">
            <v>2006-07</v>
          </cell>
          <cell r="E92" t="str">
            <v>-</v>
          </cell>
          <cell r="F92">
            <v>39834</v>
          </cell>
          <cell r="G92" t="str">
            <v>2009-10</v>
          </cell>
          <cell r="H92" t="str">
            <v>-</v>
          </cell>
          <cell r="I92">
            <v>40563</v>
          </cell>
        </row>
        <row r="93">
          <cell r="B93" t="str">
            <v>Kankavali</v>
          </cell>
          <cell r="C93" t="str">
            <v>Kankavali</v>
          </cell>
          <cell r="D93" t="str">
            <v>2006-07</v>
          </cell>
          <cell r="E93" t="str">
            <v>-</v>
          </cell>
          <cell r="F93">
            <v>39844</v>
          </cell>
          <cell r="G93" t="str">
            <v>2009-10</v>
          </cell>
          <cell r="H93" t="str">
            <v>-</v>
          </cell>
          <cell r="I93">
            <v>40573</v>
          </cell>
        </row>
        <row r="94">
          <cell r="B94" t="str">
            <v>Kudal</v>
          </cell>
          <cell r="C94" t="str">
            <v>Kudal</v>
          </cell>
          <cell r="D94" t="str">
            <v>2006-07</v>
          </cell>
          <cell r="E94" t="str">
            <v>-</v>
          </cell>
          <cell r="F94">
            <v>39844</v>
          </cell>
          <cell r="G94" t="str">
            <v>2009-10</v>
          </cell>
          <cell r="H94" t="str">
            <v>-</v>
          </cell>
          <cell r="I94">
            <v>40573</v>
          </cell>
        </row>
        <row r="95">
          <cell r="B95" t="str">
            <v>Nashik Urban II</v>
          </cell>
          <cell r="C95" t="str">
            <v>Nashik Urban II</v>
          </cell>
          <cell r="D95" t="str">
            <v>2006-07</v>
          </cell>
          <cell r="E95" t="str">
            <v>-</v>
          </cell>
          <cell r="F95">
            <v>39844</v>
          </cell>
          <cell r="G95" t="str">
            <v>2009-10</v>
          </cell>
          <cell r="H95" t="str">
            <v>-</v>
          </cell>
          <cell r="I95">
            <v>40573</v>
          </cell>
        </row>
        <row r="96">
          <cell r="B96" t="str">
            <v>Ahmednagar Rural</v>
          </cell>
          <cell r="C96" t="str">
            <v>Ahmednagar Rural</v>
          </cell>
          <cell r="D96" t="str">
            <v>2006-07</v>
          </cell>
          <cell r="E96" t="str">
            <v>-</v>
          </cell>
          <cell r="F96" t="str">
            <v xml:space="preserve">LOAs yet to be issued </v>
          </cell>
          <cell r="G96" t="str">
            <v>2009-10</v>
          </cell>
          <cell r="H96" t="str">
            <v>-</v>
          </cell>
          <cell r="I96" t="str">
            <v>-</v>
          </cell>
        </row>
        <row r="97">
          <cell r="B97" t="str">
            <v>Ahmednagar UCR</v>
          </cell>
          <cell r="C97" t="str">
            <v>Ahmednagar UCR</v>
          </cell>
          <cell r="D97" t="str">
            <v>2006-07</v>
          </cell>
          <cell r="E97" t="str">
            <v>-</v>
          </cell>
          <cell r="F97" t="str">
            <v xml:space="preserve">LOAs yet to be issued </v>
          </cell>
          <cell r="G97" t="str">
            <v>2009-10</v>
          </cell>
          <cell r="H97" t="str">
            <v>-</v>
          </cell>
          <cell r="I97" t="str">
            <v>-</v>
          </cell>
        </row>
        <row r="98">
          <cell r="B98" t="str">
            <v>Akluj</v>
          </cell>
          <cell r="C98" t="str">
            <v>Akluj</v>
          </cell>
          <cell r="D98" t="str">
            <v>2006-07</v>
          </cell>
          <cell r="E98" t="str">
            <v>-</v>
          </cell>
          <cell r="F98" t="str">
            <v xml:space="preserve">LOAs yet to be issued </v>
          </cell>
          <cell r="G98" t="str">
            <v>2009-10</v>
          </cell>
          <cell r="H98" t="str">
            <v>-</v>
          </cell>
          <cell r="I98" t="str">
            <v>-</v>
          </cell>
        </row>
        <row r="99">
          <cell r="B99" t="str">
            <v>Allapalli</v>
          </cell>
          <cell r="C99" t="str">
            <v>Allapalli</v>
          </cell>
          <cell r="D99" t="str">
            <v>2006-07</v>
          </cell>
          <cell r="E99" t="str">
            <v>-</v>
          </cell>
          <cell r="F99" t="str">
            <v xml:space="preserve">LOAs yet to be issued </v>
          </cell>
          <cell r="G99" t="str">
            <v>2009-10</v>
          </cell>
          <cell r="H99" t="str">
            <v>-</v>
          </cell>
          <cell r="I99" t="str">
            <v>-</v>
          </cell>
        </row>
        <row r="100">
          <cell r="B100" t="str">
            <v>Ambejogai</v>
          </cell>
          <cell r="C100" t="str">
            <v>Ambejogai</v>
          </cell>
          <cell r="D100" t="str">
            <v>2006-07</v>
          </cell>
          <cell r="E100" t="str">
            <v>-</v>
          </cell>
          <cell r="F100" t="str">
            <v xml:space="preserve">LOAs yet to be issued </v>
          </cell>
          <cell r="G100" t="str">
            <v>2009-10</v>
          </cell>
          <cell r="H100" t="str">
            <v>-</v>
          </cell>
          <cell r="I100" t="str">
            <v>-</v>
          </cell>
        </row>
        <row r="101">
          <cell r="B101" t="str">
            <v>Beed</v>
          </cell>
          <cell r="C101" t="str">
            <v>Beed</v>
          </cell>
          <cell r="D101" t="str">
            <v>2006-07</v>
          </cell>
          <cell r="E101" t="str">
            <v>-</v>
          </cell>
          <cell r="F101" t="str">
            <v xml:space="preserve">LOAs yet to be issued </v>
          </cell>
          <cell r="G101" t="str">
            <v>2009-10</v>
          </cell>
          <cell r="H101" t="str">
            <v>-</v>
          </cell>
          <cell r="I101" t="str">
            <v>-</v>
          </cell>
        </row>
        <row r="102">
          <cell r="B102" t="str">
            <v>Degloor</v>
          </cell>
          <cell r="C102" t="str">
            <v>Degloor</v>
          </cell>
          <cell r="D102" t="str">
            <v>2006-07</v>
          </cell>
          <cell r="E102" t="str">
            <v>-</v>
          </cell>
          <cell r="F102" t="str">
            <v xml:space="preserve">LOAs yet to be issued </v>
          </cell>
          <cell r="G102" t="str">
            <v>2009-10</v>
          </cell>
          <cell r="H102" t="str">
            <v>-</v>
          </cell>
          <cell r="I102" t="str">
            <v>-</v>
          </cell>
        </row>
        <row r="103">
          <cell r="B103" t="str">
            <v>Dhule (R)</v>
          </cell>
          <cell r="C103" t="str">
            <v xml:space="preserve">Dhule (R) </v>
          </cell>
          <cell r="D103" t="str">
            <v>2006-07</v>
          </cell>
          <cell r="E103" t="str">
            <v>-</v>
          </cell>
          <cell r="F103" t="str">
            <v xml:space="preserve">LOAs yet to be issued </v>
          </cell>
          <cell r="G103" t="str">
            <v>2009-10</v>
          </cell>
          <cell r="H103" t="str">
            <v>-</v>
          </cell>
          <cell r="I103" t="str">
            <v>-</v>
          </cell>
        </row>
        <row r="104">
          <cell r="B104" t="str">
            <v>Dhule UCR</v>
          </cell>
          <cell r="C104" t="str">
            <v>Dhule UCR</v>
          </cell>
          <cell r="D104" t="str">
            <v>2006-07</v>
          </cell>
          <cell r="E104" t="str">
            <v>-</v>
          </cell>
          <cell r="F104" t="str">
            <v xml:space="preserve">LOAs yet to be issued </v>
          </cell>
          <cell r="G104" t="str">
            <v>2009-10</v>
          </cell>
          <cell r="H104" t="str">
            <v>-</v>
          </cell>
          <cell r="I104" t="str">
            <v>-</v>
          </cell>
        </row>
        <row r="105">
          <cell r="B105" t="str">
            <v>Gadchiroli</v>
          </cell>
          <cell r="C105" t="str">
            <v>Gadchiroli</v>
          </cell>
          <cell r="D105" t="str">
            <v>2006-07</v>
          </cell>
          <cell r="E105" t="str">
            <v>-</v>
          </cell>
          <cell r="F105" t="str">
            <v xml:space="preserve">LOAs yet to be issued </v>
          </cell>
          <cell r="G105" t="str">
            <v>2009-10</v>
          </cell>
          <cell r="H105" t="str">
            <v>-</v>
          </cell>
          <cell r="I105" t="str">
            <v>-</v>
          </cell>
        </row>
        <row r="106">
          <cell r="B106" t="str">
            <v>Islampur</v>
          </cell>
          <cell r="C106" t="str">
            <v>Islampur</v>
          </cell>
          <cell r="D106" t="str">
            <v>2006-07</v>
          </cell>
          <cell r="E106" t="str">
            <v>-</v>
          </cell>
          <cell r="F106" t="str">
            <v xml:space="preserve">LOAs yet to be issued </v>
          </cell>
          <cell r="G106" t="str">
            <v>2009-10</v>
          </cell>
          <cell r="H106" t="str">
            <v>-</v>
          </cell>
          <cell r="I106" t="str">
            <v>-</v>
          </cell>
        </row>
        <row r="107">
          <cell r="B107" t="str">
            <v>Kalwa</v>
          </cell>
          <cell r="C107" t="str">
            <v>Kalwa</v>
          </cell>
          <cell r="D107" t="str">
            <v>2006-07</v>
          </cell>
          <cell r="E107" t="str">
            <v>-</v>
          </cell>
          <cell r="F107" t="str">
            <v xml:space="preserve">LOAs yet to be issued </v>
          </cell>
          <cell r="G107" t="str">
            <v>2009-10</v>
          </cell>
          <cell r="H107" t="str">
            <v>-</v>
          </cell>
          <cell r="I107" t="str">
            <v>-</v>
          </cell>
        </row>
        <row r="108">
          <cell r="B108" t="str">
            <v>Kalyan R</v>
          </cell>
          <cell r="C108" t="str">
            <v>Kalyan R</v>
          </cell>
          <cell r="D108" t="str">
            <v>2006-07</v>
          </cell>
          <cell r="E108" t="str">
            <v>-</v>
          </cell>
          <cell r="F108" t="str">
            <v xml:space="preserve">LOAs yet to be issued </v>
          </cell>
          <cell r="G108" t="str">
            <v>2009-10</v>
          </cell>
          <cell r="H108" t="str">
            <v>-</v>
          </cell>
          <cell r="I108" t="str">
            <v>-</v>
          </cell>
        </row>
        <row r="109">
          <cell r="B109" t="str">
            <v>Karad</v>
          </cell>
          <cell r="C109" t="str">
            <v>Karad</v>
          </cell>
          <cell r="D109" t="str">
            <v>2006-07</v>
          </cell>
          <cell r="E109" t="str">
            <v>-</v>
          </cell>
          <cell r="F109" t="str">
            <v xml:space="preserve">LOAs yet to be issued </v>
          </cell>
          <cell r="G109" t="str">
            <v>2009-10</v>
          </cell>
          <cell r="H109" t="str">
            <v>-</v>
          </cell>
          <cell r="I109" t="str">
            <v>-</v>
          </cell>
        </row>
        <row r="110">
          <cell r="B110" t="str">
            <v>Nandurbar</v>
          </cell>
          <cell r="C110" t="str">
            <v>Nandurbar</v>
          </cell>
          <cell r="D110" t="str">
            <v>2006-07</v>
          </cell>
          <cell r="E110" t="str">
            <v>-</v>
          </cell>
          <cell r="F110" t="str">
            <v xml:space="preserve">LOAs yet to be issued </v>
          </cell>
          <cell r="G110" t="str">
            <v>2009-10</v>
          </cell>
          <cell r="H110" t="str">
            <v>-</v>
          </cell>
          <cell r="I110" t="str">
            <v>-</v>
          </cell>
        </row>
        <row r="111">
          <cell r="B111" t="str">
            <v>Nerul</v>
          </cell>
          <cell r="C111" t="str">
            <v>Nerul</v>
          </cell>
          <cell r="D111" t="str">
            <v>2006-07</v>
          </cell>
          <cell r="E111" t="str">
            <v>-</v>
          </cell>
          <cell r="F111" t="str">
            <v xml:space="preserve">LOAs yet to be issued </v>
          </cell>
          <cell r="G111" t="str">
            <v>2009-10</v>
          </cell>
          <cell r="H111" t="str">
            <v>-</v>
          </cell>
          <cell r="I111" t="str">
            <v>-</v>
          </cell>
        </row>
        <row r="112">
          <cell r="B112" t="str">
            <v>Padmavati</v>
          </cell>
          <cell r="C112" t="str">
            <v>Padmavati</v>
          </cell>
          <cell r="D112" t="str">
            <v>2006-07</v>
          </cell>
          <cell r="E112" t="str">
            <v>-</v>
          </cell>
          <cell r="F112" t="str">
            <v xml:space="preserve">LOAs yet to be issued </v>
          </cell>
          <cell r="G112" t="str">
            <v>2009-10</v>
          </cell>
          <cell r="H112" t="str">
            <v>-</v>
          </cell>
          <cell r="I112" t="str">
            <v>-</v>
          </cell>
        </row>
        <row r="113">
          <cell r="B113" t="str">
            <v>Palghar</v>
          </cell>
          <cell r="C113" t="str">
            <v>Palghar</v>
          </cell>
          <cell r="D113" t="str">
            <v>2006-07</v>
          </cell>
          <cell r="E113" t="str">
            <v>-</v>
          </cell>
          <cell r="F113" t="str">
            <v xml:space="preserve">LOAs yet to be issued </v>
          </cell>
          <cell r="G113" t="str">
            <v>2009-10</v>
          </cell>
          <cell r="H113" t="str">
            <v>-</v>
          </cell>
          <cell r="I113" t="str">
            <v>-</v>
          </cell>
        </row>
        <row r="114">
          <cell r="B114" t="str">
            <v>Panvel U</v>
          </cell>
          <cell r="C114" t="str">
            <v>Panvel U</v>
          </cell>
          <cell r="D114" t="str">
            <v>2006-07</v>
          </cell>
          <cell r="E114" t="str">
            <v>-</v>
          </cell>
          <cell r="F114" t="str">
            <v xml:space="preserve">LOAs yet to be issued </v>
          </cell>
          <cell r="G114" t="str">
            <v>2009-10</v>
          </cell>
          <cell r="H114" t="str">
            <v>-</v>
          </cell>
          <cell r="I114" t="str">
            <v>-</v>
          </cell>
        </row>
        <row r="115">
          <cell r="B115" t="str">
            <v>Parvati</v>
          </cell>
          <cell r="C115" t="str">
            <v>Parvati</v>
          </cell>
          <cell r="D115" t="str">
            <v>2006-07</v>
          </cell>
          <cell r="E115" t="str">
            <v>-</v>
          </cell>
          <cell r="F115" t="str">
            <v xml:space="preserve">LOAs yet to be issued </v>
          </cell>
          <cell r="G115" t="str">
            <v>2009-10</v>
          </cell>
          <cell r="H115" t="str">
            <v>-</v>
          </cell>
          <cell r="I115" t="str">
            <v>-</v>
          </cell>
        </row>
        <row r="116">
          <cell r="B116" t="str">
            <v>Phaltan</v>
          </cell>
          <cell r="C116" t="str">
            <v>Phaltan</v>
          </cell>
          <cell r="D116" t="str">
            <v>2006-07</v>
          </cell>
          <cell r="E116" t="str">
            <v>-</v>
          </cell>
          <cell r="F116" t="str">
            <v xml:space="preserve">LOAs yet to be issued </v>
          </cell>
          <cell r="G116" t="str">
            <v>2009-10</v>
          </cell>
          <cell r="H116" t="str">
            <v>-</v>
          </cell>
          <cell r="I116" t="str">
            <v>-</v>
          </cell>
        </row>
        <row r="117">
          <cell r="B117" t="str">
            <v>Sangli R</v>
          </cell>
          <cell r="C117" t="str">
            <v xml:space="preserve">Sangli (R) </v>
          </cell>
          <cell r="D117" t="str">
            <v>2006-07</v>
          </cell>
          <cell r="E117" t="str">
            <v>-</v>
          </cell>
          <cell r="F117" t="str">
            <v xml:space="preserve">LOAs yet to be issued </v>
          </cell>
          <cell r="G117" t="str">
            <v>2009-10</v>
          </cell>
          <cell r="H117" t="str">
            <v>-</v>
          </cell>
          <cell r="I117" t="str">
            <v>-</v>
          </cell>
        </row>
        <row r="118">
          <cell r="B118" t="str">
            <v>Sangli Urban</v>
          </cell>
          <cell r="C118" t="str">
            <v>Sangli Urban</v>
          </cell>
          <cell r="D118" t="str">
            <v>2006-07</v>
          </cell>
          <cell r="E118" t="str">
            <v>-</v>
          </cell>
          <cell r="F118" t="str">
            <v xml:space="preserve">LOAs yet to be issued </v>
          </cell>
          <cell r="G118" t="str">
            <v>2009-10</v>
          </cell>
          <cell r="H118" t="str">
            <v>-</v>
          </cell>
          <cell r="I118" t="str">
            <v>-</v>
          </cell>
        </row>
        <row r="119">
          <cell r="B119" t="str">
            <v>Satara</v>
          </cell>
          <cell r="C119" t="str">
            <v>Satara</v>
          </cell>
          <cell r="D119" t="str">
            <v>2006-07</v>
          </cell>
          <cell r="E119" t="str">
            <v>-</v>
          </cell>
          <cell r="F119" t="str">
            <v xml:space="preserve">LOAs yet to be issued </v>
          </cell>
          <cell r="G119" t="str">
            <v>2009-10</v>
          </cell>
          <cell r="H119" t="str">
            <v>-</v>
          </cell>
          <cell r="I119" t="str">
            <v>-</v>
          </cell>
        </row>
        <row r="120">
          <cell r="B120" t="str">
            <v>Thane U</v>
          </cell>
          <cell r="C120" t="str">
            <v>Thane U,Bhandup U,Mulund</v>
          </cell>
          <cell r="D120" t="str">
            <v>2006-07</v>
          </cell>
          <cell r="E120" t="str">
            <v>-</v>
          </cell>
          <cell r="F120" t="str">
            <v xml:space="preserve">LOAs yet to be issued </v>
          </cell>
          <cell r="G120" t="str">
            <v>2009-10</v>
          </cell>
          <cell r="H120" t="str">
            <v>-</v>
          </cell>
          <cell r="I120" t="str">
            <v>-</v>
          </cell>
        </row>
        <row r="121">
          <cell r="B121" t="str">
            <v>Tuljapur</v>
          </cell>
          <cell r="C121" t="str">
            <v>Tuljapur</v>
          </cell>
          <cell r="D121" t="str">
            <v>2006-07</v>
          </cell>
          <cell r="E121" t="str">
            <v>-</v>
          </cell>
          <cell r="F121" t="str">
            <v xml:space="preserve">LOAs yet to be issued </v>
          </cell>
          <cell r="G121" t="str">
            <v>2009-10</v>
          </cell>
          <cell r="H121" t="str">
            <v>-</v>
          </cell>
          <cell r="I121" t="str">
            <v>-</v>
          </cell>
        </row>
        <row r="122">
          <cell r="B122" t="str">
            <v>Ulhasnagar I</v>
          </cell>
          <cell r="C122" t="str">
            <v>Ulhasnagar I</v>
          </cell>
          <cell r="D122" t="str">
            <v>2006-07</v>
          </cell>
          <cell r="E122" t="str">
            <v>-</v>
          </cell>
          <cell r="F122" t="str">
            <v xml:space="preserve">LOAs yet to be issued </v>
          </cell>
          <cell r="G122" t="str">
            <v>2009-10</v>
          </cell>
          <cell r="H122" t="str">
            <v>-</v>
          </cell>
          <cell r="I122" t="str">
            <v>-</v>
          </cell>
        </row>
        <row r="123">
          <cell r="B123" t="str">
            <v>Ulhasnagar II</v>
          </cell>
          <cell r="C123" t="str">
            <v>Ulhasnagar II</v>
          </cell>
          <cell r="D123" t="str">
            <v>2006-07</v>
          </cell>
          <cell r="E123" t="str">
            <v>-</v>
          </cell>
          <cell r="F123" t="str">
            <v xml:space="preserve">LOAs yet to be issued </v>
          </cell>
          <cell r="G123" t="str">
            <v>2009-10</v>
          </cell>
          <cell r="H123" t="str">
            <v>-</v>
          </cell>
          <cell r="I123" t="str">
            <v>-</v>
          </cell>
        </row>
        <row r="124">
          <cell r="B124" t="str">
            <v>Vasai</v>
          </cell>
          <cell r="C124" t="str">
            <v>Vasai</v>
          </cell>
          <cell r="D124" t="str">
            <v>2006-07</v>
          </cell>
          <cell r="E124" t="str">
            <v>-</v>
          </cell>
          <cell r="F124" t="str">
            <v xml:space="preserve">LOAs yet to be issued </v>
          </cell>
          <cell r="G124" t="str">
            <v>2009-10</v>
          </cell>
          <cell r="H124" t="str">
            <v>-</v>
          </cell>
          <cell r="I124" t="str">
            <v>-</v>
          </cell>
        </row>
        <row r="125">
          <cell r="B125" t="str">
            <v>Vashi</v>
          </cell>
          <cell r="C125" t="str">
            <v>Vashi</v>
          </cell>
          <cell r="D125" t="str">
            <v>2006-07</v>
          </cell>
          <cell r="E125" t="str">
            <v>-</v>
          </cell>
          <cell r="F125" t="str">
            <v xml:space="preserve">LOAs yet to be issued </v>
          </cell>
          <cell r="G125" t="str">
            <v>2009-10</v>
          </cell>
          <cell r="H125" t="str">
            <v>-</v>
          </cell>
          <cell r="I125" t="str">
            <v>-</v>
          </cell>
        </row>
        <row r="126">
          <cell r="B126" t="str">
            <v>Virar</v>
          </cell>
          <cell r="C126" t="str">
            <v>Virar</v>
          </cell>
          <cell r="D126" t="str">
            <v>2006-07</v>
          </cell>
          <cell r="E126" t="str">
            <v>-</v>
          </cell>
          <cell r="F126" t="str">
            <v xml:space="preserve">LOAs yet to be issued </v>
          </cell>
          <cell r="G126" t="str">
            <v>2009-10</v>
          </cell>
          <cell r="H126" t="str">
            <v>-</v>
          </cell>
          <cell r="I126" t="str">
            <v>-</v>
          </cell>
        </row>
        <row r="127">
          <cell r="B127" t="str">
            <v>Wagle Estate</v>
          </cell>
          <cell r="C127" t="str">
            <v>Wagle Estate</v>
          </cell>
          <cell r="D127" t="str">
            <v>2006-07</v>
          </cell>
          <cell r="E127" t="str">
            <v>-</v>
          </cell>
          <cell r="F127" t="str">
            <v xml:space="preserve">LOAs yet to be issued </v>
          </cell>
          <cell r="G127" t="str">
            <v>2009-10</v>
          </cell>
          <cell r="H127" t="str">
            <v>-</v>
          </cell>
          <cell r="I127" t="str">
            <v>-</v>
          </cell>
        </row>
        <row r="128">
          <cell r="B128" t="str">
            <v>Wai</v>
          </cell>
          <cell r="C128" t="str">
            <v>Wai</v>
          </cell>
          <cell r="D128" t="str">
            <v>2006-07</v>
          </cell>
          <cell r="E128" t="str">
            <v>-</v>
          </cell>
          <cell r="F128" t="str">
            <v xml:space="preserve">LOAs yet to be issued </v>
          </cell>
          <cell r="G128" t="str">
            <v>2009-10</v>
          </cell>
          <cell r="H128" t="str">
            <v>-</v>
          </cell>
          <cell r="I128" t="str">
            <v>-</v>
          </cell>
        </row>
        <row r="143">
          <cell r="B143" t="str">
            <v>Achalpur</v>
          </cell>
          <cell r="C143" t="str">
            <v>Achalpur</v>
          </cell>
          <cell r="D143" t="str">
            <v>June 02, 2009</v>
          </cell>
        </row>
        <row r="144">
          <cell r="B144" t="str">
            <v>Ahmednagar Rural</v>
          </cell>
          <cell r="D144" t="e">
            <v>#N/A</v>
          </cell>
        </row>
        <row r="145">
          <cell r="B145" t="str">
            <v>Ahmednagar UCR</v>
          </cell>
          <cell r="D145" t="e">
            <v>#N/A</v>
          </cell>
        </row>
        <row r="146">
          <cell r="B146" t="str">
            <v>Akluj</v>
          </cell>
          <cell r="D146" t="e">
            <v>#N/A</v>
          </cell>
        </row>
        <row r="147">
          <cell r="B147" t="str">
            <v>Akola Rural</v>
          </cell>
          <cell r="D147" t="str">
            <v>contract agreement not yet signed</v>
          </cell>
        </row>
        <row r="148">
          <cell r="B148" t="str">
            <v>Allapalli</v>
          </cell>
          <cell r="D148" t="e">
            <v>#N/A</v>
          </cell>
        </row>
        <row r="149">
          <cell r="B149" t="str">
            <v>Ambejogai</v>
          </cell>
          <cell r="D149" t="e">
            <v>#N/A</v>
          </cell>
        </row>
        <row r="150">
          <cell r="B150" t="str">
            <v>Amravati Rural</v>
          </cell>
          <cell r="C150" t="str">
            <v>Amravati Rural</v>
          </cell>
          <cell r="D150" t="str">
            <v>July 18, 2009</v>
          </cell>
        </row>
        <row r="151">
          <cell r="B151" t="str">
            <v>Amravati Urban</v>
          </cell>
          <cell r="C151" t="str">
            <v>Amravati Urban</v>
          </cell>
          <cell r="D151" t="str">
            <v>July 18, 2009</v>
          </cell>
        </row>
        <row r="152">
          <cell r="B152" t="str">
            <v>Arvi</v>
          </cell>
          <cell r="C152" t="str">
            <v>Arvi</v>
          </cell>
          <cell r="D152" t="str">
            <v>July 18, 2009</v>
          </cell>
        </row>
        <row r="153">
          <cell r="B153" t="str">
            <v>Aurangabad Rural</v>
          </cell>
          <cell r="C153" t="str">
            <v>Aurangabad Rural</v>
          </cell>
          <cell r="D153" t="str">
            <v>October 3, 2008</v>
          </cell>
        </row>
        <row r="154">
          <cell r="B154" t="str">
            <v>Ballarshah</v>
          </cell>
          <cell r="C154" t="str">
            <v>Ballarshah</v>
          </cell>
          <cell r="D154" t="str">
            <v>July 15, 2009</v>
          </cell>
        </row>
        <row r="155">
          <cell r="B155" t="str">
            <v>Baramati</v>
          </cell>
          <cell r="C155" t="str">
            <v>Baramati</v>
          </cell>
          <cell r="D155" t="str">
            <v>October 3, 2008</v>
          </cell>
        </row>
        <row r="156">
          <cell r="B156" t="str">
            <v>Barshi</v>
          </cell>
          <cell r="C156" t="str">
            <v>Barshi</v>
          </cell>
          <cell r="D156" t="str">
            <v>June 03, 2009</v>
          </cell>
        </row>
        <row r="157">
          <cell r="B157" t="str">
            <v>Beed</v>
          </cell>
          <cell r="D157" t="e">
            <v>#N/A</v>
          </cell>
        </row>
        <row r="158">
          <cell r="B158" t="str">
            <v>Bhandara</v>
          </cell>
          <cell r="C158" t="str">
            <v>Bhandara</v>
          </cell>
          <cell r="D158" t="str">
            <v>July 15, 2009</v>
          </cell>
        </row>
        <row r="159">
          <cell r="B159" t="str">
            <v>Bhokar</v>
          </cell>
          <cell r="C159" t="str">
            <v>Bhokar</v>
          </cell>
          <cell r="D159" t="str">
            <v>July 10, 2009</v>
          </cell>
        </row>
        <row r="160">
          <cell r="B160" t="str">
            <v>Bhosari</v>
          </cell>
          <cell r="C160" t="str">
            <v>Bhosari</v>
          </cell>
          <cell r="D160" t="str">
            <v>October 13, 2008</v>
          </cell>
        </row>
        <row r="161">
          <cell r="B161" t="str">
            <v>Bhusawal</v>
          </cell>
          <cell r="C161" t="str">
            <v>Bhusawal U&amp;R</v>
          </cell>
          <cell r="D161" t="str">
            <v>June 09, 2009</v>
          </cell>
        </row>
        <row r="162">
          <cell r="B162" t="str">
            <v>Bramhapuri</v>
          </cell>
          <cell r="C162" t="str">
            <v>Bramhapuri</v>
          </cell>
          <cell r="D162" t="str">
            <v>October 3, 2008</v>
          </cell>
        </row>
        <row r="163">
          <cell r="B163" t="str">
            <v>Buldhana</v>
          </cell>
          <cell r="C163" t="str">
            <v>Buldhana</v>
          </cell>
          <cell r="D163" t="str">
            <v>July 18, 2009</v>
          </cell>
        </row>
        <row r="164">
          <cell r="B164" t="str">
            <v>Bund Garden</v>
          </cell>
          <cell r="C164" t="str">
            <v>Bund Garden</v>
          </cell>
          <cell r="D164" t="str">
            <v>October 13, 2008</v>
          </cell>
        </row>
        <row r="165">
          <cell r="B165" t="str">
            <v>Chalisgaon</v>
          </cell>
          <cell r="C165" t="str">
            <v>Chalisgaon</v>
          </cell>
          <cell r="D165" t="str">
            <v>June 02, 2009</v>
          </cell>
        </row>
        <row r="166">
          <cell r="B166" t="str">
            <v>Chandrapur</v>
          </cell>
          <cell r="C166" t="str">
            <v>Chandrapur</v>
          </cell>
          <cell r="D166" t="str">
            <v>July 15, 2009</v>
          </cell>
        </row>
        <row r="167">
          <cell r="B167" t="str">
            <v>Chandwad</v>
          </cell>
          <cell r="C167" t="str">
            <v>Chandwad</v>
          </cell>
          <cell r="D167" t="str">
            <v>June 04, 2009</v>
          </cell>
        </row>
        <row r="168">
          <cell r="B168" t="str">
            <v>Chiplun</v>
          </cell>
          <cell r="C168" t="str">
            <v>Chiplun</v>
          </cell>
          <cell r="D168" t="str">
            <v>June 08, 2009</v>
          </cell>
        </row>
        <row r="169">
          <cell r="B169" t="str">
            <v>Congress Nagar</v>
          </cell>
          <cell r="C169" t="str">
            <v>Congress Nagar</v>
          </cell>
          <cell r="D169" t="str">
            <v>June 03, 2009</v>
          </cell>
        </row>
        <row r="170">
          <cell r="B170" t="str">
            <v>Degloor</v>
          </cell>
          <cell r="D170" t="e">
            <v>#N/A</v>
          </cell>
        </row>
        <row r="171">
          <cell r="B171" t="str">
            <v>Dharangaon</v>
          </cell>
          <cell r="C171" t="str">
            <v>Dharangaon</v>
          </cell>
          <cell r="D171" t="str">
            <v>June 09, 2009</v>
          </cell>
        </row>
        <row r="172">
          <cell r="B172" t="str">
            <v>Dhule (R)</v>
          </cell>
          <cell r="D172" t="e">
            <v>#N/A</v>
          </cell>
        </row>
        <row r="173">
          <cell r="B173" t="str">
            <v>Dhule UCR</v>
          </cell>
          <cell r="D173" t="e">
            <v>#N/A</v>
          </cell>
        </row>
        <row r="174">
          <cell r="B174" t="str">
            <v>Dombivali U</v>
          </cell>
          <cell r="C174" t="str">
            <v>Dombivali U</v>
          </cell>
          <cell r="D174" t="str">
            <v>June 11, 2009</v>
          </cell>
        </row>
        <row r="175">
          <cell r="B175" t="str">
            <v>Dondaicha</v>
          </cell>
          <cell r="C175" t="str">
            <v>Dondaicha</v>
          </cell>
          <cell r="D175" t="str">
            <v>June 09, 2009</v>
          </cell>
        </row>
        <row r="176">
          <cell r="B176" t="str">
            <v>Gadchiroli</v>
          </cell>
          <cell r="D176" t="e">
            <v>#N/A</v>
          </cell>
        </row>
        <row r="177">
          <cell r="B177" t="str">
            <v>Gadhinglaj</v>
          </cell>
          <cell r="C177" t="str">
            <v>Gadhinglaj</v>
          </cell>
          <cell r="D177" t="str">
            <v>October 3, 2008</v>
          </cell>
        </row>
        <row r="178">
          <cell r="B178" t="str">
            <v>Gondia</v>
          </cell>
          <cell r="C178" t="str">
            <v>Gondia</v>
          </cell>
          <cell r="D178" t="str">
            <v>July 15, 2009</v>
          </cell>
        </row>
        <row r="179">
          <cell r="B179" t="str">
            <v>Goregaon</v>
          </cell>
          <cell r="C179" t="str">
            <v>Goregaon</v>
          </cell>
          <cell r="D179" t="str">
            <v>October 3, 2008</v>
          </cell>
        </row>
        <row r="180">
          <cell r="B180" t="str">
            <v>Hinganghat</v>
          </cell>
          <cell r="C180" t="str">
            <v>Hinganghat</v>
          </cell>
          <cell r="D180" t="str">
            <v>July 18, 2009</v>
          </cell>
        </row>
        <row r="181">
          <cell r="B181" t="str">
            <v>Hingoli</v>
          </cell>
          <cell r="C181" t="str">
            <v>Hingoli</v>
          </cell>
          <cell r="D181" t="str">
            <v>June 23, 2009</v>
          </cell>
        </row>
        <row r="182">
          <cell r="B182" t="str">
            <v>Ichalkaranji</v>
          </cell>
          <cell r="D182" t="str">
            <v>contract agreement not yet signed</v>
          </cell>
        </row>
        <row r="183">
          <cell r="B183" t="str">
            <v>Islampur</v>
          </cell>
          <cell r="D183" t="e">
            <v>#N/A</v>
          </cell>
        </row>
        <row r="184">
          <cell r="B184" t="str">
            <v>Jalgaon</v>
          </cell>
          <cell r="C184" t="str">
            <v>Jalgaon UCR</v>
          </cell>
          <cell r="D184" t="str">
            <v>June 09, 2009</v>
          </cell>
        </row>
        <row r="185">
          <cell r="B185" t="str">
            <v>Jalna-I</v>
          </cell>
          <cell r="C185" t="str">
            <v>Jalna I</v>
          </cell>
          <cell r="D185" t="str">
            <v>June 23, 2009</v>
          </cell>
        </row>
        <row r="186">
          <cell r="B186" t="str">
            <v>Jalna II</v>
          </cell>
          <cell r="C186" t="str">
            <v>Jalna II</v>
          </cell>
          <cell r="D186" t="str">
            <v>October 3, 2008</v>
          </cell>
        </row>
        <row r="187">
          <cell r="B187" t="str">
            <v>Jaysingpur</v>
          </cell>
          <cell r="D187" t="str">
            <v>contract agreement not yet signed</v>
          </cell>
        </row>
        <row r="188">
          <cell r="B188" t="str">
            <v>Kalwa</v>
          </cell>
          <cell r="D188" t="e">
            <v>#N/A</v>
          </cell>
        </row>
        <row r="189">
          <cell r="B189" t="str">
            <v>Kalyan East</v>
          </cell>
          <cell r="C189" t="str">
            <v>Kalyan East</v>
          </cell>
          <cell r="D189" t="str">
            <v>June 11, 2009</v>
          </cell>
        </row>
        <row r="190">
          <cell r="B190" t="str">
            <v>Kalyan R</v>
          </cell>
          <cell r="D190" t="e">
            <v>#N/A</v>
          </cell>
        </row>
        <row r="191">
          <cell r="B191" t="str">
            <v>Kankavali</v>
          </cell>
          <cell r="C191" t="str">
            <v>Kankavali</v>
          </cell>
          <cell r="D191" t="str">
            <v>June 08, 2009</v>
          </cell>
        </row>
        <row r="192">
          <cell r="B192" t="str">
            <v>Kannad</v>
          </cell>
          <cell r="C192" t="str">
            <v>Kannad</v>
          </cell>
          <cell r="D192" t="str">
            <v>October 3, 2008</v>
          </cell>
        </row>
        <row r="193">
          <cell r="B193" t="str">
            <v>Karad</v>
          </cell>
          <cell r="D193" t="e">
            <v>#N/A</v>
          </cell>
        </row>
        <row r="194">
          <cell r="B194" t="str">
            <v>Karjat</v>
          </cell>
          <cell r="C194" t="str">
            <v>Karjat</v>
          </cell>
          <cell r="D194" t="str">
            <v>June 09, 2009</v>
          </cell>
        </row>
        <row r="195">
          <cell r="B195" t="str">
            <v>Katol</v>
          </cell>
          <cell r="C195" t="str">
            <v>Katol</v>
          </cell>
          <cell r="D195" t="str">
            <v>July 18, 2009</v>
          </cell>
        </row>
        <row r="196">
          <cell r="B196" t="str">
            <v>Kedgaon</v>
          </cell>
          <cell r="C196" t="str">
            <v>Kedgaon</v>
          </cell>
          <cell r="D196" t="str">
            <v>October 3, 2008</v>
          </cell>
        </row>
        <row r="197">
          <cell r="B197" t="str">
            <v>Khamgaon</v>
          </cell>
          <cell r="C197" t="str">
            <v>Khamgaon</v>
          </cell>
          <cell r="D197" t="str">
            <v>June 08, 2009</v>
          </cell>
        </row>
        <row r="198">
          <cell r="B198" t="str">
            <v>Kolhapur R II</v>
          </cell>
          <cell r="D198" t="str">
            <v>contract agreement not yet signed</v>
          </cell>
        </row>
        <row r="199">
          <cell r="B199" t="str">
            <v>Kolhapur Rural I</v>
          </cell>
          <cell r="C199" t="str">
            <v>Kolhapur Rural I</v>
          </cell>
          <cell r="D199" t="str">
            <v>October 3, 2008</v>
          </cell>
        </row>
        <row r="200">
          <cell r="B200" t="str">
            <v>Kolhapur Urban</v>
          </cell>
          <cell r="D200" t="str">
            <v>contract agreement not yet signed</v>
          </cell>
        </row>
        <row r="201">
          <cell r="B201" t="str">
            <v>Kothrud</v>
          </cell>
          <cell r="C201" t="str">
            <v>Kothrud</v>
          </cell>
          <cell r="D201" t="str">
            <v>October 13, 2008</v>
          </cell>
        </row>
        <row r="202">
          <cell r="B202" t="str">
            <v>Kudal</v>
          </cell>
          <cell r="C202" t="str">
            <v>Kudal</v>
          </cell>
          <cell r="D202" t="str">
            <v>June 08, 2009</v>
          </cell>
        </row>
        <row r="203">
          <cell r="B203" t="str">
            <v>Latur</v>
          </cell>
          <cell r="C203" t="str">
            <v>Latur</v>
          </cell>
          <cell r="D203" t="str">
            <v>October 3, 2008</v>
          </cell>
        </row>
        <row r="204">
          <cell r="B204" t="str">
            <v>Malegaon Rural</v>
          </cell>
          <cell r="C204" t="str">
            <v>Malegaon Rural</v>
          </cell>
          <cell r="D204" t="str">
            <v>June 04, 2009</v>
          </cell>
        </row>
        <row r="205">
          <cell r="B205" t="str">
            <v>Malegaon UCR</v>
          </cell>
          <cell r="C205" t="str">
            <v>Malegaon UCR</v>
          </cell>
          <cell r="D205" t="str">
            <v>July 02, 2009</v>
          </cell>
        </row>
        <row r="206">
          <cell r="B206" t="str">
            <v>Malkapur</v>
          </cell>
          <cell r="C206" t="str">
            <v>Malkapur</v>
          </cell>
          <cell r="D206" t="str">
            <v>July 18, 2009</v>
          </cell>
        </row>
        <row r="207">
          <cell r="B207" t="str">
            <v>Manchar</v>
          </cell>
          <cell r="C207" t="str">
            <v>Manchar</v>
          </cell>
          <cell r="D207" t="str">
            <v>October 3, 2008</v>
          </cell>
        </row>
        <row r="208">
          <cell r="B208" t="str">
            <v>MIDC Nagpur</v>
          </cell>
          <cell r="C208" t="str">
            <v>MIDC Nagpur</v>
          </cell>
          <cell r="D208" t="str">
            <v>June 03, 2009</v>
          </cell>
        </row>
        <row r="209">
          <cell r="B209" t="str">
            <v>Morshi</v>
          </cell>
          <cell r="C209" t="str">
            <v>Morshi</v>
          </cell>
          <cell r="D209" t="str">
            <v>June 02, 2009</v>
          </cell>
        </row>
        <row r="210">
          <cell r="B210" t="str">
            <v xml:space="preserve">Mulshi </v>
          </cell>
          <cell r="C210" t="str">
            <v>Mulshi</v>
          </cell>
          <cell r="D210" t="str">
            <v>June 08, 2009</v>
          </cell>
        </row>
        <row r="211">
          <cell r="B211" t="str">
            <v>Nagar Road</v>
          </cell>
          <cell r="C211" t="str">
            <v>Nagar Road</v>
          </cell>
          <cell r="D211" t="str">
            <v>June 09, 2009</v>
          </cell>
        </row>
        <row r="212">
          <cell r="B212" t="str">
            <v>Nagpur Division II</v>
          </cell>
          <cell r="C212" t="str">
            <v>Nagpur Division II</v>
          </cell>
          <cell r="D212" t="str">
            <v>October 3, 2008</v>
          </cell>
        </row>
        <row r="213">
          <cell r="B213" t="str">
            <v>Nagpur -I</v>
          </cell>
          <cell r="C213" t="str">
            <v>Nagpur Dn. I</v>
          </cell>
          <cell r="D213" t="str">
            <v>July 18, 2009</v>
          </cell>
        </row>
        <row r="214">
          <cell r="B214" t="str">
            <v>Nanded</v>
          </cell>
          <cell r="C214" t="str">
            <v>Nanded</v>
          </cell>
          <cell r="D214" t="str">
            <v>July 10, 2009</v>
          </cell>
        </row>
        <row r="215">
          <cell r="B215" t="str">
            <v>Nandurbar</v>
          </cell>
          <cell r="D215" t="e">
            <v>#N/A</v>
          </cell>
        </row>
        <row r="216">
          <cell r="B216" t="str">
            <v>Nashik Rural</v>
          </cell>
          <cell r="C216" t="str">
            <v>Nashik Rural</v>
          </cell>
          <cell r="D216" t="str">
            <v>June 04, 2009</v>
          </cell>
        </row>
        <row r="217">
          <cell r="B217" t="str">
            <v>Nashik Urban - I</v>
          </cell>
          <cell r="C217" t="str">
            <v>Nashik Urban - I</v>
          </cell>
          <cell r="D217" t="str">
            <v>June 04, 2009</v>
          </cell>
        </row>
        <row r="218">
          <cell r="B218" t="str">
            <v>Nashik Urban II</v>
          </cell>
          <cell r="C218" t="str">
            <v>Nashik Urban II</v>
          </cell>
          <cell r="D218" t="str">
            <v>June 04, 2009</v>
          </cell>
        </row>
        <row r="219">
          <cell r="B219" t="str">
            <v>Nerul</v>
          </cell>
          <cell r="D219" t="e">
            <v>#N/A</v>
          </cell>
        </row>
        <row r="220">
          <cell r="B220" t="str">
            <v>Nilanga</v>
          </cell>
          <cell r="C220" t="str">
            <v>Nilanga</v>
          </cell>
          <cell r="D220" t="str">
            <v>October 3, 2008</v>
          </cell>
        </row>
        <row r="221">
          <cell r="B221" t="str">
            <v>Osmanabad</v>
          </cell>
          <cell r="C221" t="str">
            <v>Osmanabad</v>
          </cell>
          <cell r="D221" t="str">
            <v>October 3, 2008</v>
          </cell>
        </row>
        <row r="222">
          <cell r="B222" t="str">
            <v>Pachora</v>
          </cell>
          <cell r="C222" t="str">
            <v>Pachora</v>
          </cell>
          <cell r="D222" t="str">
            <v>June 08, 2009</v>
          </cell>
        </row>
        <row r="223">
          <cell r="B223" t="str">
            <v>Padmavati</v>
          </cell>
          <cell r="D223" t="e">
            <v>#N/A</v>
          </cell>
        </row>
        <row r="224">
          <cell r="B224" t="str">
            <v>Palghar</v>
          </cell>
          <cell r="D224" t="e">
            <v>#N/A</v>
          </cell>
        </row>
        <row r="225">
          <cell r="B225" t="str">
            <v>Pandharkawada</v>
          </cell>
          <cell r="C225" t="str">
            <v>Pandharkawada</v>
          </cell>
          <cell r="D225" t="str">
            <v>June 08, 2009</v>
          </cell>
        </row>
        <row r="226">
          <cell r="B226" t="str">
            <v>Pandharpur</v>
          </cell>
          <cell r="C226" t="str">
            <v>Pandharpur</v>
          </cell>
          <cell r="D226" t="str">
            <v>June 06, 2009</v>
          </cell>
        </row>
        <row r="227">
          <cell r="B227" t="str">
            <v>Panvel Rural</v>
          </cell>
          <cell r="C227" t="str">
            <v>Panvel Rural</v>
          </cell>
          <cell r="D227" t="str">
            <v>October 3, 2008</v>
          </cell>
        </row>
        <row r="228">
          <cell r="B228" t="str">
            <v>Panvel U</v>
          </cell>
          <cell r="D228" t="e">
            <v>#N/A</v>
          </cell>
        </row>
        <row r="229">
          <cell r="B229" t="str">
            <v>Parbhani</v>
          </cell>
          <cell r="C229" t="str">
            <v>Parbhani</v>
          </cell>
          <cell r="D229" t="str">
            <v>June 23, 2009</v>
          </cell>
        </row>
        <row r="230">
          <cell r="B230" t="str">
            <v>Parvati</v>
          </cell>
          <cell r="D230" t="e">
            <v>#N/A</v>
          </cell>
        </row>
        <row r="231">
          <cell r="B231" t="str">
            <v>Phaltan</v>
          </cell>
          <cell r="D231" t="e">
            <v>#N/A</v>
          </cell>
        </row>
        <row r="232">
          <cell r="B232" t="str">
            <v>Pimpari</v>
          </cell>
          <cell r="C232" t="str">
            <v>Pimpri</v>
          </cell>
          <cell r="D232" t="str">
            <v>June 02, 2009</v>
          </cell>
        </row>
        <row r="233">
          <cell r="B233" t="str">
            <v>Pusad</v>
          </cell>
          <cell r="C233" t="str">
            <v>Pusad</v>
          </cell>
          <cell r="D233" t="str">
            <v>June 08, 2009</v>
          </cell>
        </row>
        <row r="234">
          <cell r="B234" t="str">
            <v xml:space="preserve">Rajgurungr </v>
          </cell>
          <cell r="C234" t="str">
            <v>Rajgurunagar</v>
          </cell>
          <cell r="D234" t="str">
            <v>June 08, 2009</v>
          </cell>
        </row>
        <row r="235">
          <cell r="B235" t="str">
            <v>Rastapeth</v>
          </cell>
          <cell r="C235" t="str">
            <v>Rastapeth</v>
          </cell>
          <cell r="D235" t="str">
            <v>June 09, 2009</v>
          </cell>
        </row>
        <row r="236">
          <cell r="B236" t="str">
            <v>Ratnagiri</v>
          </cell>
          <cell r="C236" t="str">
            <v>Ratnagiri</v>
          </cell>
          <cell r="D236" t="str">
            <v>June 08, 2009</v>
          </cell>
        </row>
        <row r="237">
          <cell r="B237" t="str">
            <v>Sakoli</v>
          </cell>
          <cell r="C237" t="str">
            <v>Sakoli</v>
          </cell>
          <cell r="D237" t="str">
            <v>October 3, 2008</v>
          </cell>
        </row>
        <row r="238">
          <cell r="B238" t="str">
            <v>Sangamner</v>
          </cell>
          <cell r="C238" t="str">
            <v>Sangamner</v>
          </cell>
          <cell r="D238" t="str">
            <v>October 3, 2008</v>
          </cell>
        </row>
        <row r="239">
          <cell r="B239" t="str">
            <v>Sangli R</v>
          </cell>
          <cell r="D239" t="e">
            <v>#N/A</v>
          </cell>
        </row>
        <row r="240">
          <cell r="B240" t="str">
            <v>Sangli Urban</v>
          </cell>
          <cell r="D240" t="e">
            <v>#N/A</v>
          </cell>
        </row>
        <row r="241">
          <cell r="B241" t="str">
            <v>Satara</v>
          </cell>
          <cell r="D241" t="e">
            <v>#N/A</v>
          </cell>
        </row>
        <row r="242">
          <cell r="B242" t="str">
            <v>Savda</v>
          </cell>
          <cell r="C242" t="str">
            <v>Savda</v>
          </cell>
          <cell r="D242" t="str">
            <v>June 08, 2009</v>
          </cell>
        </row>
        <row r="243">
          <cell r="B243" t="str">
            <v>Shahada</v>
          </cell>
          <cell r="C243" t="str">
            <v>Shahada</v>
          </cell>
          <cell r="D243" t="str">
            <v>June 23, 2009</v>
          </cell>
        </row>
        <row r="244">
          <cell r="B244" t="str">
            <v>Shivaji Nagar</v>
          </cell>
          <cell r="C244" t="str">
            <v>Shivaji Nagar</v>
          </cell>
          <cell r="D244" t="str">
            <v>June 02, 2009</v>
          </cell>
        </row>
        <row r="245">
          <cell r="B245" t="str">
            <v>Solapur Rural</v>
          </cell>
          <cell r="C245" t="str">
            <v>Solapur Rural</v>
          </cell>
          <cell r="D245" t="str">
            <v>October 13, 2008</v>
          </cell>
        </row>
        <row r="246">
          <cell r="B246" t="str">
            <v>Solapur Urban</v>
          </cell>
          <cell r="C246" t="str">
            <v>Solapur Urban</v>
          </cell>
          <cell r="D246" t="str">
            <v>October 13, 2008</v>
          </cell>
        </row>
        <row r="247">
          <cell r="B247" t="str">
            <v>Thane U</v>
          </cell>
          <cell r="D247" t="e">
            <v>#N/A</v>
          </cell>
        </row>
        <row r="248">
          <cell r="B248" t="str">
            <v>Tuljapur</v>
          </cell>
          <cell r="D248" t="e">
            <v>#N/A</v>
          </cell>
        </row>
        <row r="249">
          <cell r="B249" t="str">
            <v>Udgir</v>
          </cell>
          <cell r="C249" t="str">
            <v>Udgir</v>
          </cell>
          <cell r="D249" t="str">
            <v>October 3, 2008</v>
          </cell>
        </row>
        <row r="250">
          <cell r="B250" t="str">
            <v>Ulhasnagar I</v>
          </cell>
          <cell r="D250" t="e">
            <v>#N/A</v>
          </cell>
        </row>
        <row r="251">
          <cell r="B251" t="str">
            <v>Ulhasnagar II</v>
          </cell>
          <cell r="D251" t="e">
            <v>#N/A</v>
          </cell>
        </row>
        <row r="252">
          <cell r="B252" t="str">
            <v>Vasai</v>
          </cell>
          <cell r="D252" t="e">
            <v>#N/A</v>
          </cell>
        </row>
        <row r="253">
          <cell r="B253" t="str">
            <v>Vashi</v>
          </cell>
          <cell r="D253" t="e">
            <v>#N/A</v>
          </cell>
        </row>
        <row r="254">
          <cell r="B254" t="str">
            <v>Virar</v>
          </cell>
          <cell r="D254" t="e">
            <v>#N/A</v>
          </cell>
        </row>
        <row r="255">
          <cell r="B255" t="str">
            <v>Vita</v>
          </cell>
          <cell r="C255" t="str">
            <v>Vita</v>
          </cell>
          <cell r="D255" t="str">
            <v>June 08, 2009</v>
          </cell>
        </row>
        <row r="256">
          <cell r="B256" t="str">
            <v>Wagle Estate</v>
          </cell>
          <cell r="D256" t="e">
            <v>#N/A</v>
          </cell>
        </row>
        <row r="257">
          <cell r="B257" t="str">
            <v>Wai</v>
          </cell>
          <cell r="D257" t="e">
            <v>#N/A</v>
          </cell>
        </row>
        <row r="258">
          <cell r="B258" t="str">
            <v>Wardha</v>
          </cell>
          <cell r="C258" t="str">
            <v>Wardha</v>
          </cell>
          <cell r="D258" t="str">
            <v>July 18, 2009</v>
          </cell>
        </row>
        <row r="259">
          <cell r="B259" t="str">
            <v>Warora</v>
          </cell>
          <cell r="C259" t="str">
            <v>Warora</v>
          </cell>
          <cell r="D259" t="str">
            <v>July 15, 2009</v>
          </cell>
        </row>
        <row r="260">
          <cell r="B260" t="str">
            <v>Washim</v>
          </cell>
          <cell r="D260" t="str">
            <v>contract agreement not yet signed</v>
          </cell>
        </row>
        <row r="261">
          <cell r="B261" t="str">
            <v>Yavatmal</v>
          </cell>
          <cell r="C261" t="str">
            <v>Yavatmal</v>
          </cell>
          <cell r="D261" t="str">
            <v>June 08, 2009</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Cap 03-04"/>
    </sheetNames>
    <sheetDataSet>
      <sheetData sheetId="0" refreshError="1">
        <row r="721">
          <cell r="F721">
            <v>0.90799276391293349</v>
          </cell>
        </row>
      </sheetData>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ATP"/>
      <sheetName val="data"/>
      <sheetName val="Stationwise Thermal &amp; Hydel Gen"/>
      <sheetName val="Executive Summary -Thermal"/>
      <sheetName val="TWELVE"/>
      <sheetName val="BREAKUP OF OIL"/>
      <sheetName val="Demand"/>
      <sheetName val="Salient1"/>
      <sheetName val="A 3.7"/>
      <sheetName val="cls"/>
      <sheetName val="dpc cost"/>
      <sheetName val="SUMMERY"/>
      <sheetName val="Discom Details"/>
      <sheetName val="Sheet1"/>
      <sheetName val="Code"/>
      <sheetName val="04REL"/>
      <sheetName val="PACK (B)"/>
      <sheetName val="Cat_Ser_load"/>
      <sheetName val="R_Abstract"/>
      <sheetName val="Schema_x0000__x0000__x0000__x0000__x0000__x0000_&quot;[Global model 28th"/>
      <sheetName val="SS-III &amp; SS-V"/>
      <sheetName val="7.11 p1"/>
      <sheetName val="Lead Statement"/>
      <sheetName val="Labour charges"/>
      <sheetName val="Detailed Estimate"/>
      <sheetName val="Sheet3"/>
      <sheetName val="ZKOK6"/>
      <sheetName val="Form_A"/>
      <sheetName val="Lead "/>
      <sheetName val="DLC"/>
      <sheetName val="Sept "/>
      <sheetName val="EG"/>
      <sheetName val="pump-sets(AI)"/>
      <sheetName val="per-capita"/>
      <sheetName val="towns&amp;villages"/>
      <sheetName val="Sec-1a"/>
      <sheetName val="Schema_x005f_x0000__x005f_x0000__x005f_x0000__x00"/>
      <sheetName val="R15_00-01"/>
      <sheetName val="Base_Year"/>
      <sheetName val="Dom-sup_"/>
      <sheetName val="HT_Ind"/>
      <sheetName val="Growth_Rates"/>
      <sheetName val="High_Sens_"/>
      <sheetName val="Low_Sens_"/>
      <sheetName val="MODI_MPSEB_ASSESS"/>
      <sheetName val="Assump-Sens_"/>
      <sheetName val="Stationwise_Thermal_&amp;_Hydel_Gen"/>
      <sheetName val="Executive_Summary_-Thermal"/>
      <sheetName val="BREAKUP_OF_OIL"/>
      <sheetName val="A_3_7"/>
      <sheetName val="Schema_x0000__x0000__x0000__x00"/>
      <sheetName val="Schema??????&quot;[Global model 28th"/>
      <sheetName val="Lead statement-VJA"/>
      <sheetName val="Mortars"/>
      <sheetName val="Newabstract"/>
      <sheetName val="Schema_x005f_x005f_x005f_x0000__x005f_x005f_x0000"/>
      <sheetName val="agl-pump-sets"/>
      <sheetName val="installes-capacity"/>
      <sheetName val="A"/>
      <sheetName val="Addl.40"/>
      <sheetName val="Ag LF"/>
      <sheetName val="STN WISE EMR"/>
      <sheetName val="Schema&quot;[Global model 28th"/>
      <sheetName val="Schema_x00"/>
      <sheetName val="BHANDUP"/>
      <sheetName val="SECQ1"/>
      <sheetName val="R15_00-011"/>
      <sheetName val="Base_Year1"/>
      <sheetName val="Dom-sup_1"/>
      <sheetName val="HT_Ind1"/>
      <sheetName val="Growth_Rates1"/>
      <sheetName val="High_Sens_1"/>
      <sheetName val="Low_Sens_1"/>
      <sheetName val="MODI_MPSEB_ASSESS1"/>
      <sheetName val="Assump-Sens_1"/>
      <sheetName val="Stationwise_Thermal_&amp;_Hydel_Ge1"/>
      <sheetName val="Executive_Summary_-Thermal1"/>
      <sheetName val="BREAKUP_OF_OIL1"/>
      <sheetName val="A_3_71"/>
      <sheetName val="dpc_cost"/>
      <sheetName val="Discom_Details"/>
      <sheetName val="PACK_(B)"/>
      <sheetName val="A1-Continuous"/>
      <sheetName val="220 11  bs "/>
      <sheetName val="Coalmine"/>
      <sheetName val="Report"/>
      <sheetName val="Material Reciept Status"/>
      <sheetName val="Inputs"/>
      <sheetName val="Schema______&quot;_Global model 28th"/>
      <sheetName val="final abstract"/>
      <sheetName val="Rate master data"/>
      <sheetName val="Schema&quot;_Global model 28th"/>
      <sheetName val="Schema_x005f_x0000__x0000"/>
      <sheetName val="5.3 (2)"/>
      <sheetName val="Schema_x0000"/>
      <sheetName val="Schema_x0000__x0000"/>
      <sheetName val="DCL AUG 12"/>
      <sheetName val="Schema_x005f_x0000__x005f_x005f_x0000"/>
      <sheetName val="c.s.generation"/>
      <sheetName val="UK"/>
      <sheetName val="Timesheet"/>
      <sheetName val="Schema_x005f_x005f_x005f_x005f_x005f_x005f_x005f_x0000_"/>
      <sheetName val="Schema_x005f_x005f_x005f_x0000_"/>
      <sheetName val="Bongaon"/>
      <sheetName val="Jeerat"/>
      <sheetName val="NJP"/>
      <sheetName val="QOSWS "/>
      <sheetName val="Schema_x005f_x005f_x005F"/>
      <sheetName val="Schema_x005f_x0000_"/>
      <sheetName val="QFC"/>
      <sheetName val="de"/>
      <sheetName val="j"/>
      <sheetName val="Setup Variables"/>
      <sheetName val="3"/>
      <sheetName val="40"/>
      <sheetName val="Formulas"/>
      <sheetName val="btb"/>
      <sheetName val="cf"/>
      <sheetName val="orders"/>
      <sheetName val="CASH-FLOW"/>
      <sheetName val="c_s_generation"/>
      <sheetName val="R15_00-012"/>
      <sheetName val="Base_Year2"/>
      <sheetName val="Dom-sup_2"/>
      <sheetName val="HT_Ind2"/>
      <sheetName val="Growth_Rates2"/>
      <sheetName val="High_Sens_2"/>
      <sheetName val="Low_Sens_2"/>
      <sheetName val="MODI_MPSEB_ASSESS2"/>
      <sheetName val="Assump-Sens_2"/>
      <sheetName val="Stationwise_Thermal_&amp;_Hydel_Ge2"/>
      <sheetName val="Executive_Summary_-Thermal2"/>
      <sheetName val="BREAKUP_OF_OIL2"/>
      <sheetName val="A_3_72"/>
      <sheetName val="PACK_(B)1"/>
      <sheetName val="dpc_cost1"/>
      <sheetName val="Discom_Details1"/>
      <sheetName val="220_11__bs_"/>
      <sheetName val="Material_Reciept_Status"/>
      <sheetName val="R15_00-013"/>
      <sheetName val="Base_Year3"/>
      <sheetName val="Dom-sup_3"/>
      <sheetName val="HT_Ind3"/>
      <sheetName val="Growth_Rates3"/>
      <sheetName val="High_Sens_3"/>
      <sheetName val="Low_Sens_3"/>
      <sheetName val="MODI_MPSEB_ASSESS3"/>
      <sheetName val="Assump-Sens_3"/>
      <sheetName val="Stationwise_Thermal_&amp;_Hydel_Ge3"/>
      <sheetName val="Executive_Summary_-Thermal3"/>
      <sheetName val="BREAKUP_OF_OIL3"/>
      <sheetName val="A_3_73"/>
      <sheetName val="PACK_(B)2"/>
      <sheetName val="dpc_cost2"/>
      <sheetName val="Discom_Details2"/>
      <sheetName val="220_11__bs_1"/>
      <sheetName val="Material_Reciept_Status1"/>
      <sheetName val="R15_00-014"/>
      <sheetName val="Base_Year4"/>
      <sheetName val="Dom-sup_4"/>
      <sheetName val="HT_Ind4"/>
      <sheetName val="Growth_Rates4"/>
      <sheetName val="High_Sens_4"/>
      <sheetName val="Low_Sens_4"/>
      <sheetName val="MODI_MPSEB_ASSESS4"/>
      <sheetName val="Assump-Sens_4"/>
      <sheetName val="Stationwise_Thermal_&amp;_Hydel_Ge4"/>
      <sheetName val="Executive_Summary_-Thermal4"/>
      <sheetName val="BREAKUP_OF_OIL4"/>
      <sheetName val="A_3_74"/>
      <sheetName val="PACK_(B)3"/>
      <sheetName val="dpc_cost3"/>
      <sheetName val="Discom_Details3"/>
      <sheetName val="220_11__bs_2"/>
      <sheetName val="Material_Reciept_Status2"/>
      <sheetName val="Scheme Area Details_Block__ C2"/>
      <sheetName val="New33KVSS_E3"/>
      <sheetName val="Prop aug of Ex 33KVSS_E3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row r="9">
          <cell r="E9" t="str">
            <v>Material Code</v>
          </cell>
        </row>
      </sheetData>
      <sheetData sheetId="167">
        <row r="9">
          <cell r="E9" t="str">
            <v>Material Code</v>
          </cell>
        </row>
      </sheetData>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9">
          <cell r="E9" t="str">
            <v>Material Code</v>
          </cell>
        </row>
      </sheetData>
      <sheetData sheetId="185">
        <row r="9">
          <cell r="E9" t="str">
            <v>Material Code</v>
          </cell>
        </row>
      </sheetData>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N WISE EMR"/>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3-04|71"/>
      <sheetName val="03-04|72"/>
      <sheetName val="03-04|74"/>
      <sheetName val="03-04|75"/>
      <sheetName val="03-04|76"/>
      <sheetName val="03-04|77"/>
      <sheetName val="03-04|79"/>
      <sheetName val="03-04|83"/>
      <sheetName val="03-04|Master"/>
      <sheetName val="04REL"/>
      <sheetName val="Metro consind updation sheet"/>
      <sheetName val="Dom"/>
      <sheetName val="A 3.7"/>
      <sheetName val="CE"/>
      <sheetName val="Ag LF"/>
      <sheetName val="all"/>
      <sheetName val="Demand"/>
      <sheetName val="data"/>
      <sheetName val="Salient1"/>
      <sheetName val="Inputs"/>
      <sheetName val="STN WISE EM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5"/>
      <sheetName val="SOP"/>
      <sheetName val="17 point"/>
      <sheetName val="Sheet1"/>
      <sheetName val="Sheet2"/>
      <sheetName val="Sheet3"/>
      <sheetName val="New12 (17)"/>
      <sheetName val="Sheet2 (2)"/>
      <sheetName val="Sheet2 (3)"/>
      <sheetName val="Sheet1 (2)"/>
      <sheetName val="Sheet4"/>
      <sheetName val="17 point (2)"/>
      <sheetName val="17 point (3)"/>
      <sheetName val="Sheet6"/>
      <sheetName val="Sheet1 (3)"/>
      <sheetName val="Sheet8"/>
      <sheetName val="Sheet9"/>
      <sheetName val="Sheet10"/>
      <sheetName val="Sheet11"/>
      <sheetName val="Sheet12"/>
      <sheetName val="Sheet14"/>
      <sheetName val="Sheet13"/>
      <sheetName val="Sheet16"/>
      <sheetName val="Sheet18 (2)"/>
      <sheetName val="Sheet18"/>
      <sheetName val="Sheet37"/>
      <sheetName val="Sheet17"/>
      <sheetName val="Sheet19"/>
      <sheetName val="Sheet20"/>
      <sheetName val="Sheet22"/>
      <sheetName val="Sheet21"/>
      <sheetName val="Sheet6 (2)"/>
      <sheetName val="Sheet24"/>
      <sheetName val="Sheet23"/>
      <sheetName val="Sheet25"/>
      <sheetName val="Sheet26"/>
      <sheetName val="Sheet21 (2)"/>
      <sheetName val="Sheet27"/>
      <sheetName val="Sheet27 (2)"/>
      <sheetName val="Sheet28"/>
      <sheetName val="Sheet7"/>
      <sheetName val="Sheet29"/>
      <sheetName val="Sheet68"/>
      <sheetName val="Sheet30"/>
      <sheetName val="Sheet7 (2)"/>
      <sheetName val="Sheet27 (3)"/>
      <sheetName val="Sheet70 (3)"/>
      <sheetName val="Sheet31"/>
      <sheetName val="new format2"/>
      <sheetName val="Sheet22 (2)"/>
      <sheetName val="Sheet22 (3)"/>
      <sheetName val="Sheet32"/>
      <sheetName val="Sheet24 (2)"/>
      <sheetName val="Sheet5"/>
      <sheetName val="Sheet34"/>
      <sheetName val="Sheet35"/>
      <sheetName val="Sheet5 (2)"/>
      <sheetName val="Sheet36"/>
      <sheetName val="Sheet5 (3)"/>
      <sheetName val="Sheet38"/>
      <sheetName val="Sheet70 (4)"/>
      <sheetName val="Sheet33"/>
      <sheetName val="Sheet40"/>
      <sheetName val="Sheet39"/>
      <sheetName val="Sheet41"/>
      <sheetName val="new formati"/>
      <sheetName val="rggvy 3"/>
      <sheetName val="Sheet42"/>
      <sheetName val="Sheet30 (2)"/>
      <sheetName val="Sheet44"/>
      <sheetName val="Sheet43"/>
      <sheetName val="Sheet1 (4)"/>
      <sheetName val="Sheet45"/>
      <sheetName val="Sheet46"/>
      <sheetName val="10212"/>
      <sheetName val="10214"/>
      <sheetName val="10217"/>
      <sheetName val="10218"/>
      <sheetName val="Sheet17 (2)"/>
      <sheetName val="Sheet47"/>
      <sheetName val="Sheet1 (5)"/>
      <sheetName val="10218 (2)"/>
      <sheetName val="Sheet48"/>
      <sheetName val="Sheet49"/>
      <sheetName val="slide-6"/>
      <sheetName val="Sheet-7A (2)"/>
      <sheetName val="Sheet50"/>
      <sheetName val="559"/>
      <sheetName val="560"/>
      <sheetName val="561"/>
      <sheetName val="Sheet51"/>
      <sheetName val="Sheet52"/>
      <sheetName val="Sheet53"/>
    </sheetNames>
    <sheetDataSet>
      <sheetData sheetId="0">
        <row r="2">
          <cell r="E2" t="str">
            <v>132kV MORSHI</v>
          </cell>
          <cell r="F2" t="str">
            <v>11kV Morshi Town 1</v>
          </cell>
        </row>
        <row r="3">
          <cell r="E3" t="str">
            <v>132 Ch'Bazar</v>
          </cell>
          <cell r="F3" t="str">
            <v>11KV Talavel</v>
          </cell>
        </row>
        <row r="4">
          <cell r="E4" t="str">
            <v>132KV Warud</v>
          </cell>
          <cell r="F4" t="str">
            <v>11KV Warud Town-I</v>
          </cell>
        </row>
        <row r="5">
          <cell r="E5" t="str">
            <v>33KV Astegaon</v>
          </cell>
          <cell r="F5" t="str">
            <v>11KV Ambda</v>
          </cell>
        </row>
        <row r="6">
          <cell r="E6" t="str">
            <v>33Kv Benoda</v>
          </cell>
          <cell r="F6" t="str">
            <v>11Kv Benoda Ag.</v>
          </cell>
        </row>
        <row r="7">
          <cell r="E7" t="str">
            <v>33Kv Chandas w</v>
          </cell>
          <cell r="F7" t="str">
            <v>11KV Shekapur Ag.</v>
          </cell>
        </row>
        <row r="8">
          <cell r="E8" t="str">
            <v>33Kv Gadegaon</v>
          </cell>
          <cell r="F8" t="str">
            <v>11Kv Nandgaon</v>
          </cell>
        </row>
        <row r="9">
          <cell r="E9" t="str">
            <v>33kV Ghatladki</v>
          </cell>
          <cell r="F9" t="str">
            <v>11KVGhatladki</v>
          </cell>
        </row>
        <row r="10">
          <cell r="E10" t="str">
            <v>33KV Hiwarkhed</v>
          </cell>
          <cell r="F10" t="str">
            <v>11KV Hiwarkhed</v>
          </cell>
        </row>
        <row r="11">
          <cell r="E11" t="str">
            <v>33KV Jawala</v>
          </cell>
          <cell r="F11" t="str">
            <v>11KV Jawala</v>
          </cell>
        </row>
        <row r="12">
          <cell r="E12" t="str">
            <v>33KV Lehagaon</v>
          </cell>
          <cell r="F12" t="str">
            <v>11KV Nerpingali</v>
          </cell>
        </row>
        <row r="13">
          <cell r="E13" t="str">
            <v>33Kv Loni</v>
          </cell>
          <cell r="F13" t="str">
            <v>11KV Loni (town)</v>
          </cell>
        </row>
        <row r="14">
          <cell r="E14" t="str">
            <v>33Kv Pusala</v>
          </cell>
          <cell r="F14" t="str">
            <v>11Kv Pusala Gao</v>
          </cell>
        </row>
        <row r="15">
          <cell r="E15" t="str">
            <v>33Kv Rajura Bzr</v>
          </cell>
          <cell r="F15" t="str">
            <v>11Kv Rajura Bzr</v>
          </cell>
        </row>
        <row r="16">
          <cell r="E16" t="str">
            <v>33KV sh'Ghat</v>
          </cell>
          <cell r="F16" t="str">
            <v>11Kv Satnoor</v>
          </cell>
        </row>
        <row r="17">
          <cell r="F17" t="str">
            <v>11KV Morshi Town 2</v>
          </cell>
        </row>
        <row r="18">
          <cell r="F18" t="str">
            <v>11kV Nimbhi</v>
          </cell>
        </row>
        <row r="19">
          <cell r="F19" t="str">
            <v>11KV Pimpalkhuta</v>
          </cell>
        </row>
        <row r="20">
          <cell r="F20" t="str">
            <v>11KV Upper Wardha</v>
          </cell>
        </row>
        <row r="21">
          <cell r="F21" t="str">
            <v>11KV Morshi Rural</v>
          </cell>
        </row>
        <row r="22">
          <cell r="F22" t="str">
            <v>11KV Dapori</v>
          </cell>
        </row>
        <row r="23">
          <cell r="F23" t="str">
            <v>11KV Bopalwadi</v>
          </cell>
        </row>
        <row r="24">
          <cell r="F24" t="str">
            <v>11KV Hiwarkhed Gao.</v>
          </cell>
        </row>
        <row r="25">
          <cell r="F25" t="str">
            <v>11KV Dapori Gao.</v>
          </cell>
        </row>
        <row r="26">
          <cell r="F26" t="str">
            <v>11KV MIDC Exp.</v>
          </cell>
        </row>
        <row r="27">
          <cell r="F27" t="str">
            <v>11KV Khed</v>
          </cell>
        </row>
        <row r="28">
          <cell r="F28" t="str">
            <v>11KV Ambda Gao.</v>
          </cell>
        </row>
        <row r="29">
          <cell r="F29" t="str">
            <v>11KV Khed Gao.</v>
          </cell>
        </row>
        <row r="30">
          <cell r="F30" t="str">
            <v>11KV Khanapur</v>
          </cell>
        </row>
        <row r="31">
          <cell r="F31" t="str">
            <v>11KV Sawarkhed</v>
          </cell>
        </row>
        <row r="32">
          <cell r="F32" t="str">
            <v>11KV Shirkhed</v>
          </cell>
        </row>
        <row r="33">
          <cell r="F33" t="str">
            <v>11KV Dhamangaon</v>
          </cell>
        </row>
        <row r="34">
          <cell r="F34" t="str">
            <v>11KV Dhamangaon Exp.</v>
          </cell>
        </row>
        <row r="35">
          <cell r="F35" t="str">
            <v>11KV Nerpingali Gao.</v>
          </cell>
        </row>
        <row r="36">
          <cell r="F36" t="str">
            <v>11KV Shirkhed Gao.</v>
          </cell>
        </row>
        <row r="37">
          <cell r="F37" t="str">
            <v>11Kv Rajruwaid</v>
          </cell>
        </row>
        <row r="38">
          <cell r="F38" t="str">
            <v>11KV Madhan</v>
          </cell>
        </row>
        <row r="39">
          <cell r="F39" t="str">
            <v>11KV Talavel Gao.</v>
          </cell>
        </row>
        <row r="40">
          <cell r="F40" t="str">
            <v>11KV Ghatladaki</v>
          </cell>
        </row>
        <row r="41">
          <cell r="F41" t="str">
            <v>11KV Ch'Bazar Town</v>
          </cell>
        </row>
        <row r="42">
          <cell r="F42" t="str">
            <v>11KV Shirajgaon Band</v>
          </cell>
        </row>
        <row r="43">
          <cell r="F43" t="str">
            <v>11kv Br Thadi</v>
          </cell>
        </row>
        <row r="44">
          <cell r="F44" t="str">
            <v>11KV Ghatladaki Gao.</v>
          </cell>
        </row>
        <row r="45">
          <cell r="F45" t="str">
            <v>11KV Vishroli</v>
          </cell>
        </row>
        <row r="46">
          <cell r="F46" t="str">
            <v>11KV Br Thadi Gao.</v>
          </cell>
        </row>
        <row r="47">
          <cell r="F47" t="str">
            <v>11KV Kural</v>
          </cell>
        </row>
        <row r="48">
          <cell r="F48" t="str">
            <v>11KV Nimbhora</v>
          </cell>
        </row>
        <row r="49">
          <cell r="F49" t="str">
            <v>11KV Warud Town-II</v>
          </cell>
        </row>
        <row r="50">
          <cell r="F50" t="str">
            <v>11Kv Mill</v>
          </cell>
        </row>
        <row r="51">
          <cell r="F51" t="str">
            <v>11Kv Wathoda</v>
          </cell>
        </row>
        <row r="52">
          <cell r="F52" t="str">
            <v>11Kv Tembhurkehda</v>
          </cell>
        </row>
        <row r="53">
          <cell r="F53" t="str">
            <v>11Kv Pusala</v>
          </cell>
        </row>
        <row r="54">
          <cell r="F54" t="str">
            <v>11KV Tiosaghat</v>
          </cell>
        </row>
        <row r="55">
          <cell r="F55" t="str">
            <v>11Kv Benoda Gao</v>
          </cell>
        </row>
        <row r="56">
          <cell r="F56" t="str">
            <v>11Kv Jarud Gao</v>
          </cell>
        </row>
        <row r="57">
          <cell r="F57" t="str">
            <v>11KV Issambri</v>
          </cell>
        </row>
        <row r="58">
          <cell r="F58" t="str">
            <v>11Kv Bargaon</v>
          </cell>
        </row>
        <row r="59">
          <cell r="F59" t="str">
            <v>11Kv Jarud</v>
          </cell>
        </row>
        <row r="60">
          <cell r="F60" t="str">
            <v>11KV Shingori</v>
          </cell>
        </row>
        <row r="61">
          <cell r="F61" t="str">
            <v>11 KV L I S (Exp)</v>
          </cell>
        </row>
        <row r="62">
          <cell r="F62" t="str">
            <v>11Kv Sawanga</v>
          </cell>
        </row>
        <row r="63">
          <cell r="F63" t="str">
            <v>11Kv Shekapur Gao</v>
          </cell>
        </row>
        <row r="64">
          <cell r="F64" t="str">
            <v>11Kv Dhaga Ag</v>
          </cell>
        </row>
        <row r="65">
          <cell r="F65" t="str">
            <v>11Kv Haturna</v>
          </cell>
        </row>
        <row r="66">
          <cell r="F66" t="str">
            <v>11Kv Rajura Bzr Gao</v>
          </cell>
        </row>
        <row r="67">
          <cell r="F67" t="str">
            <v>11KV Pawani</v>
          </cell>
        </row>
        <row r="68">
          <cell r="F68" t="str">
            <v>11Kv Haturna New</v>
          </cell>
        </row>
        <row r="69">
          <cell r="F69" t="str">
            <v>11Kv Waghal</v>
          </cell>
        </row>
        <row r="70">
          <cell r="F70" t="str">
            <v>11KV Sh'Ghat Town</v>
          </cell>
        </row>
        <row r="71">
          <cell r="F71" t="str">
            <v>11Kv Satnoor gao</v>
          </cell>
        </row>
        <row r="72">
          <cell r="F72" t="str">
            <v>11Kv Pusala Ag.</v>
          </cell>
        </row>
        <row r="73">
          <cell r="F73" t="str">
            <v>11Kv Jamtalao Ag.</v>
          </cell>
        </row>
        <row r="74">
          <cell r="F74" t="str">
            <v>11Kv Jamtalao Gao</v>
          </cell>
        </row>
        <row r="75">
          <cell r="F75" t="str">
            <v>11KV Tiosaghat Gap</v>
          </cell>
        </row>
        <row r="76">
          <cell r="F76" t="str">
            <v>11Kv Pusala Ag.</v>
          </cell>
        </row>
        <row r="77">
          <cell r="F77" t="str">
            <v>11Kv Urad Ag.</v>
          </cell>
        </row>
        <row r="78">
          <cell r="F78" t="str">
            <v>11Kv Urad Gao</v>
          </cell>
        </row>
        <row r="79">
          <cell r="F79" t="str">
            <v>11Kv Linga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
      <sheetName val="Sheet2"/>
      <sheetName val="Sheet3"/>
    </sheetNames>
    <sheetDataSet>
      <sheetData sheetId="0"/>
      <sheetData sheetId="1">
        <row r="1">
          <cell r="A1" t="str">
            <v>Achalpur</v>
          </cell>
          <cell r="B1" t="str">
            <v>Achalpur</v>
          </cell>
          <cell r="C1">
            <v>11.796600000000002</v>
          </cell>
          <cell r="D1" t="str">
            <v>PFC</v>
          </cell>
        </row>
        <row r="2">
          <cell r="A2" t="str">
            <v>Ahmednagar R</v>
          </cell>
          <cell r="B2" t="str">
            <v>Ahmednagar Rural</v>
          </cell>
          <cell r="C2">
            <v>7.5621</v>
          </cell>
          <cell r="D2" t="str">
            <v>PFC</v>
          </cell>
        </row>
        <row r="3">
          <cell r="A3" t="str">
            <v>Ahmednagar U</v>
          </cell>
          <cell r="B3" t="str">
            <v>Ahmednagar UCR</v>
          </cell>
          <cell r="C3">
            <v>0.87749999999999995</v>
          </cell>
          <cell r="D3" t="str">
            <v>PFC</v>
          </cell>
        </row>
        <row r="4">
          <cell r="A4" t="str">
            <v>Akluj</v>
          </cell>
          <cell r="B4" t="str">
            <v>Akluj</v>
          </cell>
          <cell r="C4">
            <v>7.0301800000000005</v>
          </cell>
          <cell r="D4" t="str">
            <v>REC</v>
          </cell>
        </row>
        <row r="5">
          <cell r="A5" t="str">
            <v xml:space="preserve">Ambajogai </v>
          </cell>
          <cell r="B5" t="str">
            <v>Ambejogai</v>
          </cell>
          <cell r="C5">
            <v>15.922975000000001</v>
          </cell>
          <cell r="D5" t="str">
            <v>REC</v>
          </cell>
        </row>
        <row r="6">
          <cell r="A6" t="str">
            <v>Amravati (R)</v>
          </cell>
          <cell r="B6" t="str">
            <v>Amravati Rural</v>
          </cell>
          <cell r="C6">
            <v>4.3768700000000003</v>
          </cell>
          <cell r="D6" t="str">
            <v>PFC</v>
          </cell>
        </row>
        <row r="7">
          <cell r="A7" t="str">
            <v>Amravati (U)</v>
          </cell>
          <cell r="B7" t="str">
            <v>Amravati Urban</v>
          </cell>
          <cell r="C7">
            <v>1.6141119999999998</v>
          </cell>
          <cell r="D7" t="str">
            <v>PFC</v>
          </cell>
        </row>
        <row r="8">
          <cell r="A8" t="str">
            <v>Baramati</v>
          </cell>
          <cell r="B8" t="str">
            <v>Baramati</v>
          </cell>
          <cell r="C8">
            <v>5.09</v>
          </cell>
          <cell r="D8" t="str">
            <v>REC</v>
          </cell>
        </row>
        <row r="9">
          <cell r="A9" t="str">
            <v>Barshi</v>
          </cell>
          <cell r="B9" t="str">
            <v>Barshi</v>
          </cell>
          <cell r="C9">
            <v>7.8822200000000002</v>
          </cell>
          <cell r="D9" t="str">
            <v>REC</v>
          </cell>
        </row>
        <row r="10">
          <cell r="A10" t="str">
            <v xml:space="preserve">Beed </v>
          </cell>
          <cell r="B10" t="str">
            <v>Beed</v>
          </cell>
          <cell r="C10">
            <v>13.745208</v>
          </cell>
          <cell r="D10" t="str">
            <v>PFC</v>
          </cell>
        </row>
        <row r="11">
          <cell r="A11" t="str">
            <v>BHANDUP</v>
          </cell>
          <cell r="B11" t="str">
            <v>Thane U,Bhandup U,Mulund</v>
          </cell>
          <cell r="C11">
            <v>5.9823500000000003</v>
          </cell>
          <cell r="D11" t="str">
            <v>PFC</v>
          </cell>
        </row>
        <row r="12">
          <cell r="A12" t="str">
            <v xml:space="preserve">Bhokar </v>
          </cell>
          <cell r="B12" t="str">
            <v>Bhokar</v>
          </cell>
          <cell r="C12">
            <v>9.0681550000000009</v>
          </cell>
          <cell r="D12" t="str">
            <v>REC</v>
          </cell>
        </row>
        <row r="13">
          <cell r="A13" t="str">
            <v>Bhosari</v>
          </cell>
          <cell r="B13" t="str">
            <v>Bhosari</v>
          </cell>
          <cell r="C13">
            <v>1.2863999999999998</v>
          </cell>
          <cell r="D13" t="str">
            <v>PFC</v>
          </cell>
        </row>
        <row r="14">
          <cell r="A14" t="str">
            <v>Bhusaval</v>
          </cell>
          <cell r="B14" t="str">
            <v>Bhusawal U&amp;R</v>
          </cell>
          <cell r="C14">
            <v>0.34200000000000003</v>
          </cell>
          <cell r="D14" t="str">
            <v>REC</v>
          </cell>
        </row>
        <row r="15">
          <cell r="A15" t="str">
            <v xml:space="preserve">Buldhana </v>
          </cell>
          <cell r="B15" t="str">
            <v>Buldhana</v>
          </cell>
          <cell r="C15">
            <v>1.0820999999999998</v>
          </cell>
          <cell r="D15" t="str">
            <v>PFC</v>
          </cell>
        </row>
        <row r="16">
          <cell r="A16" t="str">
            <v>Bund Gdn</v>
          </cell>
          <cell r="B16" t="str">
            <v>Bund Garden</v>
          </cell>
          <cell r="C16">
            <v>0.35649999999999998</v>
          </cell>
          <cell r="D16" t="str">
            <v>PFC</v>
          </cell>
        </row>
        <row r="17">
          <cell r="A17" t="str">
            <v>C.N.Dn.</v>
          </cell>
          <cell r="B17" t="str">
            <v>Congress Nagar</v>
          </cell>
          <cell r="C17">
            <v>2.30725135</v>
          </cell>
          <cell r="D17" t="str">
            <v>PFC</v>
          </cell>
        </row>
        <row r="18">
          <cell r="A18" t="str">
            <v>Chalisgaon</v>
          </cell>
          <cell r="B18" t="str">
            <v>Chalisgaon</v>
          </cell>
          <cell r="C18">
            <v>0.91569999999999996</v>
          </cell>
          <cell r="D18" t="str">
            <v>REC</v>
          </cell>
        </row>
        <row r="19">
          <cell r="A19" t="str">
            <v>Chandwad</v>
          </cell>
          <cell r="B19" t="str">
            <v>Chandwad</v>
          </cell>
          <cell r="C19">
            <v>0.53290000000000004</v>
          </cell>
          <cell r="D19" t="str">
            <v>REC</v>
          </cell>
        </row>
        <row r="20">
          <cell r="A20" t="str">
            <v>Chiplun</v>
          </cell>
          <cell r="B20" t="str">
            <v>Chiplun</v>
          </cell>
          <cell r="C20">
            <v>1.3833</v>
          </cell>
          <cell r="D20" t="str">
            <v>RGB</v>
          </cell>
        </row>
        <row r="21">
          <cell r="A21" t="str">
            <v xml:space="preserve">Degloor </v>
          </cell>
          <cell r="B21" t="str">
            <v>Degloor</v>
          </cell>
          <cell r="C21">
            <v>8.9874000000000009</v>
          </cell>
          <cell r="D21" t="str">
            <v>REC</v>
          </cell>
        </row>
        <row r="22">
          <cell r="A22" t="str">
            <v>Dharangaon</v>
          </cell>
          <cell r="B22" t="str">
            <v>Dharangaon</v>
          </cell>
          <cell r="C22">
            <v>3.8596000000000004</v>
          </cell>
          <cell r="D22" t="str">
            <v>PFC</v>
          </cell>
        </row>
        <row r="23">
          <cell r="A23" t="str">
            <v>Dhule Rural</v>
          </cell>
          <cell r="B23" t="str">
            <v xml:space="preserve">Dhule (R) </v>
          </cell>
          <cell r="C23">
            <v>1.2328000000000001</v>
          </cell>
          <cell r="D23" t="str">
            <v>REC</v>
          </cell>
        </row>
        <row r="24">
          <cell r="A24" t="str">
            <v>Dhule Urban</v>
          </cell>
          <cell r="B24" t="str">
            <v>Dhule UCR</v>
          </cell>
          <cell r="C24">
            <v>0.97819999999999996</v>
          </cell>
          <cell r="D24" t="str">
            <v>PFC</v>
          </cell>
        </row>
        <row r="25">
          <cell r="A25" t="str">
            <v>Dn.I</v>
          </cell>
          <cell r="B25" t="str">
            <v>Nagpur Dn. I</v>
          </cell>
          <cell r="C25">
            <v>4.4676999999999998</v>
          </cell>
          <cell r="D25" t="str">
            <v>PFC</v>
          </cell>
        </row>
        <row r="26">
          <cell r="A26" t="str">
            <v>Dn.II</v>
          </cell>
          <cell r="B26" t="str">
            <v>Nagpur Division II</v>
          </cell>
          <cell r="C26">
            <v>1.09175</v>
          </cell>
          <cell r="D26" t="str">
            <v>PFC</v>
          </cell>
        </row>
        <row r="27">
          <cell r="A27" t="str">
            <v>Dombivali</v>
          </cell>
          <cell r="B27" t="str">
            <v>Dombivali U</v>
          </cell>
          <cell r="C27">
            <v>0.25629999999999997</v>
          </cell>
          <cell r="D27" t="str">
            <v>PFC</v>
          </cell>
        </row>
        <row r="28">
          <cell r="A28" t="str">
            <v>Dondaicha</v>
          </cell>
          <cell r="B28" t="str">
            <v>Dondaicha</v>
          </cell>
          <cell r="C28">
            <v>0.83074999999999999</v>
          </cell>
          <cell r="D28" t="str">
            <v>PFC</v>
          </cell>
        </row>
        <row r="29">
          <cell r="A29" t="str">
            <v>Gadghinglaj</v>
          </cell>
          <cell r="B29" t="str">
            <v>Gadhinglaj</v>
          </cell>
          <cell r="C29">
            <v>8.0894376923076923</v>
          </cell>
          <cell r="D29" t="str">
            <v>REC</v>
          </cell>
        </row>
        <row r="30">
          <cell r="A30" t="str">
            <v>Goregaon</v>
          </cell>
          <cell r="B30" t="str">
            <v>Goregaon</v>
          </cell>
          <cell r="C30">
            <v>1.08856</v>
          </cell>
          <cell r="D30" t="str">
            <v>PFC</v>
          </cell>
        </row>
        <row r="31">
          <cell r="A31" t="str">
            <v>Ichalkaranji</v>
          </cell>
          <cell r="B31" t="str">
            <v>Ichalkaranji</v>
          </cell>
          <cell r="C31">
            <v>2.0329753333333334</v>
          </cell>
          <cell r="D31" t="str">
            <v>PFC</v>
          </cell>
        </row>
        <row r="32">
          <cell r="A32" t="str">
            <v>Islampur</v>
          </cell>
          <cell r="B32" t="str">
            <v>Islampur</v>
          </cell>
          <cell r="C32">
            <v>3.0825929999999993</v>
          </cell>
          <cell r="D32" t="str">
            <v>REC</v>
          </cell>
        </row>
        <row r="33">
          <cell r="A33" t="str">
            <v>Jalgaon UcR</v>
          </cell>
          <cell r="B33" t="str">
            <v>Jalgaon UCR</v>
          </cell>
          <cell r="C33">
            <v>1.3593999999999999</v>
          </cell>
          <cell r="D33" t="str">
            <v>REC</v>
          </cell>
        </row>
        <row r="34">
          <cell r="A34" t="str">
            <v>Jalna-I division Jalna</v>
          </cell>
          <cell r="B34" t="str">
            <v>Jalna I</v>
          </cell>
          <cell r="C34">
            <v>2.9479000000000002</v>
          </cell>
          <cell r="D34" t="str">
            <v>PFC</v>
          </cell>
        </row>
        <row r="35">
          <cell r="A35" t="str">
            <v>Jalna-II division    Jalna</v>
          </cell>
          <cell r="B35" t="str">
            <v>Jalna II</v>
          </cell>
          <cell r="C35">
            <v>6.1571000000000007</v>
          </cell>
          <cell r="D35" t="str">
            <v>PFC</v>
          </cell>
        </row>
        <row r="36">
          <cell r="A36" t="str">
            <v>Jaysingpur</v>
          </cell>
          <cell r="B36" t="str">
            <v>Jaysingpur</v>
          </cell>
          <cell r="C36">
            <v>9.0708903999999997</v>
          </cell>
          <cell r="D36" t="str">
            <v>REC</v>
          </cell>
        </row>
        <row r="37">
          <cell r="A37" t="str">
            <v>KALWA</v>
          </cell>
          <cell r="B37" t="str">
            <v>Kalwa</v>
          </cell>
          <cell r="C37">
            <v>2.8802999999999996</v>
          </cell>
          <cell r="D37" t="str">
            <v>PFC</v>
          </cell>
        </row>
        <row r="38">
          <cell r="A38" t="str">
            <v>Kalyan (E)</v>
          </cell>
          <cell r="B38" t="str">
            <v>Kalyan East</v>
          </cell>
          <cell r="C38">
            <v>1.16042</v>
          </cell>
          <cell r="D38" t="str">
            <v>PFC</v>
          </cell>
        </row>
        <row r="39">
          <cell r="A39" t="str">
            <v>Kalyan (R )</v>
          </cell>
          <cell r="B39" t="str">
            <v>Kalyan R</v>
          </cell>
          <cell r="C39">
            <v>0.18909999999999999</v>
          </cell>
          <cell r="D39" t="str">
            <v>PFC</v>
          </cell>
        </row>
        <row r="40">
          <cell r="A40" t="str">
            <v>Kankavali</v>
          </cell>
          <cell r="B40" t="str">
            <v>Kankavali</v>
          </cell>
          <cell r="C40">
            <v>0.42</v>
          </cell>
          <cell r="D40" t="str">
            <v>PFC</v>
          </cell>
        </row>
        <row r="41">
          <cell r="A41" t="str">
            <v>Kannad Division Aurangabad</v>
          </cell>
          <cell r="B41" t="str">
            <v>Kannad</v>
          </cell>
          <cell r="C41">
            <v>3.4848000000000008</v>
          </cell>
          <cell r="D41" t="str">
            <v>PFC</v>
          </cell>
        </row>
        <row r="42">
          <cell r="A42" t="str">
            <v>Karad</v>
          </cell>
          <cell r="B42" t="str">
            <v>Karad</v>
          </cell>
          <cell r="C42">
            <v>0.14340999999999998</v>
          </cell>
          <cell r="D42" t="str">
            <v>REC</v>
          </cell>
        </row>
        <row r="43">
          <cell r="A43" t="str">
            <v>Karjat</v>
          </cell>
          <cell r="B43" t="str">
            <v>Karjat</v>
          </cell>
          <cell r="C43">
            <v>5.6723999999999997</v>
          </cell>
          <cell r="D43" t="str">
            <v>PFC</v>
          </cell>
        </row>
        <row r="44">
          <cell r="A44" t="str">
            <v>Kedgaon</v>
          </cell>
          <cell r="B44" t="str">
            <v>Kedgaon</v>
          </cell>
          <cell r="C44">
            <v>4.4669999999999996</v>
          </cell>
          <cell r="D44" t="str">
            <v>REC</v>
          </cell>
        </row>
        <row r="45">
          <cell r="A45" t="str">
            <v>Khamgaon</v>
          </cell>
          <cell r="B45" t="str">
            <v>Khamgaon</v>
          </cell>
          <cell r="C45">
            <v>1.9127000000000001</v>
          </cell>
          <cell r="D45" t="str">
            <v>PFC</v>
          </cell>
        </row>
        <row r="46">
          <cell r="A46" t="str">
            <v>Kothrud</v>
          </cell>
          <cell r="B46" t="str">
            <v>Kothrud</v>
          </cell>
          <cell r="C46">
            <v>2.2359</v>
          </cell>
          <cell r="D46" t="str">
            <v>PFC</v>
          </cell>
        </row>
        <row r="47">
          <cell r="A47" t="str">
            <v>Ktl</v>
          </cell>
          <cell r="B47" t="str">
            <v>Katol</v>
          </cell>
          <cell r="C47">
            <v>2.1015000000000001</v>
          </cell>
          <cell r="D47" t="str">
            <v>PFC</v>
          </cell>
        </row>
        <row r="48">
          <cell r="A48" t="str">
            <v>Kudal</v>
          </cell>
          <cell r="B48" t="str">
            <v>Kudal</v>
          </cell>
          <cell r="C48">
            <v>0</v>
          </cell>
          <cell r="D48" t="str">
            <v>PFC</v>
          </cell>
        </row>
        <row r="49">
          <cell r="A49" t="str">
            <v xml:space="preserve">Latur </v>
          </cell>
          <cell r="B49" t="str">
            <v>Latur</v>
          </cell>
          <cell r="C49">
            <v>5.1067999999999998</v>
          </cell>
          <cell r="D49" t="str">
            <v>PFC</v>
          </cell>
        </row>
        <row r="50">
          <cell r="A50" t="str">
            <v>M.I.D.C</v>
          </cell>
          <cell r="B50" t="str">
            <v>MIDC Nagpur</v>
          </cell>
          <cell r="C50">
            <v>0.26700000000000002</v>
          </cell>
          <cell r="D50" t="str">
            <v>PFC</v>
          </cell>
        </row>
        <row r="51">
          <cell r="A51" t="str">
            <v>Malegaon R(Satana)</v>
          </cell>
          <cell r="B51" t="str">
            <v>Malegaon Rural</v>
          </cell>
          <cell r="C51">
            <v>0.61619999999999997</v>
          </cell>
          <cell r="D51" t="str">
            <v>PFC</v>
          </cell>
        </row>
        <row r="52">
          <cell r="A52" t="str">
            <v>Malegaon U</v>
          </cell>
          <cell r="B52" t="str">
            <v>Malegaon UCR</v>
          </cell>
          <cell r="C52">
            <v>2.6080000000000001</v>
          </cell>
          <cell r="D52" t="str">
            <v>REC</v>
          </cell>
        </row>
        <row r="53">
          <cell r="A53" t="str">
            <v>Malkapur</v>
          </cell>
          <cell r="B53" t="str">
            <v>Malkapur</v>
          </cell>
          <cell r="C53">
            <v>1.7915000000000001</v>
          </cell>
          <cell r="D53" t="str">
            <v>REC</v>
          </cell>
        </row>
        <row r="54">
          <cell r="A54" t="str">
            <v>Manchar</v>
          </cell>
          <cell r="B54" t="str">
            <v>Manchar</v>
          </cell>
          <cell r="C54">
            <v>6.05</v>
          </cell>
          <cell r="D54" t="str">
            <v>REC</v>
          </cell>
        </row>
        <row r="55">
          <cell r="A55" t="str">
            <v>Morshi</v>
          </cell>
          <cell r="B55" t="str">
            <v>Morshi</v>
          </cell>
          <cell r="C55">
            <v>2.0023</v>
          </cell>
          <cell r="D55" t="str">
            <v>REC</v>
          </cell>
        </row>
        <row r="56">
          <cell r="A56" t="str">
            <v>Mulshi</v>
          </cell>
          <cell r="B56" t="str">
            <v>Mulshi</v>
          </cell>
          <cell r="C56">
            <v>0.28499999999999998</v>
          </cell>
          <cell r="D56" t="str">
            <v>REC</v>
          </cell>
        </row>
        <row r="57">
          <cell r="A57" t="str">
            <v>Nagar Rd</v>
          </cell>
          <cell r="B57" t="str">
            <v>Nagar Road</v>
          </cell>
          <cell r="C57">
            <v>1.3592</v>
          </cell>
          <cell r="D57" t="str">
            <v>PFC</v>
          </cell>
        </row>
        <row r="58">
          <cell r="A58" t="str">
            <v xml:space="preserve">Nanded </v>
          </cell>
          <cell r="B58" t="str">
            <v>Nanded</v>
          </cell>
          <cell r="C58">
            <v>10.666728000000001</v>
          </cell>
          <cell r="D58" t="str">
            <v>REC</v>
          </cell>
        </row>
        <row r="59">
          <cell r="A59" t="str">
            <v>Nandurbar</v>
          </cell>
          <cell r="B59" t="str">
            <v>Nandurbar</v>
          </cell>
          <cell r="C59">
            <v>0.55720000000000003</v>
          </cell>
          <cell r="D59" t="str">
            <v>REC</v>
          </cell>
        </row>
        <row r="60">
          <cell r="A60" t="str">
            <v>Nashik R</v>
          </cell>
          <cell r="B60" t="str">
            <v>Nashik Rural</v>
          </cell>
          <cell r="C60">
            <v>3.1930999999999998</v>
          </cell>
          <cell r="D60" t="str">
            <v>PFC</v>
          </cell>
        </row>
        <row r="61">
          <cell r="A61" t="str">
            <v>Nashik U-I Dn.</v>
          </cell>
          <cell r="B61" t="str">
            <v>Nashik Urban - I</v>
          </cell>
          <cell r="C61">
            <v>2.2778999999999998</v>
          </cell>
          <cell r="D61" t="str">
            <v>PFC</v>
          </cell>
        </row>
        <row r="62">
          <cell r="A62" t="str">
            <v>Nashik U-II Dn.</v>
          </cell>
          <cell r="B62" t="str">
            <v>Nashik Urban II</v>
          </cell>
          <cell r="C62">
            <v>1.7109800000000002</v>
          </cell>
          <cell r="D62" t="str">
            <v>PFC</v>
          </cell>
        </row>
        <row r="63">
          <cell r="A63" t="str">
            <v>NERUL</v>
          </cell>
          <cell r="B63" t="str">
            <v>Nerul</v>
          </cell>
          <cell r="C63">
            <v>2.3550800000000001</v>
          </cell>
          <cell r="D63" t="str">
            <v>PFC</v>
          </cell>
        </row>
        <row r="64">
          <cell r="A64" t="str">
            <v xml:space="preserve">Nilanga </v>
          </cell>
          <cell r="B64" t="str">
            <v>Nilanga</v>
          </cell>
          <cell r="C64">
            <v>2.43275</v>
          </cell>
          <cell r="D64" t="str">
            <v>REC</v>
          </cell>
        </row>
        <row r="65">
          <cell r="A65" t="str">
            <v xml:space="preserve">O' bad </v>
          </cell>
          <cell r="B65" t="str">
            <v>Osmanabad</v>
          </cell>
          <cell r="C65">
            <v>2.6472400000000005</v>
          </cell>
          <cell r="D65" t="str">
            <v>PFC</v>
          </cell>
        </row>
        <row r="66">
          <cell r="A66" t="str">
            <v>Pachora</v>
          </cell>
          <cell r="B66" t="str">
            <v>Pachora</v>
          </cell>
          <cell r="C66">
            <v>0.97849999999999993</v>
          </cell>
          <cell r="D66" t="str">
            <v>REC</v>
          </cell>
        </row>
        <row r="67">
          <cell r="A67" t="str">
            <v>Padmavati</v>
          </cell>
          <cell r="B67" t="str">
            <v>Padmavati</v>
          </cell>
          <cell r="C67">
            <v>1.8864000000000001</v>
          </cell>
          <cell r="D67" t="str">
            <v>PFC</v>
          </cell>
        </row>
        <row r="68">
          <cell r="A68" t="str">
            <v>Palghar</v>
          </cell>
          <cell r="B68" t="str">
            <v>Palghar</v>
          </cell>
          <cell r="C68">
            <v>0.87067000000000005</v>
          </cell>
          <cell r="D68" t="str">
            <v>PFC</v>
          </cell>
        </row>
        <row r="69">
          <cell r="A69" t="str">
            <v>Pandharpur</v>
          </cell>
          <cell r="B69" t="str">
            <v>Pandharpur</v>
          </cell>
          <cell r="C69">
            <v>13.0402</v>
          </cell>
          <cell r="D69" t="str">
            <v>PFC</v>
          </cell>
        </row>
        <row r="70">
          <cell r="A70" t="str">
            <v>PANVEL</v>
          </cell>
          <cell r="B70" t="str">
            <v>Panvel U</v>
          </cell>
          <cell r="C70">
            <v>2.6460000000000004</v>
          </cell>
          <cell r="D70" t="str">
            <v>PFC</v>
          </cell>
        </row>
        <row r="71">
          <cell r="A71" t="str">
            <v>Panvel (R )</v>
          </cell>
          <cell r="B71" t="str">
            <v>Panvel Rural</v>
          </cell>
          <cell r="C71">
            <v>1.2491700000000001</v>
          </cell>
          <cell r="D71" t="str">
            <v>RGB</v>
          </cell>
        </row>
        <row r="72">
          <cell r="A72" t="str">
            <v>Parvati</v>
          </cell>
          <cell r="B72" t="str">
            <v>Parvati</v>
          </cell>
          <cell r="C72">
            <v>1.1815</v>
          </cell>
          <cell r="D72" t="str">
            <v>PFC</v>
          </cell>
        </row>
        <row r="73">
          <cell r="A73" t="str">
            <v>Phaltan</v>
          </cell>
          <cell r="B73" t="str">
            <v>Phaltan</v>
          </cell>
          <cell r="C73">
            <v>0</v>
          </cell>
          <cell r="D73" t="str">
            <v>REC</v>
          </cell>
        </row>
        <row r="74">
          <cell r="A74" t="str">
            <v>Pimpri</v>
          </cell>
          <cell r="B74" t="str">
            <v>Pimpri</v>
          </cell>
          <cell r="C74">
            <v>7.2400000000000006E-2</v>
          </cell>
          <cell r="D74" t="str">
            <v>PFC</v>
          </cell>
        </row>
        <row r="75">
          <cell r="A75" t="str">
            <v>R.I Dn. Kolhapur</v>
          </cell>
          <cell r="B75" t="str">
            <v>Kolhapur Rural I</v>
          </cell>
          <cell r="C75">
            <v>6.4337999999999997</v>
          </cell>
          <cell r="D75" t="str">
            <v>REC</v>
          </cell>
        </row>
        <row r="76">
          <cell r="A76" t="str">
            <v>R.II Dn. Kolhapur</v>
          </cell>
          <cell r="B76" t="str">
            <v>Kolhapur R II</v>
          </cell>
          <cell r="C76">
            <v>4.7074499999999997</v>
          </cell>
          <cell r="D76" t="str">
            <v>REC</v>
          </cell>
        </row>
        <row r="77">
          <cell r="A77" t="str">
            <v>Rajguru nagar</v>
          </cell>
          <cell r="B77" t="str">
            <v>Rajgurunagar</v>
          </cell>
          <cell r="C77">
            <v>1.3359999999999999</v>
          </cell>
          <cell r="D77" t="str">
            <v>REC</v>
          </cell>
        </row>
        <row r="78">
          <cell r="A78" t="str">
            <v>Rasta Peth</v>
          </cell>
          <cell r="B78" t="str">
            <v>Rastapeth</v>
          </cell>
          <cell r="C78">
            <v>1.8118000000000001</v>
          </cell>
          <cell r="D78" t="str">
            <v>PFC</v>
          </cell>
        </row>
        <row r="79">
          <cell r="A79" t="str">
            <v>Ratnagiri</v>
          </cell>
          <cell r="B79" t="str">
            <v>Ratnagiri</v>
          </cell>
          <cell r="C79">
            <v>0.50829999999999997</v>
          </cell>
          <cell r="D79" t="str">
            <v>PFC</v>
          </cell>
        </row>
        <row r="80">
          <cell r="A80" t="str">
            <v>Rural division Aurangabad</v>
          </cell>
          <cell r="B80" t="str">
            <v>Aurangabad Rural</v>
          </cell>
          <cell r="C80">
            <v>1.5104</v>
          </cell>
          <cell r="D80" t="str">
            <v>PFC</v>
          </cell>
        </row>
        <row r="81">
          <cell r="A81" t="str">
            <v>Sangamner</v>
          </cell>
          <cell r="B81" t="str">
            <v>Sangamner</v>
          </cell>
          <cell r="C81">
            <v>3.3041</v>
          </cell>
          <cell r="D81" t="str">
            <v>PFC</v>
          </cell>
        </row>
        <row r="82">
          <cell r="A82" t="str">
            <v>Sangli (R)</v>
          </cell>
          <cell r="B82" t="str">
            <v xml:space="preserve">Sangli (R) </v>
          </cell>
          <cell r="C82">
            <v>9.2460170000000002</v>
          </cell>
          <cell r="D82" t="str">
            <v>REC</v>
          </cell>
        </row>
        <row r="83">
          <cell r="A83" t="str">
            <v>Sangli (U)</v>
          </cell>
          <cell r="B83" t="str">
            <v>Sangli Urban</v>
          </cell>
          <cell r="C83">
            <v>1.5024960000000001</v>
          </cell>
          <cell r="D83" t="str">
            <v>REC</v>
          </cell>
        </row>
        <row r="84">
          <cell r="A84" t="str">
            <v>Satara</v>
          </cell>
          <cell r="B84" t="str">
            <v>Satara</v>
          </cell>
          <cell r="C84">
            <v>0.28874</v>
          </cell>
          <cell r="D84" t="str">
            <v>REC</v>
          </cell>
        </row>
        <row r="85">
          <cell r="A85" t="str">
            <v>Savada</v>
          </cell>
          <cell r="B85" t="str">
            <v>Savda</v>
          </cell>
          <cell r="C85">
            <v>3.1102999999999996</v>
          </cell>
          <cell r="D85" t="str">
            <v>REC</v>
          </cell>
        </row>
        <row r="86">
          <cell r="A86" t="str">
            <v>Shahada</v>
          </cell>
          <cell r="B86" t="str">
            <v>Shahada</v>
          </cell>
          <cell r="C86">
            <v>0.71260000000000001</v>
          </cell>
          <cell r="D86" t="str">
            <v>PFC</v>
          </cell>
        </row>
        <row r="87">
          <cell r="A87" t="str">
            <v>Shivajinagar</v>
          </cell>
          <cell r="B87" t="str">
            <v>Shivaji Nagar</v>
          </cell>
          <cell r="C87">
            <v>0.79610000000000003</v>
          </cell>
          <cell r="D87" t="str">
            <v>PFC</v>
          </cell>
        </row>
        <row r="88">
          <cell r="A88" t="str">
            <v>Solapur Rural</v>
          </cell>
          <cell r="B88" t="str">
            <v>Solapur Rural</v>
          </cell>
          <cell r="C88">
            <v>10.504832</v>
          </cell>
          <cell r="D88" t="str">
            <v>REC</v>
          </cell>
        </row>
        <row r="89">
          <cell r="A89" t="str">
            <v>Solapur Urban</v>
          </cell>
          <cell r="B89" t="str">
            <v>Solapur Urban</v>
          </cell>
          <cell r="C89">
            <v>5.4010319999999998</v>
          </cell>
          <cell r="D89" t="str">
            <v>PFC</v>
          </cell>
        </row>
        <row r="90">
          <cell r="A90" t="str">
            <v xml:space="preserve">Tuljapur </v>
          </cell>
          <cell r="B90" t="str">
            <v>Tuljapur</v>
          </cell>
          <cell r="C90">
            <v>4.0127499999999996</v>
          </cell>
          <cell r="D90" t="str">
            <v>REC</v>
          </cell>
        </row>
        <row r="91">
          <cell r="A91" t="str">
            <v xml:space="preserve">Udgir </v>
          </cell>
          <cell r="B91" t="str">
            <v>Udgir</v>
          </cell>
          <cell r="C91">
            <v>4.4246200000000009</v>
          </cell>
          <cell r="D91" t="str">
            <v>REC</v>
          </cell>
        </row>
        <row r="92">
          <cell r="A92" t="str">
            <v>Ulhasnagar - I</v>
          </cell>
          <cell r="B92" t="str">
            <v>Ulhasnagar I</v>
          </cell>
          <cell r="C92">
            <v>0.76249999999999996</v>
          </cell>
          <cell r="D92" t="str">
            <v>PFC</v>
          </cell>
        </row>
        <row r="93">
          <cell r="A93" t="str">
            <v>Ulhasnagar - II</v>
          </cell>
          <cell r="B93" t="str">
            <v>Ulhasnagar II</v>
          </cell>
          <cell r="C93">
            <v>0.3871</v>
          </cell>
          <cell r="D93" t="str">
            <v>PFC</v>
          </cell>
        </row>
        <row r="94">
          <cell r="A94" t="str">
            <v>Urban Dn. Kolhapur</v>
          </cell>
          <cell r="B94" t="str">
            <v>Kolhapur U</v>
          </cell>
          <cell r="C94">
            <v>5.6721906999999998</v>
          </cell>
          <cell r="D94" t="str">
            <v>REC</v>
          </cell>
        </row>
        <row r="95">
          <cell r="A95" t="str">
            <v>Vasai</v>
          </cell>
          <cell r="B95" t="str">
            <v>Vasai</v>
          </cell>
          <cell r="C95">
            <v>0.80059999999999998</v>
          </cell>
          <cell r="D95" t="str">
            <v>PFC</v>
          </cell>
        </row>
        <row r="96">
          <cell r="A96" t="str">
            <v>VASHI</v>
          </cell>
          <cell r="B96" t="str">
            <v>Vashi</v>
          </cell>
          <cell r="C96">
            <v>3.1013000000000002</v>
          </cell>
          <cell r="D96" t="str">
            <v>PFC</v>
          </cell>
        </row>
        <row r="97">
          <cell r="A97" t="str">
            <v>Virar</v>
          </cell>
          <cell r="B97" t="str">
            <v>Virar</v>
          </cell>
          <cell r="C97">
            <v>0.70604</v>
          </cell>
          <cell r="D97" t="str">
            <v>PFC</v>
          </cell>
        </row>
        <row r="98">
          <cell r="A98" t="str">
            <v>Vita</v>
          </cell>
          <cell r="B98" t="str">
            <v>Vita</v>
          </cell>
          <cell r="C98">
            <v>9.3977070000000005</v>
          </cell>
          <cell r="D98" t="str">
            <v>PFC</v>
          </cell>
        </row>
        <row r="99">
          <cell r="A99" t="str">
            <v>WAGLE ESTATE</v>
          </cell>
          <cell r="B99" t="str">
            <v>Wagle Estate</v>
          </cell>
          <cell r="C99">
            <v>2.8376000000000001</v>
          </cell>
          <cell r="D99" t="str">
            <v>PFC</v>
          </cell>
        </row>
        <row r="100">
          <cell r="A100" t="str">
            <v>Wai</v>
          </cell>
          <cell r="B100" t="str">
            <v>Wai</v>
          </cell>
          <cell r="C100">
            <v>0</v>
          </cell>
          <cell r="D100" t="str">
            <v>REC</v>
          </cell>
        </row>
      </sheetData>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ummary"/>
      <sheetName val="Sec-A"/>
      <sheetName val="Form-A"/>
      <sheetName val="Sec-B"/>
      <sheetName val="Form-B"/>
      <sheetName val="Sec-C"/>
      <sheetName val="Form-C1"/>
      <sheetName val="Form-C2 "/>
      <sheetName val="Form-C3"/>
      <sheetName val="Form-C4"/>
      <sheetName val="Form-C5"/>
      <sheetName val="Form-C6"/>
      <sheetName val="Sec-D"/>
      <sheetName val="Form-D1"/>
      <sheetName val="Form-D2"/>
      <sheetName val="Form-D3"/>
      <sheetName val="Form-D4"/>
      <sheetName val="Form-D5"/>
      <sheetName val="Sec-E"/>
      <sheetName val="Form-E1"/>
      <sheetName val="Form-E2"/>
      <sheetName val="Form-E3"/>
      <sheetName val="Form E4"/>
      <sheetName val="Form-E5"/>
      <sheetName val="Form-E6"/>
      <sheetName val="Form-E7"/>
      <sheetName val="Form-E8"/>
      <sheetName val="Form-E9"/>
      <sheetName val="Form-E10."/>
      <sheetName val="Form-E11"/>
      <sheetName val="Sec-F"/>
      <sheetName val="Form-F1"/>
      <sheetName val="Form-F2"/>
      <sheetName val="Form-F3"/>
      <sheetName val="Form-F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ra I LAS"/>
      <sheetName val="abstract IP_I"/>
      <sheetName val="New S-Stn new"/>
      <sheetName val="Infra II LAS"/>
      <sheetName val="abstract IP_II"/>
      <sheetName val="Infra II A LAS"/>
      <sheetName val="abstract IP_IIA"/>
      <sheetName val="data usm"/>
      <sheetName val="Master data"/>
      <sheetName val="Sheet2"/>
      <sheetName val="Details Contractors"/>
      <sheetName val="Sheet4"/>
      <sheetName val="Districtwise(T)"/>
      <sheetName val="Districtwise (A)"/>
      <sheetName val="Sheet5"/>
      <sheetName val="Districtwise (2)"/>
      <sheetName val="IP II A Version_III"/>
      <sheetName val="Names of Dns"/>
      <sheetName val="Sheet1"/>
      <sheetName val="Loan sanction details"/>
      <sheetName val="NITs"/>
      <sheetName val="Infra Staus"/>
      <sheetName val="Division-wise Cost"/>
    </sheetNames>
    <sheetDataSet>
      <sheetData sheetId="0" refreshError="1"/>
      <sheetData sheetId="1" refreshError="1">
        <row r="6">
          <cell r="E6" t="str">
            <v>Goregaon</v>
          </cell>
          <cell r="F6">
            <v>4</v>
          </cell>
          <cell r="G6">
            <v>2</v>
          </cell>
          <cell r="H6">
            <v>2</v>
          </cell>
          <cell r="I6">
            <v>0</v>
          </cell>
          <cell r="J6">
            <v>1</v>
          </cell>
          <cell r="K6">
            <v>1</v>
          </cell>
          <cell r="L6">
            <v>2</v>
          </cell>
          <cell r="M6">
            <v>0</v>
          </cell>
        </row>
        <row r="7">
          <cell r="E7" t="str">
            <v>Panvel Rural</v>
          </cell>
          <cell r="F7">
            <v>3</v>
          </cell>
          <cell r="G7">
            <v>2</v>
          </cell>
          <cell r="H7">
            <v>1</v>
          </cell>
          <cell r="I7">
            <v>1</v>
          </cell>
          <cell r="J7">
            <v>0</v>
          </cell>
          <cell r="K7">
            <v>1</v>
          </cell>
          <cell r="L7">
            <v>1</v>
          </cell>
          <cell r="M7">
            <v>0</v>
          </cell>
        </row>
        <row r="8">
          <cell r="E8" t="str">
            <v>Total</v>
          </cell>
          <cell r="F8">
            <v>7</v>
          </cell>
          <cell r="G8">
            <v>4</v>
          </cell>
          <cell r="H8">
            <v>3</v>
          </cell>
          <cell r="I8">
            <v>1</v>
          </cell>
          <cell r="J8">
            <v>1</v>
          </cell>
          <cell r="K8">
            <v>2</v>
          </cell>
          <cell r="L8">
            <v>3</v>
          </cell>
          <cell r="M8">
            <v>0</v>
          </cell>
        </row>
        <row r="9">
          <cell r="E9" t="str">
            <v>Gadhinglaj</v>
          </cell>
          <cell r="F9">
            <v>10</v>
          </cell>
          <cell r="G9">
            <v>5</v>
          </cell>
          <cell r="H9">
            <v>3</v>
          </cell>
          <cell r="I9">
            <v>2</v>
          </cell>
          <cell r="J9">
            <v>3</v>
          </cell>
          <cell r="K9">
            <v>2</v>
          </cell>
          <cell r="L9">
            <v>5</v>
          </cell>
          <cell r="M9">
            <v>0</v>
          </cell>
        </row>
        <row r="10">
          <cell r="E10" t="str">
            <v>Kolhapur R-I</v>
          </cell>
          <cell r="F10">
            <v>6</v>
          </cell>
          <cell r="G10">
            <v>4</v>
          </cell>
          <cell r="H10">
            <v>4</v>
          </cell>
          <cell r="I10">
            <v>0</v>
          </cell>
          <cell r="J10">
            <v>2</v>
          </cell>
          <cell r="K10">
            <v>0</v>
          </cell>
          <cell r="L10">
            <v>2</v>
          </cell>
          <cell r="M10">
            <v>0</v>
          </cell>
        </row>
        <row r="11">
          <cell r="E11" t="str">
            <v>Total</v>
          </cell>
          <cell r="F11">
            <v>16</v>
          </cell>
          <cell r="G11">
            <v>9</v>
          </cell>
          <cell r="H11">
            <v>7</v>
          </cell>
          <cell r="I11">
            <v>2</v>
          </cell>
          <cell r="J11">
            <v>5</v>
          </cell>
          <cell r="K11">
            <v>2</v>
          </cell>
          <cell r="L11">
            <v>7</v>
          </cell>
          <cell r="M11">
            <v>0</v>
          </cell>
        </row>
        <row r="12">
          <cell r="E12" t="str">
            <v>Solapur (U)</v>
          </cell>
          <cell r="F12">
            <v>1</v>
          </cell>
          <cell r="G12">
            <v>1</v>
          </cell>
          <cell r="H12">
            <v>0</v>
          </cell>
          <cell r="I12">
            <v>1</v>
          </cell>
          <cell r="J12">
            <v>0</v>
          </cell>
          <cell r="K12">
            <v>0</v>
          </cell>
          <cell r="L12">
            <v>0</v>
          </cell>
          <cell r="M12">
            <v>0</v>
          </cell>
        </row>
        <row r="13">
          <cell r="E13" t="str">
            <v>Solapur- R</v>
          </cell>
          <cell r="F13">
            <v>7</v>
          </cell>
          <cell r="G13">
            <v>5</v>
          </cell>
          <cell r="H13">
            <v>5</v>
          </cell>
          <cell r="I13">
            <v>0</v>
          </cell>
          <cell r="J13">
            <v>2</v>
          </cell>
          <cell r="K13">
            <v>0</v>
          </cell>
          <cell r="L13">
            <v>2</v>
          </cell>
          <cell r="M13">
            <v>0</v>
          </cell>
        </row>
        <row r="14">
          <cell r="E14" t="str">
            <v>Total</v>
          </cell>
          <cell r="F14">
            <v>8</v>
          </cell>
          <cell r="G14">
            <v>6</v>
          </cell>
          <cell r="H14">
            <v>5</v>
          </cell>
          <cell r="I14">
            <v>1</v>
          </cell>
          <cell r="J14">
            <v>2</v>
          </cell>
          <cell r="K14">
            <v>0</v>
          </cell>
          <cell r="L14">
            <v>2</v>
          </cell>
          <cell r="M14">
            <v>0</v>
          </cell>
        </row>
        <row r="15">
          <cell r="E15" t="str">
            <v>Sangamner</v>
          </cell>
          <cell r="F15">
            <v>7</v>
          </cell>
          <cell r="G15">
            <v>6</v>
          </cell>
          <cell r="H15">
            <v>6</v>
          </cell>
          <cell r="I15">
            <v>0</v>
          </cell>
          <cell r="J15">
            <v>0</v>
          </cell>
          <cell r="K15">
            <v>0</v>
          </cell>
          <cell r="L15">
            <v>0</v>
          </cell>
          <cell r="M15">
            <v>1</v>
          </cell>
        </row>
        <row r="16">
          <cell r="E16" t="str">
            <v>Latur</v>
          </cell>
          <cell r="F16">
            <v>4</v>
          </cell>
          <cell r="G16">
            <v>3</v>
          </cell>
          <cell r="H16">
            <v>3</v>
          </cell>
          <cell r="I16">
            <v>0</v>
          </cell>
          <cell r="J16">
            <v>1</v>
          </cell>
          <cell r="K16">
            <v>0</v>
          </cell>
          <cell r="L16">
            <v>1</v>
          </cell>
          <cell r="M16">
            <v>0</v>
          </cell>
        </row>
        <row r="17">
          <cell r="E17" t="str">
            <v>Osmanabad</v>
          </cell>
          <cell r="F17">
            <v>12</v>
          </cell>
          <cell r="G17">
            <v>10</v>
          </cell>
          <cell r="H17">
            <v>10</v>
          </cell>
          <cell r="I17">
            <v>0</v>
          </cell>
          <cell r="J17">
            <v>0</v>
          </cell>
          <cell r="K17">
            <v>2</v>
          </cell>
          <cell r="L17">
            <v>2</v>
          </cell>
          <cell r="M17">
            <v>0</v>
          </cell>
        </row>
        <row r="18">
          <cell r="E18" t="str">
            <v>Total</v>
          </cell>
          <cell r="F18">
            <v>16</v>
          </cell>
          <cell r="G18">
            <v>13</v>
          </cell>
          <cell r="H18">
            <v>13</v>
          </cell>
          <cell r="I18">
            <v>0</v>
          </cell>
          <cell r="J18">
            <v>1</v>
          </cell>
          <cell r="K18">
            <v>2</v>
          </cell>
          <cell r="L18">
            <v>3</v>
          </cell>
          <cell r="M18">
            <v>0</v>
          </cell>
        </row>
        <row r="19">
          <cell r="E19" t="str">
            <v>Nilinga</v>
          </cell>
          <cell r="F19">
            <v>5</v>
          </cell>
          <cell r="G19">
            <v>5</v>
          </cell>
          <cell r="H19">
            <v>5</v>
          </cell>
          <cell r="I19">
            <v>0</v>
          </cell>
          <cell r="J19">
            <v>0</v>
          </cell>
          <cell r="K19">
            <v>0</v>
          </cell>
          <cell r="L19">
            <v>0</v>
          </cell>
          <cell r="M19">
            <v>0</v>
          </cell>
        </row>
        <row r="20">
          <cell r="E20" t="str">
            <v>Udgir</v>
          </cell>
          <cell r="F20">
            <v>5</v>
          </cell>
          <cell r="G20">
            <v>5</v>
          </cell>
          <cell r="H20">
            <v>5</v>
          </cell>
          <cell r="I20">
            <v>0</v>
          </cell>
          <cell r="J20">
            <v>0</v>
          </cell>
          <cell r="K20">
            <v>0</v>
          </cell>
          <cell r="L20">
            <v>0</v>
          </cell>
          <cell r="M20">
            <v>0</v>
          </cell>
        </row>
        <row r="21">
          <cell r="E21" t="str">
            <v>Total</v>
          </cell>
          <cell r="F21">
            <v>10</v>
          </cell>
          <cell r="G21">
            <v>10</v>
          </cell>
          <cell r="H21">
            <v>10</v>
          </cell>
          <cell r="I21">
            <v>0</v>
          </cell>
          <cell r="J21">
            <v>0</v>
          </cell>
          <cell r="K21">
            <v>0</v>
          </cell>
          <cell r="L21">
            <v>0</v>
          </cell>
          <cell r="M21">
            <v>0</v>
          </cell>
        </row>
        <row r="22">
          <cell r="E22" t="str">
            <v>Bhokar</v>
          </cell>
          <cell r="F22">
            <v>10</v>
          </cell>
          <cell r="G22">
            <v>3</v>
          </cell>
          <cell r="H22">
            <v>2</v>
          </cell>
          <cell r="I22">
            <v>1</v>
          </cell>
          <cell r="J22">
            <v>2</v>
          </cell>
          <cell r="K22">
            <v>5</v>
          </cell>
          <cell r="L22">
            <v>7</v>
          </cell>
          <cell r="M22">
            <v>0</v>
          </cell>
        </row>
        <row r="23">
          <cell r="E23" t="str">
            <v>Nanded</v>
          </cell>
          <cell r="F23">
            <v>14</v>
          </cell>
          <cell r="G23">
            <v>8</v>
          </cell>
          <cell r="H23">
            <v>2</v>
          </cell>
          <cell r="I23">
            <v>6</v>
          </cell>
          <cell r="J23">
            <v>3</v>
          </cell>
          <cell r="K23">
            <v>5</v>
          </cell>
          <cell r="L23">
            <v>8</v>
          </cell>
          <cell r="M23">
            <v>-2</v>
          </cell>
        </row>
        <row r="24">
          <cell r="E24" t="str">
            <v>Total</v>
          </cell>
          <cell r="F24">
            <v>24</v>
          </cell>
          <cell r="G24">
            <v>11</v>
          </cell>
          <cell r="H24">
            <v>4</v>
          </cell>
          <cell r="I24">
            <v>7</v>
          </cell>
          <cell r="J24">
            <v>5</v>
          </cell>
          <cell r="K24">
            <v>10</v>
          </cell>
          <cell r="L24">
            <v>15</v>
          </cell>
          <cell r="M24">
            <v>-2</v>
          </cell>
        </row>
        <row r="25">
          <cell r="E25" t="str">
            <v>Bhosari</v>
          </cell>
          <cell r="F25">
            <v>1</v>
          </cell>
          <cell r="G25">
            <v>1</v>
          </cell>
          <cell r="H25">
            <v>1</v>
          </cell>
          <cell r="I25">
            <v>0</v>
          </cell>
          <cell r="J25">
            <v>0</v>
          </cell>
          <cell r="K25">
            <v>0</v>
          </cell>
          <cell r="L25">
            <v>0</v>
          </cell>
          <cell r="M25">
            <v>0</v>
          </cell>
        </row>
        <row r="26">
          <cell r="E26" t="str">
            <v>Kothrud</v>
          </cell>
          <cell r="F26">
            <v>3</v>
          </cell>
          <cell r="G26">
            <v>3</v>
          </cell>
          <cell r="H26">
            <v>3</v>
          </cell>
          <cell r="I26">
            <v>0</v>
          </cell>
          <cell r="J26">
            <v>0</v>
          </cell>
          <cell r="K26">
            <v>0</v>
          </cell>
          <cell r="L26">
            <v>0</v>
          </cell>
          <cell r="M26">
            <v>0</v>
          </cell>
        </row>
        <row r="27">
          <cell r="E27" t="str">
            <v>Bundgarden</v>
          </cell>
          <cell r="F27">
            <v>1</v>
          </cell>
          <cell r="G27">
            <v>1</v>
          </cell>
          <cell r="H27">
            <v>1</v>
          </cell>
          <cell r="I27">
            <v>0</v>
          </cell>
          <cell r="J27">
            <v>0</v>
          </cell>
          <cell r="K27">
            <v>0</v>
          </cell>
          <cell r="L27">
            <v>0</v>
          </cell>
          <cell r="M27">
            <v>0</v>
          </cell>
        </row>
        <row r="28">
          <cell r="E28" t="str">
            <v>Total</v>
          </cell>
          <cell r="F28">
            <v>5</v>
          </cell>
          <cell r="G28">
            <v>5</v>
          </cell>
          <cell r="H28">
            <v>5</v>
          </cell>
          <cell r="I28">
            <v>0</v>
          </cell>
          <cell r="J28">
            <v>0</v>
          </cell>
          <cell r="K28">
            <v>0</v>
          </cell>
          <cell r="L28">
            <v>0</v>
          </cell>
          <cell r="M28">
            <v>0</v>
          </cell>
        </row>
        <row r="29">
          <cell r="E29" t="str">
            <v>Baramati</v>
          </cell>
          <cell r="F29">
            <v>3</v>
          </cell>
          <cell r="G29">
            <v>2</v>
          </cell>
          <cell r="H29">
            <v>2</v>
          </cell>
          <cell r="I29">
            <v>0</v>
          </cell>
          <cell r="J29">
            <v>0</v>
          </cell>
          <cell r="K29">
            <v>1</v>
          </cell>
          <cell r="L29">
            <v>1</v>
          </cell>
          <cell r="M29">
            <v>0</v>
          </cell>
        </row>
        <row r="30">
          <cell r="E30" t="str">
            <v>Kedgaon (Dound)</v>
          </cell>
          <cell r="F30">
            <v>4</v>
          </cell>
          <cell r="G30">
            <v>4</v>
          </cell>
          <cell r="H30">
            <v>4</v>
          </cell>
          <cell r="I30">
            <v>0</v>
          </cell>
          <cell r="J30">
            <v>0</v>
          </cell>
          <cell r="K30">
            <v>0</v>
          </cell>
          <cell r="L30">
            <v>0</v>
          </cell>
          <cell r="M30">
            <v>0</v>
          </cell>
        </row>
        <row r="31">
          <cell r="E31" t="str">
            <v>Manchar</v>
          </cell>
          <cell r="F31">
            <v>6</v>
          </cell>
          <cell r="G31">
            <v>6</v>
          </cell>
          <cell r="H31">
            <v>6</v>
          </cell>
          <cell r="I31">
            <v>0</v>
          </cell>
          <cell r="J31">
            <v>0</v>
          </cell>
          <cell r="K31">
            <v>0</v>
          </cell>
          <cell r="L31">
            <v>0</v>
          </cell>
          <cell r="M31">
            <v>0</v>
          </cell>
        </row>
        <row r="32">
          <cell r="E32" t="str">
            <v>Total</v>
          </cell>
          <cell r="F32">
            <v>13</v>
          </cell>
          <cell r="G32">
            <v>12</v>
          </cell>
          <cell r="H32">
            <v>12</v>
          </cell>
          <cell r="I32">
            <v>0</v>
          </cell>
          <cell r="J32">
            <v>0</v>
          </cell>
          <cell r="K32">
            <v>1</v>
          </cell>
          <cell r="L32">
            <v>1</v>
          </cell>
          <cell r="M32">
            <v>0</v>
          </cell>
        </row>
        <row r="33">
          <cell r="F33">
            <v>99</v>
          </cell>
          <cell r="G33">
            <v>72</v>
          </cell>
          <cell r="H33">
            <v>62</v>
          </cell>
          <cell r="I33">
            <v>10</v>
          </cell>
          <cell r="J33">
            <v>13</v>
          </cell>
          <cell r="K33">
            <v>15</v>
          </cell>
          <cell r="L33">
            <v>28</v>
          </cell>
          <cell r="M33">
            <v>-1</v>
          </cell>
        </row>
        <row r="34">
          <cell r="E34" t="str">
            <v>Jalna-II</v>
          </cell>
          <cell r="F34">
            <v>7</v>
          </cell>
          <cell r="G34">
            <v>7</v>
          </cell>
          <cell r="H34">
            <v>6</v>
          </cell>
          <cell r="I34">
            <v>1</v>
          </cell>
          <cell r="J34">
            <v>0</v>
          </cell>
          <cell r="K34">
            <v>0</v>
          </cell>
          <cell r="L34">
            <v>0</v>
          </cell>
          <cell r="M34">
            <v>0</v>
          </cell>
        </row>
        <row r="35">
          <cell r="E35" t="str">
            <v>AURANGABAD R</v>
          </cell>
          <cell r="F35">
            <v>9</v>
          </cell>
          <cell r="G35">
            <v>8</v>
          </cell>
          <cell r="H35">
            <v>8</v>
          </cell>
          <cell r="I35">
            <v>0</v>
          </cell>
          <cell r="J35">
            <v>0</v>
          </cell>
          <cell r="K35">
            <v>1</v>
          </cell>
          <cell r="L35">
            <v>1</v>
          </cell>
          <cell r="M35">
            <v>0</v>
          </cell>
        </row>
        <row r="36">
          <cell r="E36" t="str">
            <v>Kannad</v>
          </cell>
          <cell r="F36">
            <v>13</v>
          </cell>
          <cell r="G36">
            <v>13</v>
          </cell>
          <cell r="H36">
            <v>12</v>
          </cell>
          <cell r="I36">
            <v>1</v>
          </cell>
          <cell r="J36">
            <v>0</v>
          </cell>
          <cell r="K36">
            <v>0</v>
          </cell>
          <cell r="L36">
            <v>0</v>
          </cell>
          <cell r="M36">
            <v>0</v>
          </cell>
        </row>
        <row r="37">
          <cell r="E37" t="str">
            <v>Total</v>
          </cell>
          <cell r="F37">
            <v>29</v>
          </cell>
          <cell r="G37">
            <v>28</v>
          </cell>
          <cell r="H37">
            <v>26</v>
          </cell>
          <cell r="I37">
            <v>2</v>
          </cell>
          <cell r="J37">
            <v>0</v>
          </cell>
          <cell r="K37">
            <v>1</v>
          </cell>
          <cell r="L37">
            <v>1</v>
          </cell>
          <cell r="M37">
            <v>0</v>
          </cell>
        </row>
        <row r="38">
          <cell r="E38" t="str">
            <v>Sakoli</v>
          </cell>
          <cell r="F38">
            <v>8</v>
          </cell>
          <cell r="G38">
            <v>5</v>
          </cell>
          <cell r="H38">
            <v>5</v>
          </cell>
          <cell r="I38">
            <v>0</v>
          </cell>
          <cell r="J38">
            <v>2</v>
          </cell>
          <cell r="K38">
            <v>1</v>
          </cell>
          <cell r="L38">
            <v>3</v>
          </cell>
          <cell r="M38">
            <v>0</v>
          </cell>
        </row>
        <row r="39">
          <cell r="E39" t="str">
            <v>Bramhapuri</v>
          </cell>
          <cell r="F39">
            <v>4</v>
          </cell>
          <cell r="G39">
            <v>4</v>
          </cell>
          <cell r="H39">
            <v>4</v>
          </cell>
          <cell r="I39">
            <v>0</v>
          </cell>
          <cell r="J39">
            <v>0</v>
          </cell>
          <cell r="K39">
            <v>0</v>
          </cell>
          <cell r="L39">
            <v>0</v>
          </cell>
          <cell r="M39">
            <v>0</v>
          </cell>
        </row>
        <row r="40">
          <cell r="E40" t="str">
            <v>Nagpur II</v>
          </cell>
          <cell r="F40">
            <v>4</v>
          </cell>
          <cell r="G40">
            <v>4</v>
          </cell>
          <cell r="H40">
            <v>4</v>
          </cell>
          <cell r="I40">
            <v>0</v>
          </cell>
          <cell r="J40">
            <v>0</v>
          </cell>
          <cell r="K40">
            <v>0</v>
          </cell>
          <cell r="L40">
            <v>0</v>
          </cell>
          <cell r="M40">
            <v>0</v>
          </cell>
        </row>
      </sheetData>
      <sheetData sheetId="2" refreshError="1"/>
      <sheetData sheetId="3" refreshError="1"/>
      <sheetData sheetId="4" refreshError="1">
        <row r="6">
          <cell r="E6" t="str">
            <v>Dombivali Urban</v>
          </cell>
          <cell r="F6">
            <v>1</v>
          </cell>
          <cell r="G6">
            <v>1</v>
          </cell>
          <cell r="H6">
            <v>0</v>
          </cell>
          <cell r="I6">
            <v>1</v>
          </cell>
          <cell r="J6">
            <v>0</v>
          </cell>
          <cell r="K6">
            <v>0</v>
          </cell>
          <cell r="L6">
            <v>0</v>
          </cell>
          <cell r="M6">
            <v>0</v>
          </cell>
        </row>
        <row r="7">
          <cell r="E7" t="str">
            <v>Kalyan East</v>
          </cell>
          <cell r="F7">
            <v>1</v>
          </cell>
          <cell r="G7">
            <v>0</v>
          </cell>
          <cell r="H7">
            <v>0</v>
          </cell>
          <cell r="I7">
            <v>0</v>
          </cell>
          <cell r="J7">
            <v>1</v>
          </cell>
          <cell r="K7">
            <v>0</v>
          </cell>
          <cell r="L7">
            <v>1</v>
          </cell>
          <cell r="M7">
            <v>0</v>
          </cell>
        </row>
        <row r="8">
          <cell r="E8" t="str">
            <v>Total</v>
          </cell>
          <cell r="F8">
            <v>2</v>
          </cell>
          <cell r="G8">
            <v>1</v>
          </cell>
          <cell r="H8">
            <v>0</v>
          </cell>
          <cell r="I8">
            <v>1</v>
          </cell>
          <cell r="J8">
            <v>1</v>
          </cell>
          <cell r="K8">
            <v>0</v>
          </cell>
          <cell r="L8">
            <v>1</v>
          </cell>
          <cell r="M8">
            <v>0</v>
          </cell>
        </row>
        <row r="9">
          <cell r="E9" t="str">
            <v>Chiplun</v>
          </cell>
          <cell r="F9">
            <v>3</v>
          </cell>
          <cell r="G9">
            <v>1</v>
          </cell>
          <cell r="H9">
            <v>1</v>
          </cell>
          <cell r="I9">
            <v>0</v>
          </cell>
          <cell r="J9">
            <v>1</v>
          </cell>
          <cell r="K9">
            <v>1</v>
          </cell>
          <cell r="L9">
            <v>2</v>
          </cell>
          <cell r="M9">
            <v>0</v>
          </cell>
        </row>
        <row r="10">
          <cell r="E10" t="str">
            <v>Ratnagiri</v>
          </cell>
          <cell r="F10">
            <v>2</v>
          </cell>
          <cell r="G10">
            <v>2</v>
          </cell>
          <cell r="H10">
            <v>2</v>
          </cell>
          <cell r="I10">
            <v>0</v>
          </cell>
          <cell r="J10">
            <v>0</v>
          </cell>
          <cell r="K10">
            <v>0</v>
          </cell>
          <cell r="L10">
            <v>0</v>
          </cell>
          <cell r="M10">
            <v>0</v>
          </cell>
        </row>
        <row r="11">
          <cell r="E11" t="str">
            <v>Total</v>
          </cell>
          <cell r="F11">
            <v>5</v>
          </cell>
          <cell r="G11">
            <v>3</v>
          </cell>
          <cell r="H11">
            <v>3</v>
          </cell>
          <cell r="I11">
            <v>0</v>
          </cell>
          <cell r="J11">
            <v>1</v>
          </cell>
          <cell r="K11">
            <v>1</v>
          </cell>
          <cell r="L11">
            <v>2</v>
          </cell>
          <cell r="M11">
            <v>0</v>
          </cell>
        </row>
        <row r="12">
          <cell r="E12" t="str">
            <v>Kankavali</v>
          </cell>
          <cell r="F12">
            <v>3</v>
          </cell>
          <cell r="G12">
            <v>0</v>
          </cell>
          <cell r="H12">
            <v>0</v>
          </cell>
          <cell r="I12">
            <v>0</v>
          </cell>
          <cell r="J12">
            <v>2</v>
          </cell>
          <cell r="K12">
            <v>1</v>
          </cell>
          <cell r="L12">
            <v>3</v>
          </cell>
          <cell r="M12">
            <v>0</v>
          </cell>
        </row>
        <row r="13">
          <cell r="E13" t="str">
            <v>Kudal</v>
          </cell>
          <cell r="F13">
            <v>0</v>
          </cell>
          <cell r="G13">
            <v>0</v>
          </cell>
          <cell r="H13">
            <v>0</v>
          </cell>
          <cell r="I13">
            <v>0</v>
          </cell>
          <cell r="J13">
            <v>0</v>
          </cell>
          <cell r="K13">
            <v>0</v>
          </cell>
          <cell r="L13">
            <v>0</v>
          </cell>
          <cell r="M13">
            <v>0</v>
          </cell>
        </row>
        <row r="14">
          <cell r="E14" t="str">
            <v>Total</v>
          </cell>
          <cell r="F14">
            <v>3</v>
          </cell>
          <cell r="G14">
            <v>0</v>
          </cell>
          <cell r="H14">
            <v>0</v>
          </cell>
          <cell r="I14">
            <v>0</v>
          </cell>
          <cell r="J14">
            <v>2</v>
          </cell>
          <cell r="K14">
            <v>1</v>
          </cell>
          <cell r="L14">
            <v>3</v>
          </cell>
          <cell r="M14">
            <v>0</v>
          </cell>
        </row>
        <row r="15">
          <cell r="F15">
            <v>10</v>
          </cell>
          <cell r="G15">
            <v>4</v>
          </cell>
          <cell r="H15">
            <v>3</v>
          </cell>
          <cell r="I15">
            <v>1</v>
          </cell>
          <cell r="J15">
            <v>4</v>
          </cell>
          <cell r="K15">
            <v>2</v>
          </cell>
          <cell r="L15">
            <v>6</v>
          </cell>
          <cell r="M15">
            <v>0</v>
          </cell>
        </row>
        <row r="16">
          <cell r="E16" t="str">
            <v>Kolhapur (U)</v>
          </cell>
          <cell r="F16">
            <v>2</v>
          </cell>
          <cell r="G16">
            <v>0</v>
          </cell>
          <cell r="H16">
            <v>0</v>
          </cell>
          <cell r="I16">
            <v>0</v>
          </cell>
          <cell r="J16">
            <v>2</v>
          </cell>
          <cell r="K16">
            <v>0</v>
          </cell>
          <cell r="L16">
            <v>2</v>
          </cell>
          <cell r="M16">
            <v>0</v>
          </cell>
        </row>
        <row r="17">
          <cell r="E17" t="str">
            <v>Kolhapur R-II</v>
          </cell>
          <cell r="F17">
            <v>8</v>
          </cell>
          <cell r="G17">
            <v>3</v>
          </cell>
          <cell r="H17">
            <v>1</v>
          </cell>
          <cell r="I17">
            <v>2</v>
          </cell>
          <cell r="J17">
            <v>4</v>
          </cell>
          <cell r="K17">
            <v>1</v>
          </cell>
          <cell r="L17">
            <v>5</v>
          </cell>
          <cell r="M17">
            <v>0</v>
          </cell>
        </row>
        <row r="18">
          <cell r="E18" t="str">
            <v>Total</v>
          </cell>
          <cell r="F18">
            <v>10</v>
          </cell>
          <cell r="G18">
            <v>3</v>
          </cell>
          <cell r="H18">
            <v>1</v>
          </cell>
          <cell r="I18">
            <v>2</v>
          </cell>
          <cell r="J18">
            <v>6</v>
          </cell>
          <cell r="K18">
            <v>1</v>
          </cell>
          <cell r="L18">
            <v>7</v>
          </cell>
          <cell r="M18">
            <v>0</v>
          </cell>
        </row>
        <row r="19">
          <cell r="E19" t="str">
            <v>Ichalkaranji</v>
          </cell>
          <cell r="F19">
            <v>0</v>
          </cell>
          <cell r="G19">
            <v>0</v>
          </cell>
          <cell r="H19">
            <v>0</v>
          </cell>
          <cell r="I19">
            <v>0</v>
          </cell>
          <cell r="J19">
            <v>0</v>
          </cell>
          <cell r="K19">
            <v>0</v>
          </cell>
          <cell r="L19">
            <v>0</v>
          </cell>
          <cell r="M19">
            <v>0</v>
          </cell>
        </row>
        <row r="20">
          <cell r="E20" t="str">
            <v>Jaysingpur</v>
          </cell>
          <cell r="F20">
            <v>4</v>
          </cell>
          <cell r="G20">
            <v>1</v>
          </cell>
          <cell r="H20">
            <v>0</v>
          </cell>
          <cell r="I20">
            <v>1</v>
          </cell>
          <cell r="J20">
            <v>3</v>
          </cell>
          <cell r="K20">
            <v>0</v>
          </cell>
          <cell r="L20">
            <v>3</v>
          </cell>
          <cell r="M20">
            <v>0</v>
          </cell>
        </row>
        <row r="21">
          <cell r="E21" t="str">
            <v>Total</v>
          </cell>
          <cell r="F21">
            <v>4</v>
          </cell>
          <cell r="G21">
            <v>1</v>
          </cell>
          <cell r="H21">
            <v>0</v>
          </cell>
          <cell r="I21">
            <v>1</v>
          </cell>
          <cell r="J21">
            <v>3</v>
          </cell>
          <cell r="K21">
            <v>0</v>
          </cell>
          <cell r="L21">
            <v>3</v>
          </cell>
          <cell r="M21">
            <v>0</v>
          </cell>
        </row>
        <row r="22">
          <cell r="E22" t="str">
            <v>Vita</v>
          </cell>
          <cell r="F22">
            <v>8</v>
          </cell>
          <cell r="G22">
            <v>6</v>
          </cell>
          <cell r="H22">
            <v>2</v>
          </cell>
          <cell r="I22">
            <v>4</v>
          </cell>
          <cell r="J22">
            <v>2</v>
          </cell>
          <cell r="K22">
            <v>0</v>
          </cell>
          <cell r="L22">
            <v>2</v>
          </cell>
          <cell r="M22">
            <v>0</v>
          </cell>
        </row>
        <row r="23">
          <cell r="E23" t="str">
            <v>Pandharpur</v>
          </cell>
          <cell r="F23">
            <v>10</v>
          </cell>
          <cell r="G23">
            <v>8</v>
          </cell>
          <cell r="H23">
            <v>2</v>
          </cell>
          <cell r="I23">
            <v>6</v>
          </cell>
          <cell r="J23">
            <v>1</v>
          </cell>
          <cell r="K23">
            <v>0</v>
          </cell>
          <cell r="L23">
            <v>1</v>
          </cell>
          <cell r="M23">
            <v>1</v>
          </cell>
        </row>
        <row r="24">
          <cell r="E24" t="str">
            <v>Barshi</v>
          </cell>
          <cell r="F24">
            <v>10</v>
          </cell>
          <cell r="G24">
            <v>4</v>
          </cell>
          <cell r="H24">
            <v>1</v>
          </cell>
          <cell r="I24">
            <v>3</v>
          </cell>
          <cell r="J24">
            <v>4</v>
          </cell>
          <cell r="K24">
            <v>2</v>
          </cell>
          <cell r="L24">
            <v>6</v>
          </cell>
          <cell r="M24">
            <v>0</v>
          </cell>
        </row>
        <row r="25">
          <cell r="E25" t="str">
            <v>Karjat</v>
          </cell>
          <cell r="F25">
            <v>7</v>
          </cell>
          <cell r="G25">
            <v>5</v>
          </cell>
          <cell r="H25">
            <v>4</v>
          </cell>
          <cell r="I25">
            <v>1</v>
          </cell>
          <cell r="J25">
            <v>2</v>
          </cell>
          <cell r="K25">
            <v>0</v>
          </cell>
          <cell r="L25">
            <v>2</v>
          </cell>
          <cell r="M25">
            <v>0</v>
          </cell>
        </row>
        <row r="26">
          <cell r="E26" t="str">
            <v>Dondaicha</v>
          </cell>
          <cell r="F26">
            <v>4</v>
          </cell>
          <cell r="G26">
            <v>1</v>
          </cell>
          <cell r="H26">
            <v>0</v>
          </cell>
          <cell r="I26">
            <v>1</v>
          </cell>
          <cell r="J26">
            <v>2</v>
          </cell>
          <cell r="K26">
            <v>1</v>
          </cell>
          <cell r="L26">
            <v>3</v>
          </cell>
          <cell r="M26">
            <v>0</v>
          </cell>
        </row>
        <row r="27">
          <cell r="E27" t="str">
            <v>Shahada</v>
          </cell>
          <cell r="F27">
            <v>1</v>
          </cell>
          <cell r="G27">
            <v>1</v>
          </cell>
          <cell r="H27">
            <v>1</v>
          </cell>
          <cell r="I27">
            <v>0</v>
          </cell>
          <cell r="J27">
            <v>0</v>
          </cell>
          <cell r="K27">
            <v>0</v>
          </cell>
          <cell r="L27">
            <v>0</v>
          </cell>
          <cell r="M27">
            <v>0</v>
          </cell>
        </row>
        <row r="28">
          <cell r="E28" t="str">
            <v>Jalgaon UCR</v>
          </cell>
          <cell r="F28">
            <v>5</v>
          </cell>
          <cell r="G28">
            <v>3</v>
          </cell>
          <cell r="H28">
            <v>3</v>
          </cell>
          <cell r="I28">
            <v>0</v>
          </cell>
          <cell r="J28">
            <v>0</v>
          </cell>
          <cell r="K28">
            <v>0</v>
          </cell>
          <cell r="L28">
            <v>0</v>
          </cell>
          <cell r="M28">
            <v>2</v>
          </cell>
        </row>
        <row r="29">
          <cell r="E29" t="str">
            <v>Bhusawal</v>
          </cell>
          <cell r="F29">
            <v>4</v>
          </cell>
          <cell r="G29">
            <v>2</v>
          </cell>
          <cell r="H29">
            <v>2</v>
          </cell>
          <cell r="I29">
            <v>0</v>
          </cell>
          <cell r="J29">
            <v>2</v>
          </cell>
          <cell r="K29">
            <v>0</v>
          </cell>
          <cell r="L29">
            <v>2</v>
          </cell>
          <cell r="M29">
            <v>0</v>
          </cell>
        </row>
        <row r="30">
          <cell r="E30" t="str">
            <v>Total</v>
          </cell>
          <cell r="F30">
            <v>9</v>
          </cell>
          <cell r="G30">
            <v>5</v>
          </cell>
          <cell r="H30">
            <v>5</v>
          </cell>
          <cell r="I30">
            <v>0</v>
          </cell>
          <cell r="J30">
            <v>2</v>
          </cell>
          <cell r="K30">
            <v>0</v>
          </cell>
          <cell r="L30">
            <v>2</v>
          </cell>
          <cell r="M30">
            <v>2</v>
          </cell>
        </row>
        <row r="31">
          <cell r="E31" t="str">
            <v>Chalisgaon</v>
          </cell>
          <cell r="F31">
            <v>6</v>
          </cell>
          <cell r="G31">
            <v>2</v>
          </cell>
          <cell r="H31">
            <v>2</v>
          </cell>
          <cell r="I31">
            <v>0</v>
          </cell>
          <cell r="J31">
            <v>3</v>
          </cell>
          <cell r="K31">
            <v>0</v>
          </cell>
          <cell r="L31">
            <v>3</v>
          </cell>
          <cell r="M31">
            <v>1</v>
          </cell>
        </row>
        <row r="32">
          <cell r="E32" t="str">
            <v>Savda</v>
          </cell>
          <cell r="F32">
            <v>4</v>
          </cell>
          <cell r="G32">
            <v>2</v>
          </cell>
          <cell r="H32">
            <v>2</v>
          </cell>
          <cell r="I32">
            <v>0</v>
          </cell>
          <cell r="J32">
            <v>2</v>
          </cell>
          <cell r="K32">
            <v>0</v>
          </cell>
          <cell r="L32">
            <v>2</v>
          </cell>
          <cell r="M32">
            <v>0</v>
          </cell>
        </row>
        <row r="33">
          <cell r="E33" t="str">
            <v>Pachora</v>
          </cell>
          <cell r="F33">
            <v>6</v>
          </cell>
          <cell r="G33">
            <v>0</v>
          </cell>
          <cell r="H33">
            <v>0</v>
          </cell>
          <cell r="I33">
            <v>0</v>
          </cell>
          <cell r="J33">
            <v>5</v>
          </cell>
          <cell r="K33">
            <v>1</v>
          </cell>
          <cell r="L33">
            <v>6</v>
          </cell>
          <cell r="M33">
            <v>0</v>
          </cell>
        </row>
        <row r="34">
          <cell r="E34" t="str">
            <v>Total</v>
          </cell>
          <cell r="F34">
            <v>10</v>
          </cell>
          <cell r="G34">
            <v>2</v>
          </cell>
          <cell r="H34">
            <v>2</v>
          </cell>
          <cell r="I34">
            <v>0</v>
          </cell>
          <cell r="J34">
            <v>7</v>
          </cell>
          <cell r="K34">
            <v>1</v>
          </cell>
          <cell r="L34">
            <v>8</v>
          </cell>
          <cell r="M34">
            <v>0</v>
          </cell>
        </row>
        <row r="35">
          <cell r="E35" t="str">
            <v>Dharangaon</v>
          </cell>
          <cell r="F35">
            <v>6</v>
          </cell>
          <cell r="G35">
            <v>1</v>
          </cell>
          <cell r="H35">
            <v>1</v>
          </cell>
          <cell r="I35">
            <v>0</v>
          </cell>
          <cell r="J35">
            <v>4</v>
          </cell>
          <cell r="K35">
            <v>1</v>
          </cell>
          <cell r="L35">
            <v>5</v>
          </cell>
          <cell r="M35">
            <v>0</v>
          </cell>
        </row>
        <row r="36">
          <cell r="E36" t="str">
            <v>Malegaon UCR</v>
          </cell>
          <cell r="F36">
            <v>7</v>
          </cell>
          <cell r="G36">
            <v>2</v>
          </cell>
          <cell r="H36">
            <v>2</v>
          </cell>
          <cell r="I36">
            <v>0</v>
          </cell>
          <cell r="J36">
            <v>4</v>
          </cell>
          <cell r="K36">
            <v>1</v>
          </cell>
          <cell r="L36">
            <v>5</v>
          </cell>
          <cell r="M36">
            <v>0</v>
          </cell>
        </row>
        <row r="37">
          <cell r="E37" t="str">
            <v>Chandwad</v>
          </cell>
          <cell r="F37">
            <v>13</v>
          </cell>
          <cell r="G37">
            <v>3</v>
          </cell>
          <cell r="H37">
            <v>3</v>
          </cell>
          <cell r="I37">
            <v>0</v>
          </cell>
          <cell r="J37">
            <v>10</v>
          </cell>
          <cell r="K37">
            <v>0</v>
          </cell>
          <cell r="L37">
            <v>10</v>
          </cell>
          <cell r="M37">
            <v>0</v>
          </cell>
        </row>
        <row r="38">
          <cell r="E38" t="str">
            <v>Malegaon-R</v>
          </cell>
          <cell r="F38">
            <v>5</v>
          </cell>
          <cell r="G38">
            <v>1</v>
          </cell>
          <cell r="H38">
            <v>1</v>
          </cell>
          <cell r="I38">
            <v>0</v>
          </cell>
          <cell r="J38">
            <v>4</v>
          </cell>
          <cell r="K38">
            <v>0</v>
          </cell>
          <cell r="L38">
            <v>4</v>
          </cell>
          <cell r="M38">
            <v>0</v>
          </cell>
        </row>
        <row r="39">
          <cell r="E39" t="str">
            <v>NASHIK-R</v>
          </cell>
          <cell r="F39">
            <v>10</v>
          </cell>
          <cell r="G39">
            <v>1</v>
          </cell>
          <cell r="H39">
            <v>1</v>
          </cell>
          <cell r="I39">
            <v>0</v>
          </cell>
          <cell r="J39">
            <v>9</v>
          </cell>
          <cell r="K39">
            <v>0</v>
          </cell>
          <cell r="L39">
            <v>9</v>
          </cell>
          <cell r="M39">
            <v>0</v>
          </cell>
        </row>
        <row r="40">
          <cell r="E40" t="str">
            <v>Nashik -U-II</v>
          </cell>
          <cell r="F40">
            <v>6</v>
          </cell>
          <cell r="G40">
            <v>1</v>
          </cell>
          <cell r="H40">
            <v>1</v>
          </cell>
          <cell r="I40">
            <v>0</v>
          </cell>
          <cell r="J40">
            <v>4</v>
          </cell>
          <cell r="K40">
            <v>0</v>
          </cell>
          <cell r="L40">
            <v>4</v>
          </cell>
          <cell r="M40">
            <v>1</v>
          </cell>
        </row>
        <row r="41">
          <cell r="E41" t="str">
            <v>Nashik-U-I</v>
          </cell>
          <cell r="F41">
            <v>8</v>
          </cell>
          <cell r="G41">
            <v>4</v>
          </cell>
          <cell r="H41">
            <v>4</v>
          </cell>
          <cell r="I41">
            <v>0</v>
          </cell>
          <cell r="J41">
            <v>0</v>
          </cell>
          <cell r="K41">
            <v>2</v>
          </cell>
          <cell r="L41">
            <v>2</v>
          </cell>
          <cell r="M41">
            <v>2</v>
          </cell>
        </row>
        <row r="42">
          <cell r="E42" t="str">
            <v>Pimpri</v>
          </cell>
          <cell r="F42">
            <v>4</v>
          </cell>
          <cell r="G42">
            <v>4</v>
          </cell>
          <cell r="H42">
            <v>0</v>
          </cell>
          <cell r="I42">
            <v>4</v>
          </cell>
          <cell r="J42">
            <v>0</v>
          </cell>
          <cell r="K42">
            <v>0</v>
          </cell>
          <cell r="L42">
            <v>0</v>
          </cell>
          <cell r="M42">
            <v>0</v>
          </cell>
        </row>
        <row r="43">
          <cell r="E43" t="str">
            <v>Shivaji Nagar</v>
          </cell>
          <cell r="F43">
            <v>5</v>
          </cell>
          <cell r="G43">
            <v>4</v>
          </cell>
          <cell r="H43">
            <v>0</v>
          </cell>
          <cell r="I43">
            <v>4</v>
          </cell>
          <cell r="J43">
            <v>0</v>
          </cell>
          <cell r="K43">
            <v>0</v>
          </cell>
          <cell r="L43">
            <v>0</v>
          </cell>
          <cell r="M43">
            <v>1</v>
          </cell>
        </row>
        <row r="44">
          <cell r="E44" t="str">
            <v>Total</v>
          </cell>
          <cell r="F44">
            <v>9</v>
          </cell>
          <cell r="G44">
            <v>8</v>
          </cell>
          <cell r="H44">
            <v>0</v>
          </cell>
          <cell r="I44">
            <v>8</v>
          </cell>
          <cell r="J44">
            <v>0</v>
          </cell>
          <cell r="K44">
            <v>0</v>
          </cell>
          <cell r="L44">
            <v>0</v>
          </cell>
          <cell r="M44">
            <v>1</v>
          </cell>
        </row>
        <row r="45">
          <cell r="E45" t="str">
            <v>Mulshi (Pune)</v>
          </cell>
          <cell r="F45">
            <v>1</v>
          </cell>
          <cell r="G45">
            <v>1</v>
          </cell>
          <cell r="H45">
            <v>0</v>
          </cell>
          <cell r="I45">
            <v>1</v>
          </cell>
          <cell r="J45">
            <v>0</v>
          </cell>
          <cell r="K45">
            <v>0</v>
          </cell>
          <cell r="L45">
            <v>0</v>
          </cell>
          <cell r="M45">
            <v>0</v>
          </cell>
        </row>
        <row r="46">
          <cell r="E46" t="str">
            <v>Rajgurunagar</v>
          </cell>
          <cell r="F46">
            <v>4</v>
          </cell>
          <cell r="G46">
            <v>4</v>
          </cell>
          <cell r="H46">
            <v>0</v>
          </cell>
          <cell r="I46">
            <v>4</v>
          </cell>
          <cell r="J46">
            <v>0</v>
          </cell>
          <cell r="K46">
            <v>0</v>
          </cell>
          <cell r="L46">
            <v>0</v>
          </cell>
          <cell r="M46">
            <v>0</v>
          </cell>
        </row>
        <row r="47">
          <cell r="E47" t="str">
            <v>Total</v>
          </cell>
          <cell r="F47">
            <v>5</v>
          </cell>
          <cell r="G47">
            <v>5</v>
          </cell>
          <cell r="H47">
            <v>0</v>
          </cell>
          <cell r="I47">
            <v>5</v>
          </cell>
          <cell r="J47">
            <v>0</v>
          </cell>
          <cell r="K47">
            <v>0</v>
          </cell>
          <cell r="L47">
            <v>0</v>
          </cell>
          <cell r="M47">
            <v>0</v>
          </cell>
        </row>
        <row r="48">
          <cell r="E48" t="str">
            <v>Nagar road</v>
          </cell>
          <cell r="F48">
            <v>4</v>
          </cell>
          <cell r="G48">
            <v>4</v>
          </cell>
          <cell r="H48">
            <v>0</v>
          </cell>
          <cell r="I48">
            <v>4</v>
          </cell>
          <cell r="J48">
            <v>0</v>
          </cell>
          <cell r="K48">
            <v>0</v>
          </cell>
          <cell r="L48">
            <v>0</v>
          </cell>
          <cell r="M48">
            <v>0</v>
          </cell>
        </row>
        <row r="49">
          <cell r="E49" t="str">
            <v>Rastapeth</v>
          </cell>
          <cell r="F49">
            <v>2</v>
          </cell>
          <cell r="G49">
            <v>1</v>
          </cell>
          <cell r="H49">
            <v>0</v>
          </cell>
          <cell r="I49">
            <v>1</v>
          </cell>
          <cell r="J49">
            <v>0</v>
          </cell>
          <cell r="K49">
            <v>0</v>
          </cell>
          <cell r="L49">
            <v>0</v>
          </cell>
          <cell r="M49">
            <v>1</v>
          </cell>
        </row>
        <row r="50">
          <cell r="E50" t="str">
            <v>Total</v>
          </cell>
          <cell r="F50">
            <v>6</v>
          </cell>
          <cell r="G50">
            <v>5</v>
          </cell>
          <cell r="H50">
            <v>0</v>
          </cell>
          <cell r="I50">
            <v>5</v>
          </cell>
          <cell r="J50">
            <v>0</v>
          </cell>
          <cell r="K50">
            <v>0</v>
          </cell>
          <cell r="L50">
            <v>0</v>
          </cell>
          <cell r="M50">
            <v>1</v>
          </cell>
        </row>
        <row r="51">
          <cell r="F51">
            <v>154</v>
          </cell>
          <cell r="G51">
            <v>69</v>
          </cell>
          <cell r="H51">
            <v>33</v>
          </cell>
          <cell r="I51">
            <v>36</v>
          </cell>
          <cell r="J51">
            <v>67</v>
          </cell>
          <cell r="K51">
            <v>9</v>
          </cell>
          <cell r="L51">
            <v>76</v>
          </cell>
          <cell r="M51">
            <v>9</v>
          </cell>
        </row>
        <row r="52">
          <cell r="E52" t="str">
            <v>Washim</v>
          </cell>
          <cell r="F52">
            <v>2</v>
          </cell>
          <cell r="G52">
            <v>1</v>
          </cell>
          <cell r="H52">
            <v>0</v>
          </cell>
          <cell r="I52">
            <v>1</v>
          </cell>
          <cell r="J52">
            <v>1</v>
          </cell>
          <cell r="K52">
            <v>0</v>
          </cell>
          <cell r="L52">
            <v>1</v>
          </cell>
          <cell r="M52">
            <v>0</v>
          </cell>
        </row>
        <row r="53">
          <cell r="E53" t="str">
            <v>Akola r</v>
          </cell>
          <cell r="F53">
            <v>2</v>
          </cell>
          <cell r="G53">
            <v>0</v>
          </cell>
          <cell r="H53">
            <v>0</v>
          </cell>
          <cell r="I53">
            <v>0</v>
          </cell>
          <cell r="J53">
            <v>0</v>
          </cell>
          <cell r="K53">
            <v>2</v>
          </cell>
          <cell r="L53">
            <v>2</v>
          </cell>
          <cell r="M53">
            <v>0</v>
          </cell>
        </row>
        <row r="54">
          <cell r="E54" t="str">
            <v>Total</v>
          </cell>
          <cell r="F54">
            <v>4</v>
          </cell>
          <cell r="G54">
            <v>1</v>
          </cell>
          <cell r="H54">
            <v>0</v>
          </cell>
          <cell r="I54">
            <v>1</v>
          </cell>
          <cell r="J54">
            <v>1</v>
          </cell>
          <cell r="K54">
            <v>2</v>
          </cell>
          <cell r="L54">
            <v>3</v>
          </cell>
          <cell r="M54">
            <v>0</v>
          </cell>
        </row>
        <row r="55">
          <cell r="E55" t="str">
            <v>Achalpur</v>
          </cell>
          <cell r="F55">
            <v>8</v>
          </cell>
          <cell r="G55">
            <v>5</v>
          </cell>
          <cell r="H55">
            <v>0</v>
          </cell>
          <cell r="I55">
            <v>5</v>
          </cell>
          <cell r="J55">
            <v>1</v>
          </cell>
          <cell r="K55">
            <v>2</v>
          </cell>
          <cell r="L55">
            <v>3</v>
          </cell>
          <cell r="M55">
            <v>0</v>
          </cell>
        </row>
        <row r="56">
          <cell r="E56" t="str">
            <v>Amravati r</v>
          </cell>
          <cell r="F56">
            <v>7</v>
          </cell>
          <cell r="G56">
            <v>4</v>
          </cell>
          <cell r="H56">
            <v>0</v>
          </cell>
          <cell r="I56">
            <v>4</v>
          </cell>
          <cell r="J56">
            <v>2</v>
          </cell>
          <cell r="K56">
            <v>1</v>
          </cell>
          <cell r="L56">
            <v>3</v>
          </cell>
          <cell r="M56">
            <v>0</v>
          </cell>
        </row>
        <row r="57">
          <cell r="E57" t="str">
            <v>Amravati u</v>
          </cell>
          <cell r="F57">
            <v>4</v>
          </cell>
          <cell r="G57">
            <v>2</v>
          </cell>
          <cell r="H57">
            <v>0</v>
          </cell>
          <cell r="I57">
            <v>2</v>
          </cell>
          <cell r="J57">
            <v>0</v>
          </cell>
          <cell r="K57">
            <v>1</v>
          </cell>
          <cell r="L57">
            <v>1</v>
          </cell>
          <cell r="M57">
            <v>1</v>
          </cell>
        </row>
        <row r="58">
          <cell r="E58" t="str">
            <v>Total</v>
          </cell>
          <cell r="F58">
            <v>11</v>
          </cell>
          <cell r="G58">
            <v>6</v>
          </cell>
          <cell r="H58">
            <v>0</v>
          </cell>
          <cell r="I58">
            <v>6</v>
          </cell>
          <cell r="J58">
            <v>2</v>
          </cell>
          <cell r="K58">
            <v>2</v>
          </cell>
          <cell r="L58">
            <v>4</v>
          </cell>
          <cell r="M58">
            <v>1</v>
          </cell>
        </row>
        <row r="59">
          <cell r="E59" t="str">
            <v>Morshi</v>
          </cell>
          <cell r="F59">
            <v>3</v>
          </cell>
          <cell r="G59">
            <v>3</v>
          </cell>
          <cell r="H59">
            <v>0</v>
          </cell>
          <cell r="I59">
            <v>3</v>
          </cell>
          <cell r="J59">
            <v>0</v>
          </cell>
          <cell r="K59">
            <v>0</v>
          </cell>
          <cell r="L59">
            <v>0</v>
          </cell>
          <cell r="M59">
            <v>0</v>
          </cell>
        </row>
        <row r="60">
          <cell r="E60" t="str">
            <v>Buldana</v>
          </cell>
          <cell r="F60">
            <v>9</v>
          </cell>
          <cell r="G60">
            <v>0</v>
          </cell>
          <cell r="H60">
            <v>0</v>
          </cell>
          <cell r="I60">
            <v>0</v>
          </cell>
          <cell r="J60">
            <v>2</v>
          </cell>
          <cell r="K60">
            <v>6</v>
          </cell>
          <cell r="L60">
            <v>8</v>
          </cell>
          <cell r="M60">
            <v>1</v>
          </cell>
        </row>
        <row r="61">
          <cell r="E61" t="str">
            <v>Khamgaon</v>
          </cell>
          <cell r="F61">
            <v>7</v>
          </cell>
          <cell r="G61">
            <v>0</v>
          </cell>
          <cell r="H61">
            <v>0</v>
          </cell>
          <cell r="I61">
            <v>0</v>
          </cell>
          <cell r="J61">
            <v>1</v>
          </cell>
          <cell r="K61">
            <v>6</v>
          </cell>
          <cell r="L61">
            <v>7</v>
          </cell>
          <cell r="M61">
            <v>0</v>
          </cell>
        </row>
        <row r="62">
          <cell r="E62" t="str">
            <v>Malkapur</v>
          </cell>
          <cell r="F62">
            <v>7</v>
          </cell>
          <cell r="G62">
            <v>0</v>
          </cell>
          <cell r="H62">
            <v>0</v>
          </cell>
          <cell r="I62">
            <v>0</v>
          </cell>
          <cell r="J62">
            <v>1</v>
          </cell>
          <cell r="K62">
            <v>6</v>
          </cell>
          <cell r="L62">
            <v>7</v>
          </cell>
          <cell r="M62">
            <v>0</v>
          </cell>
        </row>
        <row r="63">
          <cell r="E63" t="str">
            <v>Pandharkawada</v>
          </cell>
          <cell r="F63">
            <v>2</v>
          </cell>
          <cell r="G63">
            <v>0</v>
          </cell>
          <cell r="H63">
            <v>0</v>
          </cell>
          <cell r="I63">
            <v>0</v>
          </cell>
          <cell r="J63">
            <v>0</v>
          </cell>
          <cell r="K63">
            <v>2</v>
          </cell>
          <cell r="L63">
            <v>2</v>
          </cell>
          <cell r="M63">
            <v>0</v>
          </cell>
        </row>
        <row r="64">
          <cell r="E64" t="str">
            <v>Pusad</v>
          </cell>
          <cell r="F64">
            <v>10</v>
          </cell>
          <cell r="G64">
            <v>2</v>
          </cell>
          <cell r="H64">
            <v>0</v>
          </cell>
          <cell r="I64">
            <v>2</v>
          </cell>
          <cell r="J64">
            <v>3</v>
          </cell>
          <cell r="K64">
            <v>4</v>
          </cell>
          <cell r="L64">
            <v>7</v>
          </cell>
          <cell r="M64">
            <v>1</v>
          </cell>
        </row>
        <row r="65">
          <cell r="E65" t="str">
            <v>Yavatmal</v>
          </cell>
          <cell r="F65">
            <v>7</v>
          </cell>
          <cell r="G65">
            <v>1</v>
          </cell>
          <cell r="H65">
            <v>0</v>
          </cell>
          <cell r="I65">
            <v>1</v>
          </cell>
          <cell r="J65">
            <v>2</v>
          </cell>
          <cell r="K65">
            <v>2</v>
          </cell>
          <cell r="L65">
            <v>4</v>
          </cell>
          <cell r="M65">
            <v>2</v>
          </cell>
        </row>
        <row r="66">
          <cell r="E66" t="str">
            <v>Total</v>
          </cell>
          <cell r="F66">
            <v>19</v>
          </cell>
          <cell r="G66">
            <v>3</v>
          </cell>
          <cell r="H66">
            <v>0</v>
          </cell>
          <cell r="I66">
            <v>3</v>
          </cell>
          <cell r="J66">
            <v>5</v>
          </cell>
          <cell r="K66">
            <v>8</v>
          </cell>
          <cell r="L66">
            <v>13</v>
          </cell>
          <cell r="M66">
            <v>3</v>
          </cell>
        </row>
        <row r="67">
          <cell r="E67" t="str">
            <v>Jalna-I</v>
          </cell>
          <cell r="F67">
            <v>6</v>
          </cell>
          <cell r="G67">
            <v>0</v>
          </cell>
          <cell r="H67">
            <v>0</v>
          </cell>
          <cell r="I67">
            <v>0</v>
          </cell>
          <cell r="J67">
            <v>6</v>
          </cell>
          <cell r="K67">
            <v>0</v>
          </cell>
          <cell r="L67">
            <v>6</v>
          </cell>
          <cell r="M67">
            <v>0</v>
          </cell>
        </row>
        <row r="68">
          <cell r="E68" t="str">
            <v>HINGOLI</v>
          </cell>
          <cell r="F68">
            <v>12</v>
          </cell>
          <cell r="G68">
            <v>0</v>
          </cell>
          <cell r="H68">
            <v>0</v>
          </cell>
          <cell r="I68">
            <v>0</v>
          </cell>
          <cell r="J68">
            <v>4</v>
          </cell>
          <cell r="K68">
            <v>4</v>
          </cell>
          <cell r="L68">
            <v>8</v>
          </cell>
          <cell r="M68">
            <v>4</v>
          </cell>
        </row>
        <row r="69">
          <cell r="E69" t="str">
            <v>Parbhani</v>
          </cell>
          <cell r="F69">
            <v>10</v>
          </cell>
          <cell r="G69">
            <v>0</v>
          </cell>
          <cell r="H69">
            <v>0</v>
          </cell>
          <cell r="I69">
            <v>0</v>
          </cell>
          <cell r="J69">
            <v>5</v>
          </cell>
          <cell r="K69">
            <v>2</v>
          </cell>
          <cell r="L69">
            <v>7</v>
          </cell>
          <cell r="M69">
            <v>3</v>
          </cell>
        </row>
        <row r="70">
          <cell r="E70" t="str">
            <v>Total</v>
          </cell>
          <cell r="F70">
            <v>28</v>
          </cell>
          <cell r="G70">
            <v>0</v>
          </cell>
          <cell r="H70">
            <v>0</v>
          </cell>
          <cell r="I70">
            <v>0</v>
          </cell>
          <cell r="J70">
            <v>15</v>
          </cell>
          <cell r="K70">
            <v>6</v>
          </cell>
          <cell r="L70">
            <v>21</v>
          </cell>
          <cell r="M70">
            <v>7</v>
          </cell>
        </row>
        <row r="71">
          <cell r="E71" t="str">
            <v>Bhandara</v>
          </cell>
          <cell r="F71">
            <v>5</v>
          </cell>
          <cell r="G71">
            <v>3</v>
          </cell>
          <cell r="H71">
            <v>0</v>
          </cell>
          <cell r="I71">
            <v>3</v>
          </cell>
          <cell r="J71">
            <v>0</v>
          </cell>
          <cell r="K71">
            <v>0</v>
          </cell>
          <cell r="L71">
            <v>0</v>
          </cell>
          <cell r="M71">
            <v>2</v>
          </cell>
        </row>
        <row r="72">
          <cell r="E72" t="str">
            <v>Gondia</v>
          </cell>
          <cell r="F72">
            <v>11</v>
          </cell>
          <cell r="G72">
            <v>3</v>
          </cell>
          <cell r="H72">
            <v>0</v>
          </cell>
          <cell r="I72">
            <v>3</v>
          </cell>
          <cell r="J72">
            <v>0</v>
          </cell>
          <cell r="K72">
            <v>5</v>
          </cell>
          <cell r="L72">
            <v>5</v>
          </cell>
          <cell r="M72">
            <v>3</v>
          </cell>
        </row>
        <row r="73">
          <cell r="E73" t="str">
            <v>Total</v>
          </cell>
          <cell r="F73">
            <v>16</v>
          </cell>
          <cell r="G73">
            <v>6</v>
          </cell>
          <cell r="H73">
            <v>0</v>
          </cell>
          <cell r="I73">
            <v>6</v>
          </cell>
          <cell r="J73">
            <v>0</v>
          </cell>
          <cell r="K73">
            <v>5</v>
          </cell>
          <cell r="L73">
            <v>5</v>
          </cell>
          <cell r="M73">
            <v>5</v>
          </cell>
        </row>
        <row r="74">
          <cell r="E74" t="str">
            <v>Ballarsha</v>
          </cell>
          <cell r="F74">
            <v>3</v>
          </cell>
          <cell r="G74">
            <v>3</v>
          </cell>
          <cell r="H74">
            <v>0</v>
          </cell>
          <cell r="I74">
            <v>3</v>
          </cell>
          <cell r="J74">
            <v>0</v>
          </cell>
          <cell r="K74">
            <v>0</v>
          </cell>
          <cell r="L74">
            <v>0</v>
          </cell>
          <cell r="M74">
            <v>0</v>
          </cell>
        </row>
        <row r="75">
          <cell r="E75" t="str">
            <v>Chandrapur</v>
          </cell>
          <cell r="F75">
            <v>0</v>
          </cell>
          <cell r="G75">
            <v>0</v>
          </cell>
          <cell r="H75">
            <v>0</v>
          </cell>
          <cell r="I75">
            <v>0</v>
          </cell>
          <cell r="J75">
            <v>0</v>
          </cell>
          <cell r="K75">
            <v>0</v>
          </cell>
          <cell r="L75">
            <v>0</v>
          </cell>
          <cell r="M75">
            <v>0</v>
          </cell>
        </row>
        <row r="76">
          <cell r="E76" t="str">
            <v>Warora</v>
          </cell>
          <cell r="F76">
            <v>0</v>
          </cell>
          <cell r="G76">
            <v>0</v>
          </cell>
          <cell r="H76">
            <v>0</v>
          </cell>
          <cell r="I76">
            <v>0</v>
          </cell>
          <cell r="J76">
            <v>0</v>
          </cell>
          <cell r="K76">
            <v>0</v>
          </cell>
          <cell r="L76">
            <v>0</v>
          </cell>
          <cell r="M76">
            <v>0</v>
          </cell>
        </row>
        <row r="77">
          <cell r="E77" t="str">
            <v>Total</v>
          </cell>
          <cell r="F77">
            <v>3</v>
          </cell>
          <cell r="G77">
            <v>3</v>
          </cell>
          <cell r="H77">
            <v>0</v>
          </cell>
          <cell r="I77">
            <v>3</v>
          </cell>
          <cell r="J77">
            <v>0</v>
          </cell>
          <cell r="K77">
            <v>0</v>
          </cell>
          <cell r="L77">
            <v>0</v>
          </cell>
          <cell r="M77">
            <v>0</v>
          </cell>
        </row>
        <row r="78">
          <cell r="E78" t="str">
            <v>Arvi</v>
          </cell>
          <cell r="F78">
            <v>4</v>
          </cell>
          <cell r="G78">
            <v>1</v>
          </cell>
          <cell r="H78">
            <v>0</v>
          </cell>
          <cell r="I78">
            <v>1</v>
          </cell>
          <cell r="J78">
            <v>0</v>
          </cell>
          <cell r="K78">
            <v>3</v>
          </cell>
          <cell r="L78">
            <v>3</v>
          </cell>
          <cell r="M78">
            <v>0</v>
          </cell>
        </row>
        <row r="79">
          <cell r="E79" t="str">
            <v>Hinganghat</v>
          </cell>
          <cell r="F79">
            <v>5</v>
          </cell>
          <cell r="G79">
            <v>5</v>
          </cell>
          <cell r="H79">
            <v>0</v>
          </cell>
          <cell r="I79">
            <v>5</v>
          </cell>
          <cell r="J79">
            <v>0</v>
          </cell>
          <cell r="K79">
            <v>0</v>
          </cell>
          <cell r="L79">
            <v>0</v>
          </cell>
          <cell r="M79">
            <v>0</v>
          </cell>
        </row>
        <row r="80">
          <cell r="E80" t="str">
            <v>Wardha</v>
          </cell>
          <cell r="F80">
            <v>5</v>
          </cell>
          <cell r="G80">
            <v>4</v>
          </cell>
          <cell r="H80">
            <v>0</v>
          </cell>
          <cell r="I80">
            <v>4</v>
          </cell>
          <cell r="J80">
            <v>0</v>
          </cell>
          <cell r="K80">
            <v>1</v>
          </cell>
          <cell r="L80">
            <v>1</v>
          </cell>
          <cell r="M80">
            <v>0</v>
          </cell>
        </row>
        <row r="81">
          <cell r="E81" t="str">
            <v>Total</v>
          </cell>
          <cell r="F81">
            <v>14</v>
          </cell>
          <cell r="G81">
            <v>10</v>
          </cell>
          <cell r="H81">
            <v>0</v>
          </cell>
          <cell r="I81">
            <v>10</v>
          </cell>
          <cell r="J81">
            <v>0</v>
          </cell>
          <cell r="K81">
            <v>4</v>
          </cell>
          <cell r="L81">
            <v>4</v>
          </cell>
          <cell r="M81">
            <v>0</v>
          </cell>
        </row>
        <row r="82">
          <cell r="E82" t="str">
            <v>Katol</v>
          </cell>
          <cell r="F82">
            <v>5</v>
          </cell>
          <cell r="G82">
            <v>5</v>
          </cell>
          <cell r="H82">
            <v>0</v>
          </cell>
          <cell r="I82">
            <v>5</v>
          </cell>
          <cell r="J82">
            <v>0</v>
          </cell>
          <cell r="K82">
            <v>0</v>
          </cell>
          <cell r="L82">
            <v>0</v>
          </cell>
          <cell r="M82">
            <v>0</v>
          </cell>
        </row>
        <row r="83">
          <cell r="E83" t="str">
            <v>Nagpur I</v>
          </cell>
          <cell r="F83">
            <v>4</v>
          </cell>
          <cell r="G83">
            <v>4</v>
          </cell>
          <cell r="H83">
            <v>0</v>
          </cell>
          <cell r="I83">
            <v>4</v>
          </cell>
          <cell r="J83">
            <v>0</v>
          </cell>
          <cell r="K83">
            <v>0</v>
          </cell>
          <cell r="L83">
            <v>0</v>
          </cell>
          <cell r="M83">
            <v>0</v>
          </cell>
        </row>
        <row r="84">
          <cell r="E84" t="str">
            <v>Total</v>
          </cell>
          <cell r="F84">
            <v>9</v>
          </cell>
          <cell r="G84">
            <v>9</v>
          </cell>
          <cell r="H84">
            <v>0</v>
          </cell>
          <cell r="I84">
            <v>9</v>
          </cell>
          <cell r="J84">
            <v>0</v>
          </cell>
          <cell r="K84">
            <v>0</v>
          </cell>
          <cell r="L84">
            <v>0</v>
          </cell>
          <cell r="M84">
            <v>0</v>
          </cell>
        </row>
        <row r="85">
          <cell r="E85" t="str">
            <v>Congress nagar</v>
          </cell>
          <cell r="F85">
            <v>0</v>
          </cell>
          <cell r="G85">
            <v>0</v>
          </cell>
          <cell r="H85">
            <v>0</v>
          </cell>
          <cell r="I85">
            <v>0</v>
          </cell>
          <cell r="J85">
            <v>0</v>
          </cell>
          <cell r="K85">
            <v>0</v>
          </cell>
          <cell r="L85">
            <v>0</v>
          </cell>
          <cell r="M85">
            <v>0</v>
          </cell>
        </row>
        <row r="86">
          <cell r="E86" t="str">
            <v>MIDC</v>
          </cell>
          <cell r="F86">
            <v>2</v>
          </cell>
          <cell r="G86">
            <v>2</v>
          </cell>
          <cell r="H86">
            <v>2</v>
          </cell>
          <cell r="I86">
            <v>0</v>
          </cell>
          <cell r="J86">
            <v>0</v>
          </cell>
          <cell r="K86">
            <v>0</v>
          </cell>
          <cell r="L86">
            <v>0</v>
          </cell>
          <cell r="M86">
            <v>0</v>
          </cell>
        </row>
      </sheetData>
      <sheetData sheetId="5" refreshError="1"/>
      <sheetData sheetId="6" refreshError="1">
        <row r="6">
          <cell r="E6" t="str">
            <v>Kalwa</v>
          </cell>
          <cell r="F6">
            <v>1</v>
          </cell>
          <cell r="G6">
            <v>1</v>
          </cell>
          <cell r="H6">
            <v>0</v>
          </cell>
          <cell r="I6">
            <v>1</v>
          </cell>
          <cell r="J6">
            <v>0</v>
          </cell>
          <cell r="K6">
            <v>0</v>
          </cell>
          <cell r="L6">
            <v>0</v>
          </cell>
          <cell r="M6">
            <v>0</v>
          </cell>
        </row>
        <row r="7">
          <cell r="E7" t="str">
            <v>Thane</v>
          </cell>
          <cell r="F7">
            <v>3</v>
          </cell>
          <cell r="G7">
            <v>3</v>
          </cell>
          <cell r="H7">
            <v>0</v>
          </cell>
          <cell r="I7">
            <v>3</v>
          </cell>
          <cell r="J7">
            <v>0</v>
          </cell>
          <cell r="K7">
            <v>0</v>
          </cell>
          <cell r="L7">
            <v>0</v>
          </cell>
          <cell r="M7">
            <v>0</v>
          </cell>
        </row>
        <row r="8">
          <cell r="E8" t="str">
            <v>Wagle Estate</v>
          </cell>
          <cell r="F8">
            <v>5</v>
          </cell>
          <cell r="G8">
            <v>5</v>
          </cell>
          <cell r="H8">
            <v>0</v>
          </cell>
          <cell r="I8">
            <v>5</v>
          </cell>
          <cell r="J8">
            <v>0</v>
          </cell>
          <cell r="K8">
            <v>0</v>
          </cell>
          <cell r="L8">
            <v>0</v>
          </cell>
          <cell r="M8">
            <v>0</v>
          </cell>
        </row>
        <row r="9">
          <cell r="E9" t="str">
            <v>Nerul</v>
          </cell>
          <cell r="F9">
            <v>7</v>
          </cell>
          <cell r="G9">
            <v>6</v>
          </cell>
          <cell r="H9">
            <v>0</v>
          </cell>
          <cell r="I9">
            <v>6</v>
          </cell>
          <cell r="J9">
            <v>0</v>
          </cell>
          <cell r="K9">
            <v>0</v>
          </cell>
          <cell r="L9">
            <v>0</v>
          </cell>
          <cell r="M9">
            <v>1</v>
          </cell>
        </row>
        <row r="10">
          <cell r="E10" t="str">
            <v>Panvel (U)</v>
          </cell>
          <cell r="F10">
            <v>8</v>
          </cell>
          <cell r="G10">
            <v>4</v>
          </cell>
          <cell r="H10">
            <v>0</v>
          </cell>
          <cell r="I10">
            <v>4</v>
          </cell>
          <cell r="J10">
            <v>2</v>
          </cell>
          <cell r="K10">
            <v>0</v>
          </cell>
          <cell r="L10">
            <v>2</v>
          </cell>
          <cell r="M10">
            <v>2</v>
          </cell>
        </row>
        <row r="11">
          <cell r="E11" t="str">
            <v>Vashi</v>
          </cell>
          <cell r="F11">
            <v>6</v>
          </cell>
          <cell r="G11">
            <v>5</v>
          </cell>
          <cell r="H11">
            <v>0</v>
          </cell>
          <cell r="I11">
            <v>5</v>
          </cell>
          <cell r="J11">
            <v>0</v>
          </cell>
          <cell r="K11">
            <v>0</v>
          </cell>
          <cell r="L11">
            <v>0</v>
          </cell>
          <cell r="M11">
            <v>1</v>
          </cell>
        </row>
        <row r="12">
          <cell r="E12" t="str">
            <v>Kalyan Rural</v>
          </cell>
          <cell r="F12">
            <v>4</v>
          </cell>
          <cell r="G12">
            <v>2</v>
          </cell>
          <cell r="H12">
            <v>0</v>
          </cell>
          <cell r="I12">
            <v>2</v>
          </cell>
          <cell r="J12">
            <v>1</v>
          </cell>
          <cell r="K12">
            <v>0</v>
          </cell>
          <cell r="L12">
            <v>1</v>
          </cell>
          <cell r="M12">
            <v>1</v>
          </cell>
        </row>
        <row r="13">
          <cell r="E13" t="str">
            <v xml:space="preserve">Ulhasnagar -I </v>
          </cell>
          <cell r="F13">
            <v>1</v>
          </cell>
          <cell r="G13">
            <v>0</v>
          </cell>
          <cell r="H13">
            <v>0</v>
          </cell>
          <cell r="I13">
            <v>0</v>
          </cell>
          <cell r="J13">
            <v>0</v>
          </cell>
          <cell r="K13">
            <v>0</v>
          </cell>
          <cell r="L13">
            <v>0</v>
          </cell>
          <cell r="M13">
            <v>1</v>
          </cell>
        </row>
        <row r="14">
          <cell r="E14" t="str">
            <v>Ulhasnagar -II</v>
          </cell>
          <cell r="F14">
            <v>0</v>
          </cell>
          <cell r="G14">
            <v>0</v>
          </cell>
          <cell r="H14">
            <v>0</v>
          </cell>
          <cell r="I14">
            <v>0</v>
          </cell>
          <cell r="J14">
            <v>0</v>
          </cell>
          <cell r="K14">
            <v>0</v>
          </cell>
          <cell r="L14">
            <v>0</v>
          </cell>
          <cell r="M14">
            <v>0</v>
          </cell>
        </row>
        <row r="15">
          <cell r="E15" t="str">
            <v>Total</v>
          </cell>
          <cell r="F15">
            <v>1</v>
          </cell>
          <cell r="G15">
            <v>0</v>
          </cell>
          <cell r="H15">
            <v>0</v>
          </cell>
          <cell r="I15">
            <v>0</v>
          </cell>
          <cell r="J15">
            <v>0</v>
          </cell>
          <cell r="K15">
            <v>0</v>
          </cell>
          <cell r="L15">
            <v>0</v>
          </cell>
          <cell r="M15">
            <v>1</v>
          </cell>
        </row>
        <row r="16">
          <cell r="E16" t="str">
            <v xml:space="preserve">Palghar </v>
          </cell>
          <cell r="F16">
            <v>10</v>
          </cell>
          <cell r="G16">
            <v>0</v>
          </cell>
          <cell r="H16">
            <v>0</v>
          </cell>
          <cell r="I16">
            <v>0</v>
          </cell>
          <cell r="J16">
            <v>0</v>
          </cell>
          <cell r="K16">
            <v>10</v>
          </cell>
          <cell r="L16">
            <v>10</v>
          </cell>
          <cell r="M16">
            <v>0</v>
          </cell>
        </row>
        <row r="17">
          <cell r="E17" t="str">
            <v>Vasai</v>
          </cell>
          <cell r="F17">
            <v>1</v>
          </cell>
          <cell r="G17">
            <v>0</v>
          </cell>
          <cell r="H17">
            <v>0</v>
          </cell>
          <cell r="I17">
            <v>0</v>
          </cell>
          <cell r="J17">
            <v>0</v>
          </cell>
          <cell r="K17">
            <v>0</v>
          </cell>
          <cell r="L17">
            <v>0</v>
          </cell>
          <cell r="M17">
            <v>1</v>
          </cell>
        </row>
        <row r="18">
          <cell r="E18" t="str">
            <v>Virar</v>
          </cell>
          <cell r="F18">
            <v>0</v>
          </cell>
          <cell r="G18">
            <v>0</v>
          </cell>
          <cell r="H18">
            <v>0</v>
          </cell>
          <cell r="I18">
            <v>0</v>
          </cell>
          <cell r="J18">
            <v>0</v>
          </cell>
          <cell r="K18">
            <v>0</v>
          </cell>
          <cell r="L18">
            <v>0</v>
          </cell>
          <cell r="M18">
            <v>0</v>
          </cell>
        </row>
        <row r="19">
          <cell r="F19">
            <v>46</v>
          </cell>
          <cell r="G19">
            <v>26</v>
          </cell>
          <cell r="H19">
            <v>0</v>
          </cell>
          <cell r="I19">
            <v>26</v>
          </cell>
          <cell r="J19">
            <v>3</v>
          </cell>
          <cell r="K19">
            <v>10</v>
          </cell>
          <cell r="L19">
            <v>13</v>
          </cell>
          <cell r="M19">
            <v>7</v>
          </cell>
        </row>
        <row r="20">
          <cell r="E20" t="str">
            <v>Islampur</v>
          </cell>
          <cell r="F20">
            <v>6</v>
          </cell>
          <cell r="G20">
            <v>2</v>
          </cell>
          <cell r="H20">
            <v>0</v>
          </cell>
          <cell r="I20">
            <v>2</v>
          </cell>
          <cell r="J20">
            <v>0</v>
          </cell>
          <cell r="K20">
            <v>4</v>
          </cell>
          <cell r="L20">
            <v>4</v>
          </cell>
          <cell r="M20">
            <v>0</v>
          </cell>
        </row>
        <row r="21">
          <cell r="E21" t="str">
            <v>Sangli (U)</v>
          </cell>
          <cell r="F21">
            <v>4</v>
          </cell>
          <cell r="G21">
            <v>0</v>
          </cell>
          <cell r="H21">
            <v>0</v>
          </cell>
          <cell r="I21">
            <v>0</v>
          </cell>
          <cell r="J21">
            <v>3</v>
          </cell>
          <cell r="K21">
            <v>1</v>
          </cell>
          <cell r="L21">
            <v>4</v>
          </cell>
          <cell r="M21">
            <v>0</v>
          </cell>
        </row>
        <row r="22">
          <cell r="E22" t="str">
            <v>Sangli-R</v>
          </cell>
          <cell r="F22">
            <v>12</v>
          </cell>
          <cell r="G22">
            <v>4</v>
          </cell>
          <cell r="H22">
            <v>0</v>
          </cell>
          <cell r="I22">
            <v>4</v>
          </cell>
          <cell r="J22">
            <v>4</v>
          </cell>
          <cell r="K22">
            <v>4</v>
          </cell>
          <cell r="L22">
            <v>8</v>
          </cell>
          <cell r="M22">
            <v>0</v>
          </cell>
        </row>
        <row r="23">
          <cell r="E23" t="str">
            <v>Karad</v>
          </cell>
          <cell r="F23">
            <v>2</v>
          </cell>
          <cell r="G23">
            <v>1</v>
          </cell>
          <cell r="H23">
            <v>0</v>
          </cell>
          <cell r="I23">
            <v>1</v>
          </cell>
          <cell r="J23">
            <v>0</v>
          </cell>
          <cell r="K23">
            <v>1</v>
          </cell>
          <cell r="L23">
            <v>1</v>
          </cell>
          <cell r="M23">
            <v>0</v>
          </cell>
        </row>
        <row r="24">
          <cell r="E24" t="str">
            <v>Phaltan</v>
          </cell>
          <cell r="F24">
            <v>0</v>
          </cell>
          <cell r="G24">
            <v>0</v>
          </cell>
          <cell r="H24">
            <v>0</v>
          </cell>
          <cell r="I24">
            <v>0</v>
          </cell>
          <cell r="J24">
            <v>0</v>
          </cell>
          <cell r="K24">
            <v>0</v>
          </cell>
          <cell r="L24">
            <v>0</v>
          </cell>
          <cell r="M24">
            <v>0</v>
          </cell>
        </row>
        <row r="25">
          <cell r="E25" t="str">
            <v>Satara</v>
          </cell>
          <cell r="F25">
            <v>2</v>
          </cell>
          <cell r="G25">
            <v>0</v>
          </cell>
          <cell r="H25">
            <v>0</v>
          </cell>
          <cell r="I25">
            <v>0</v>
          </cell>
          <cell r="J25">
            <v>2</v>
          </cell>
          <cell r="K25">
            <v>0</v>
          </cell>
          <cell r="L25">
            <v>2</v>
          </cell>
          <cell r="M25">
            <v>0</v>
          </cell>
        </row>
        <row r="26">
          <cell r="E26" t="str">
            <v>Wai</v>
          </cell>
          <cell r="F26">
            <v>0</v>
          </cell>
          <cell r="G26">
            <v>0</v>
          </cell>
          <cell r="H26">
            <v>0</v>
          </cell>
          <cell r="I26">
            <v>0</v>
          </cell>
          <cell r="J26">
            <v>0</v>
          </cell>
          <cell r="K26">
            <v>0</v>
          </cell>
          <cell r="L26">
            <v>0</v>
          </cell>
          <cell r="M26">
            <v>0</v>
          </cell>
        </row>
        <row r="27">
          <cell r="E27" t="str">
            <v>Akluj</v>
          </cell>
          <cell r="F27">
            <v>3</v>
          </cell>
          <cell r="G27">
            <v>3</v>
          </cell>
          <cell r="H27">
            <v>0</v>
          </cell>
          <cell r="I27">
            <v>3</v>
          </cell>
          <cell r="J27">
            <v>0</v>
          </cell>
          <cell r="K27">
            <v>0</v>
          </cell>
          <cell r="L27">
            <v>0</v>
          </cell>
          <cell r="M27">
            <v>0</v>
          </cell>
        </row>
        <row r="28">
          <cell r="E28" t="str">
            <v>Ambajogai</v>
          </cell>
          <cell r="F28">
            <v>12</v>
          </cell>
          <cell r="G28">
            <v>9</v>
          </cell>
          <cell r="H28">
            <v>0</v>
          </cell>
          <cell r="I28">
            <v>9</v>
          </cell>
          <cell r="J28">
            <v>2</v>
          </cell>
          <cell r="K28">
            <v>0</v>
          </cell>
          <cell r="L28">
            <v>2</v>
          </cell>
          <cell r="M28">
            <v>1</v>
          </cell>
        </row>
        <row r="29">
          <cell r="E29" t="str">
            <v>Beed</v>
          </cell>
          <cell r="F29">
            <v>11</v>
          </cell>
          <cell r="G29">
            <v>9</v>
          </cell>
          <cell r="H29">
            <v>0</v>
          </cell>
          <cell r="I29">
            <v>9</v>
          </cell>
          <cell r="J29">
            <v>2</v>
          </cell>
          <cell r="K29">
            <v>0</v>
          </cell>
          <cell r="L29">
            <v>2</v>
          </cell>
          <cell r="M29">
            <v>0</v>
          </cell>
        </row>
        <row r="30">
          <cell r="E30" t="str">
            <v>Degloor</v>
          </cell>
          <cell r="F30">
            <v>7</v>
          </cell>
          <cell r="G30">
            <v>6</v>
          </cell>
          <cell r="H30">
            <v>0</v>
          </cell>
          <cell r="I30">
            <v>6</v>
          </cell>
          <cell r="J30">
            <v>0</v>
          </cell>
          <cell r="K30">
            <v>1</v>
          </cell>
          <cell r="L30">
            <v>1</v>
          </cell>
          <cell r="M30">
            <v>0</v>
          </cell>
        </row>
        <row r="31">
          <cell r="E31" t="str">
            <v>Tuljapur</v>
          </cell>
          <cell r="F31">
            <v>11</v>
          </cell>
          <cell r="G31">
            <v>1</v>
          </cell>
          <cell r="H31">
            <v>0</v>
          </cell>
          <cell r="I31">
            <v>1</v>
          </cell>
          <cell r="J31">
            <v>4</v>
          </cell>
          <cell r="K31">
            <v>5</v>
          </cell>
          <cell r="L31">
            <v>9</v>
          </cell>
          <cell r="M31">
            <v>1</v>
          </cell>
        </row>
        <row r="32">
          <cell r="E32" t="str">
            <v>Ahmednagar R</v>
          </cell>
          <cell r="F32">
            <v>9</v>
          </cell>
          <cell r="G32">
            <v>4</v>
          </cell>
          <cell r="H32">
            <v>0</v>
          </cell>
          <cell r="I32">
            <v>4</v>
          </cell>
          <cell r="J32">
            <v>3</v>
          </cell>
          <cell r="K32">
            <v>1</v>
          </cell>
          <cell r="L32">
            <v>4</v>
          </cell>
          <cell r="M32">
            <v>1</v>
          </cell>
        </row>
        <row r="33">
          <cell r="E33" t="str">
            <v>Ahmednagar UCR</v>
          </cell>
          <cell r="F33">
            <v>2</v>
          </cell>
          <cell r="G33">
            <v>1</v>
          </cell>
          <cell r="H33">
            <v>0</v>
          </cell>
          <cell r="I33">
            <v>1</v>
          </cell>
          <cell r="J33">
            <v>1</v>
          </cell>
          <cell r="K33">
            <v>0</v>
          </cell>
          <cell r="L33">
            <v>1</v>
          </cell>
          <cell r="M33">
            <v>0</v>
          </cell>
        </row>
        <row r="34">
          <cell r="E34" t="str">
            <v>Dhule - R</v>
          </cell>
          <cell r="F34">
            <v>4</v>
          </cell>
          <cell r="G34">
            <v>3</v>
          </cell>
          <cell r="H34">
            <v>0</v>
          </cell>
          <cell r="I34">
            <v>3</v>
          </cell>
          <cell r="J34">
            <v>1</v>
          </cell>
          <cell r="K34">
            <v>0</v>
          </cell>
          <cell r="L34">
            <v>1</v>
          </cell>
          <cell r="M34">
            <v>0</v>
          </cell>
        </row>
        <row r="35">
          <cell r="E35" t="str">
            <v>Dhule UCR</v>
          </cell>
          <cell r="F35">
            <v>1</v>
          </cell>
          <cell r="G35">
            <v>1</v>
          </cell>
          <cell r="H35">
            <v>0</v>
          </cell>
          <cell r="I35">
            <v>1</v>
          </cell>
          <cell r="J35">
            <v>0</v>
          </cell>
          <cell r="K35">
            <v>0</v>
          </cell>
          <cell r="L35">
            <v>0</v>
          </cell>
          <cell r="M35">
            <v>0</v>
          </cell>
        </row>
        <row r="36">
          <cell r="E36" t="str">
            <v>Nandurbar</v>
          </cell>
          <cell r="F36">
            <v>1</v>
          </cell>
          <cell r="G36">
            <v>0</v>
          </cell>
          <cell r="H36">
            <v>0</v>
          </cell>
          <cell r="I36">
            <v>0</v>
          </cell>
          <cell r="J36">
            <v>1</v>
          </cell>
          <cell r="K36">
            <v>0</v>
          </cell>
          <cell r="L36">
            <v>1</v>
          </cell>
          <cell r="M36">
            <v>0</v>
          </cell>
        </row>
        <row r="37">
          <cell r="E37" t="str">
            <v>Padmavati</v>
          </cell>
          <cell r="F37">
            <v>0</v>
          </cell>
          <cell r="G37">
            <v>0</v>
          </cell>
          <cell r="H37">
            <v>0</v>
          </cell>
          <cell r="I37">
            <v>0</v>
          </cell>
          <cell r="J37">
            <v>0</v>
          </cell>
          <cell r="K37">
            <v>0</v>
          </cell>
          <cell r="L37">
            <v>0</v>
          </cell>
          <cell r="M37">
            <v>0</v>
          </cell>
        </row>
        <row r="38">
          <cell r="E38" t="str">
            <v>Parvati</v>
          </cell>
          <cell r="F38">
            <v>3</v>
          </cell>
          <cell r="G38">
            <v>3</v>
          </cell>
          <cell r="H38">
            <v>0</v>
          </cell>
          <cell r="I38">
            <v>3</v>
          </cell>
          <cell r="J38">
            <v>0</v>
          </cell>
          <cell r="K38">
            <v>0</v>
          </cell>
          <cell r="L38">
            <v>0</v>
          </cell>
          <cell r="M38">
            <v>0</v>
          </cell>
        </row>
        <row r="39">
          <cell r="F39">
            <v>90</v>
          </cell>
          <cell r="G39">
            <v>47</v>
          </cell>
          <cell r="H39">
            <v>0</v>
          </cell>
          <cell r="I39">
            <v>47</v>
          </cell>
          <cell r="J39">
            <v>23</v>
          </cell>
          <cell r="K39">
            <v>17</v>
          </cell>
          <cell r="L39">
            <v>40</v>
          </cell>
          <cell r="M39">
            <v>3</v>
          </cell>
        </row>
        <row r="40">
          <cell r="E40" t="str">
            <v>Akola ('u)</v>
          </cell>
          <cell r="F40">
            <v>5</v>
          </cell>
          <cell r="G40">
            <v>1</v>
          </cell>
          <cell r="H40">
            <v>0</v>
          </cell>
          <cell r="I40">
            <v>1</v>
          </cell>
          <cell r="J40">
            <v>1</v>
          </cell>
          <cell r="K40">
            <v>0</v>
          </cell>
          <cell r="L40">
            <v>1</v>
          </cell>
          <cell r="M40">
            <v>3</v>
          </cell>
        </row>
        <row r="41">
          <cell r="E41" t="str">
            <v>Aurangabad-II</v>
          </cell>
          <cell r="F41">
            <v>13</v>
          </cell>
          <cell r="G41">
            <v>2</v>
          </cell>
          <cell r="H41">
            <v>0</v>
          </cell>
          <cell r="I41">
            <v>2</v>
          </cell>
          <cell r="J41">
            <v>10</v>
          </cell>
          <cell r="K41">
            <v>1</v>
          </cell>
          <cell r="L41">
            <v>11</v>
          </cell>
          <cell r="M41">
            <v>0</v>
          </cell>
        </row>
        <row r="42">
          <cell r="E42" t="str">
            <v>Allapali</v>
          </cell>
          <cell r="F42">
            <v>0</v>
          </cell>
          <cell r="G42">
            <v>0</v>
          </cell>
          <cell r="H42">
            <v>0</v>
          </cell>
          <cell r="I42">
            <v>0</v>
          </cell>
          <cell r="J42">
            <v>0</v>
          </cell>
          <cell r="K42">
            <v>0</v>
          </cell>
          <cell r="L42">
            <v>0</v>
          </cell>
          <cell r="M42">
            <v>0</v>
          </cell>
        </row>
        <row r="43">
          <cell r="E43" t="str">
            <v>Gadchiroli</v>
          </cell>
          <cell r="F43">
            <v>0</v>
          </cell>
          <cell r="G43">
            <v>0</v>
          </cell>
          <cell r="H43">
            <v>0</v>
          </cell>
          <cell r="I43">
            <v>0</v>
          </cell>
          <cell r="J43">
            <v>0</v>
          </cell>
          <cell r="K43">
            <v>0</v>
          </cell>
          <cell r="L43">
            <v>0</v>
          </cell>
          <cell r="M43">
            <v>0</v>
          </cell>
        </row>
      </sheetData>
      <sheetData sheetId="7" refreshError="1"/>
      <sheetData sheetId="8" refreshError="1"/>
      <sheetData sheetId="9" refreshError="1"/>
      <sheetData sheetId="10" refreshError="1">
        <row r="7">
          <cell r="A7">
            <v>44</v>
          </cell>
          <cell r="B7" t="str">
            <v>Konkan</v>
          </cell>
          <cell r="C7" t="str">
            <v>Ratnagiri</v>
          </cell>
          <cell r="D7" t="str">
            <v>Ratnagiri, Chiplun</v>
          </cell>
          <cell r="E7">
            <v>1</v>
          </cell>
          <cell r="F7" t="str">
            <v>M/s. Godrej &amp; Boyce Mfg. Co. Ltd., Mumbai (JV)</v>
          </cell>
          <cell r="H7" t="str">
            <v>Mr,. Shailesh Kedare</v>
          </cell>
          <cell r="I7" t="str">
            <v>099607 22526</v>
          </cell>
          <cell r="J7" t="str">
            <v>spk@godrej.com</v>
          </cell>
          <cell r="K7" t="str">
            <v>CE(Dist)/Infra-Plan Phase-II /Mumbai/08-09/2470</v>
          </cell>
          <cell r="L7" t="str">
            <v>January 21, 2009</v>
          </cell>
          <cell r="M7" t="str">
            <v>June 08, 2009</v>
          </cell>
        </row>
        <row r="8">
          <cell r="A8">
            <v>45</v>
          </cell>
          <cell r="B8" t="str">
            <v>Konkan</v>
          </cell>
          <cell r="C8" t="str">
            <v>Sindhudurg</v>
          </cell>
          <cell r="D8" t="str">
            <v>Kankavali, Kudal</v>
          </cell>
          <cell r="E8">
            <v>2</v>
          </cell>
          <cell r="F8" t="str">
            <v>M/s. Godrej &amp; Boyce Mfg. Co. Ltd., Mumbai (JV)</v>
          </cell>
          <cell r="H8" t="str">
            <v>Mr,. Shailesh Kedare</v>
          </cell>
          <cell r="I8" t="str">
            <v>099607 22526</v>
          </cell>
          <cell r="J8" t="str">
            <v>spk@godrej.com</v>
          </cell>
          <cell r="K8" t="str">
            <v>CE(Dist)/Infra-Plan Phase-II /Mumbai/08-09/3593</v>
          </cell>
          <cell r="L8" t="str">
            <v>January 31, 2009</v>
          </cell>
          <cell r="M8" t="str">
            <v>June 08, 2009</v>
          </cell>
        </row>
        <row r="9">
          <cell r="A9">
            <v>60</v>
          </cell>
          <cell r="B9" t="str">
            <v>Nashik</v>
          </cell>
          <cell r="C9" t="str">
            <v xml:space="preserve">Nashik Urban </v>
          </cell>
          <cell r="D9" t="str">
            <v>Nashik Urban II</v>
          </cell>
          <cell r="E9">
            <v>3</v>
          </cell>
          <cell r="F9" t="str">
            <v>M/s. Cobra Instalaciones Y Servicios, S.A, New Delhi</v>
          </cell>
          <cell r="H9" t="str">
            <v xml:space="preserve">Mr. Mukund Dandavate </v>
          </cell>
          <cell r="I9" t="str">
            <v>098817 20808</v>
          </cell>
          <cell r="J9" t="str">
            <v>suresh_saini@yahoo.com</v>
          </cell>
          <cell r="K9" t="str">
            <v>CE(Dist)/Infra-Plan Phase-II /Mumbai/08-09/3592</v>
          </cell>
          <cell r="L9" t="str">
            <v>January 31, 2009</v>
          </cell>
          <cell r="M9" t="str">
            <v>June 04, 2009</v>
          </cell>
        </row>
        <row r="10">
          <cell r="A10">
            <v>62</v>
          </cell>
          <cell r="B10" t="str">
            <v>Nashik</v>
          </cell>
          <cell r="C10" t="str">
            <v>Nashik ( R)</v>
          </cell>
          <cell r="D10" t="str">
            <v>Chandwad</v>
          </cell>
          <cell r="E10">
            <v>4</v>
          </cell>
          <cell r="F10" t="str">
            <v>M/s. Cobra Instalaciones Y Servicios, S.A, New Delhi</v>
          </cell>
          <cell r="H10" t="str">
            <v xml:space="preserve">Mr. Mukund Dandavate </v>
          </cell>
          <cell r="I10" t="str">
            <v>098817 20808</v>
          </cell>
          <cell r="J10" t="str">
            <v>suresh_saini@yahoo.com</v>
          </cell>
          <cell r="K10" t="str">
            <v>CE(Dist)/Infra-Plan Phase-II /Mumbai/08-09/1322</v>
          </cell>
          <cell r="L10" t="str">
            <v>January 14, 2009</v>
          </cell>
          <cell r="M10" t="str">
            <v>June 04, 2009</v>
          </cell>
        </row>
        <row r="11">
          <cell r="A11">
            <v>63</v>
          </cell>
          <cell r="B11" t="str">
            <v>Nashik</v>
          </cell>
          <cell r="C11" t="str">
            <v>Nashik ( R)</v>
          </cell>
          <cell r="D11" t="str">
            <v>Malegaon Rural</v>
          </cell>
          <cell r="E11">
            <v>5</v>
          </cell>
          <cell r="F11" t="str">
            <v>M/s. Cobra Instalaciones Y Servicios, S.A, New Delhi</v>
          </cell>
          <cell r="H11" t="str">
            <v xml:space="preserve">Mr. Mukund Dandavate </v>
          </cell>
          <cell r="I11" t="str">
            <v>098817 20808</v>
          </cell>
          <cell r="J11" t="str">
            <v>suresh_saini@yahoo.com</v>
          </cell>
          <cell r="K11" t="str">
            <v>CE(Dist)/Infra-Plan Phase-II /Mumbai/08-09/1320</v>
          </cell>
          <cell r="L11" t="str">
            <v>January 14, 2009</v>
          </cell>
          <cell r="M11" t="str">
            <v>June 04, 2009</v>
          </cell>
        </row>
        <row r="12">
          <cell r="A12">
            <v>64</v>
          </cell>
          <cell r="B12" t="str">
            <v>Nashik</v>
          </cell>
          <cell r="C12" t="str">
            <v>Nashik ( R)</v>
          </cell>
          <cell r="D12" t="str">
            <v>Nashik Rural</v>
          </cell>
          <cell r="E12">
            <v>6</v>
          </cell>
          <cell r="F12" t="str">
            <v>M/s. Cobra Instalaciones Y Servicios, S.A, New Delhi</v>
          </cell>
          <cell r="H12" t="str">
            <v xml:space="preserve">Mr. Mukund Dandavate </v>
          </cell>
          <cell r="I12" t="str">
            <v>098817 20808</v>
          </cell>
          <cell r="J12" t="str">
            <v>suresh_saini@yahoo.com</v>
          </cell>
          <cell r="K12" t="str">
            <v>CE(Dist)/Infra-Plan Phase-II /Mumbai/08-09/1321</v>
          </cell>
          <cell r="L12" t="str">
            <v>January 14, 2009</v>
          </cell>
          <cell r="M12" t="str">
            <v>June 04, 2009</v>
          </cell>
        </row>
        <row r="13">
          <cell r="A13">
            <v>66</v>
          </cell>
          <cell r="B13" t="str">
            <v>Nashik</v>
          </cell>
          <cell r="C13" t="str">
            <v xml:space="preserve">Nashik Urban </v>
          </cell>
          <cell r="D13" t="str">
            <v>Nashik Urban I</v>
          </cell>
          <cell r="E13">
            <v>7</v>
          </cell>
          <cell r="F13" t="str">
            <v>M/s. Cobra Instalaciones Y Servicios, S.A, New Delhi</v>
          </cell>
          <cell r="H13" t="str">
            <v xml:space="preserve">Mr. Mukund Dandavate </v>
          </cell>
          <cell r="I13" t="str">
            <v>098817 20808</v>
          </cell>
          <cell r="J13" t="str">
            <v>suresh_saini@yahoo.com</v>
          </cell>
          <cell r="K13" t="str">
            <v>CE(Dist)/Infra-Plan Phase-II /Mumbai/08-09/1319</v>
          </cell>
          <cell r="L13" t="str">
            <v>January 14, 2009</v>
          </cell>
          <cell r="M13" t="str">
            <v>June 04, 2009</v>
          </cell>
        </row>
        <row r="14">
          <cell r="E14" t="str">
            <v>Total Cost</v>
          </cell>
        </row>
        <row r="17">
          <cell r="D17" t="str">
            <v>MAHARASHTRA STATE ELECTRICITY DISTRIBUTION COMPANY LIMITED</v>
          </cell>
        </row>
        <row r="18">
          <cell r="D18" t="str">
            <v>Mahavitaran - Infrastructure Plan Phase - II</v>
          </cell>
        </row>
        <row r="20">
          <cell r="D20" t="str">
            <v xml:space="preserve">List of Tenders against which LOAs have been issued on March 02, 2009 </v>
          </cell>
        </row>
        <row r="21">
          <cell r="A21" t="str">
            <v>Tender No.</v>
          </cell>
          <cell r="B21" t="str">
            <v>Zone</v>
          </cell>
          <cell r="C21" t="str">
            <v>Circle</v>
          </cell>
          <cell r="D21" t="str">
            <v>Division</v>
          </cell>
          <cell r="E21" t="str">
            <v xml:space="preserve">Sr. No. </v>
          </cell>
          <cell r="F21" t="str">
            <v>Name of the Contractor</v>
          </cell>
          <cell r="G21" t="str">
            <v xml:space="preserve">Address Details </v>
          </cell>
          <cell r="H21" t="str">
            <v>Name of the Contact Person</v>
          </cell>
          <cell r="I21" t="str">
            <v>Phone Nos.</v>
          </cell>
          <cell r="J21" t="str">
            <v>Email Id</v>
          </cell>
          <cell r="K21" t="str">
            <v xml:space="preserve">LOA Ref. No. </v>
          </cell>
          <cell r="L21" t="str">
            <v xml:space="preserve">Date of LOA Issuance  </v>
          </cell>
          <cell r="M21" t="str">
            <v>"Date of Contract Agreement Signing" which is to be considered as the "Date of Commencement of Works"</v>
          </cell>
        </row>
        <row r="22">
          <cell r="A22">
            <v>21</v>
          </cell>
          <cell r="B22" t="str">
            <v>Kolhapur</v>
          </cell>
          <cell r="C22" t="str">
            <v>Kolhapur</v>
          </cell>
          <cell r="D22" t="str">
            <v>Jaysingpur, Ichalkaraji</v>
          </cell>
          <cell r="E22">
            <v>1</v>
          </cell>
          <cell r="F22" t="str">
            <v>M/s. Godrej &amp; Boyce Mfg. Co. Ltd., Mumbai (JV)</v>
          </cell>
        </row>
        <row r="23">
          <cell r="A23">
            <v>26</v>
          </cell>
          <cell r="B23" t="str">
            <v>Kolhapur</v>
          </cell>
          <cell r="C23" t="str">
            <v>Solapur</v>
          </cell>
          <cell r="D23" t="str">
            <v>Barshi *</v>
          </cell>
          <cell r="E23">
            <v>1</v>
          </cell>
          <cell r="F23" t="str">
            <v>M/s. GVPR Engineers Ltd., Hyderabad</v>
          </cell>
          <cell r="H23" t="str">
            <v>Mr. A.K TiwariMr. Kumar</v>
          </cell>
          <cell r="I23" t="str">
            <v>0944080135409810751257</v>
          </cell>
          <cell r="J23" t="str">
            <v>ramana@gvpr.co.intiwari@gvpr.co.in</v>
          </cell>
          <cell r="K23" t="str">
            <v>CE(Dist)/Infra-Plan Phase-II /Mumbai/08-09/6558</v>
          </cell>
          <cell r="L23" t="str">
            <v>March 02, 2009</v>
          </cell>
          <cell r="M23" t="str">
            <v>June 03, 2009</v>
          </cell>
        </row>
        <row r="24">
          <cell r="A24">
            <v>27</v>
          </cell>
          <cell r="B24" t="str">
            <v>Kolhapur</v>
          </cell>
          <cell r="C24" t="str">
            <v>Sangli</v>
          </cell>
          <cell r="D24" t="str">
            <v>Vita *</v>
          </cell>
          <cell r="E24">
            <v>2</v>
          </cell>
          <cell r="F24" t="str">
            <v>M/s. GTL Ltd., Navi Mumbai (JV)</v>
          </cell>
          <cell r="H24" t="str">
            <v>Mr. Chandrashekhar Sasane</v>
          </cell>
          <cell r="I24" t="str">
            <v>099202 09496</v>
          </cell>
          <cell r="J24" t="str">
            <v>chadrashekhars@gtllimited.com</v>
          </cell>
          <cell r="K24" t="str">
            <v>CE(Dist)/Infra-Plan Phase-II /Mumbai/08-09/6559</v>
          </cell>
          <cell r="L24" t="str">
            <v>March 02, 2009</v>
          </cell>
          <cell r="M24" t="str">
            <v>June 08, 2009</v>
          </cell>
        </row>
        <row r="25">
          <cell r="A25">
            <v>29</v>
          </cell>
          <cell r="B25" t="str">
            <v>Amravati</v>
          </cell>
          <cell r="C25" t="str">
            <v>Amaravati</v>
          </cell>
          <cell r="D25" t="str">
            <v>Achalpur</v>
          </cell>
          <cell r="E25">
            <v>3</v>
          </cell>
          <cell r="F25" t="str">
            <v>M/s. NCC Ltd., Hyderabad</v>
          </cell>
          <cell r="H25" t="str">
            <v>Mr. B. V. V. Satyanarayana Mr. Thatha Raju</v>
          </cell>
          <cell r="I25" t="str">
            <v>040-23352820 / 821093900 37110</v>
          </cell>
          <cell r="J25" t="str">
            <v>ho.elec@nccltd.in</v>
          </cell>
          <cell r="K25" t="str">
            <v>CE(Dist)/Infra-Plan Phase-II /Mumbai/08-09/6560</v>
          </cell>
          <cell r="L25" t="str">
            <v>March 02, 2009</v>
          </cell>
          <cell r="M25" t="str">
            <v>June 02, 2009</v>
          </cell>
        </row>
        <row r="26">
          <cell r="A26">
            <v>30</v>
          </cell>
          <cell r="B26" t="str">
            <v>Amravati</v>
          </cell>
          <cell r="C26" t="str">
            <v>Amaravati</v>
          </cell>
          <cell r="D26" t="str">
            <v>Amravati R, Amravati U</v>
          </cell>
          <cell r="E26">
            <v>4</v>
          </cell>
          <cell r="F26" t="str">
            <v>M/s. Ramky Infrastructure Ltd., Hyderabad (JV)</v>
          </cell>
          <cell r="H26" t="str">
            <v>Mr. Ajit</v>
          </cell>
          <cell r="I26">
            <v>9987573540</v>
          </cell>
          <cell r="J26" t="str">
            <v>proposalwww@ramky.com</v>
          </cell>
          <cell r="K26" t="str">
            <v>CE(Dist)/Infra-Plan Phase-II /Mumbai/08-09/6561</v>
          </cell>
          <cell r="L26" t="str">
            <v>March 02, 2009</v>
          </cell>
          <cell r="M26" t="str">
            <v>July 18, 2009</v>
          </cell>
        </row>
        <row r="27">
          <cell r="A27">
            <v>31</v>
          </cell>
          <cell r="B27" t="str">
            <v>Amravati</v>
          </cell>
          <cell r="C27" t="str">
            <v>Amaravati</v>
          </cell>
          <cell r="D27" t="str">
            <v>Morshi</v>
          </cell>
          <cell r="E27">
            <v>5</v>
          </cell>
          <cell r="F27" t="str">
            <v>M/s. SMS Infrastructure Ltd., Nagpur</v>
          </cell>
          <cell r="H27" t="str">
            <v>Mr. Dhanajay JoshiMr. D. V. Deshkar</v>
          </cell>
          <cell r="I27" t="str">
            <v>093709 968000712-2551952, 2538513</v>
          </cell>
          <cell r="J27" t="str">
            <v>dhnjoshi@yahoo.comsmspen@rediffmail.com</v>
          </cell>
          <cell r="K27" t="str">
            <v>CE(Dist)/Infra-Plan Phase-II /Mumbai/08-09/6569</v>
          </cell>
          <cell r="L27" t="str">
            <v>March 02, 2009</v>
          </cell>
          <cell r="M27" t="str">
            <v>June 02, 2009</v>
          </cell>
        </row>
        <row r="28">
          <cell r="A28">
            <v>32</v>
          </cell>
          <cell r="B28" t="str">
            <v>Amravati</v>
          </cell>
          <cell r="C28" t="str">
            <v>Buldhana</v>
          </cell>
          <cell r="D28" t="str">
            <v>Buldhana</v>
          </cell>
          <cell r="E28">
            <v>6</v>
          </cell>
          <cell r="F28" t="str">
            <v>M/s. Ramky Infrastructure Ltd., Hyderabad (JV)</v>
          </cell>
          <cell r="H28" t="str">
            <v>Mr. Ajit</v>
          </cell>
          <cell r="I28">
            <v>9987573540</v>
          </cell>
          <cell r="J28" t="str">
            <v>proposalwww@ramky.com</v>
          </cell>
          <cell r="K28" t="str">
            <v>CE(Dist)/Infra-Plan Phase-II /Mumbai/08-09/6562</v>
          </cell>
          <cell r="L28" t="str">
            <v>March 02, 2009</v>
          </cell>
          <cell r="M28" t="str">
            <v>July 18, 2009</v>
          </cell>
        </row>
        <row r="29">
          <cell r="A29">
            <v>33</v>
          </cell>
          <cell r="B29" t="str">
            <v>Amravati</v>
          </cell>
          <cell r="C29" t="str">
            <v>Buldhana</v>
          </cell>
          <cell r="D29" t="str">
            <v>Khamgaon</v>
          </cell>
          <cell r="E29">
            <v>7</v>
          </cell>
          <cell r="F29" t="str">
            <v>M/s. Godrej &amp; Boyce Mfg. Co. Ltd., Mumbai (JV)</v>
          </cell>
          <cell r="H29" t="str">
            <v>Mr,. Shailesh Kedare</v>
          </cell>
          <cell r="I29" t="str">
            <v>099607 22526</v>
          </cell>
          <cell r="J29" t="str">
            <v>spk@godrej.com</v>
          </cell>
          <cell r="K29" t="str">
            <v>CE(Dist)/Infra-Plan Phase-II /Mumbai/08-09/6563</v>
          </cell>
          <cell r="L29" t="str">
            <v>March 02, 2009</v>
          </cell>
          <cell r="M29" t="str">
            <v>June 08, 2009</v>
          </cell>
        </row>
        <row r="30">
          <cell r="A30">
            <v>34</v>
          </cell>
          <cell r="B30" t="str">
            <v>Amravati</v>
          </cell>
          <cell r="C30" t="str">
            <v>Buldhana</v>
          </cell>
          <cell r="D30" t="str">
            <v>Malkapur</v>
          </cell>
          <cell r="E30">
            <v>8</v>
          </cell>
          <cell r="F30" t="str">
            <v>M/s. Ramky Infrastructure Ltd., Hyderabad (JV)</v>
          </cell>
          <cell r="H30" t="str">
            <v>Mr. Ajit</v>
          </cell>
          <cell r="I30">
            <v>9987573540</v>
          </cell>
          <cell r="J30" t="str">
            <v>proposalwww@ramky.com</v>
          </cell>
          <cell r="K30" t="str">
            <v>CE(Dist)/Infra-Plan Phase-II /Mumbai/08-09/6564</v>
          </cell>
          <cell r="L30" t="str">
            <v>March 02, 2009</v>
          </cell>
          <cell r="M30" t="str">
            <v>July 18, 2009</v>
          </cell>
        </row>
        <row r="31">
          <cell r="A31">
            <v>36</v>
          </cell>
          <cell r="B31" t="str">
            <v>Aurangabad</v>
          </cell>
          <cell r="C31" t="str">
            <v>Jalna, Parbhani</v>
          </cell>
          <cell r="D31" t="str">
            <v>Jalna I, Hingoli, Parbhani</v>
          </cell>
          <cell r="E31">
            <v>9</v>
          </cell>
          <cell r="F31" t="str">
            <v>M/s. Ashoka Buildcon Ltd., Nashik (JV)</v>
          </cell>
          <cell r="H31" t="str">
            <v xml:space="preserve">Mr. GB Shetji Mr. Rajendra </v>
          </cell>
          <cell r="I31" t="str">
            <v>00988123974791-253-3011705</v>
          </cell>
          <cell r="J31" t="str">
            <v>projects@tesletransformers.comgbshethji@ashokabuildcon.comgbshethji@rediffmail.comajay.kankariya@ashokabuildcon.com</v>
          </cell>
          <cell r="K31" t="str">
            <v>CE(Dist)/Infra-Plan Phase-II /Mumbai/08-09/6565</v>
          </cell>
          <cell r="L31" t="str">
            <v>March 02, 2009</v>
          </cell>
          <cell r="M31" t="str">
            <v>June 23, 2009</v>
          </cell>
        </row>
        <row r="32">
          <cell r="A32">
            <v>47</v>
          </cell>
          <cell r="B32" t="str">
            <v>Nagpur</v>
          </cell>
          <cell r="C32" t="str">
            <v>Chandrapur</v>
          </cell>
          <cell r="D32" t="str">
            <v>Chandrapur, Ballarshah, Warora</v>
          </cell>
          <cell r="E32">
            <v>10</v>
          </cell>
          <cell r="F32" t="str">
            <v>M/s. ICSA Ltd., Hyderabad</v>
          </cell>
          <cell r="H32" t="str">
            <v>Mr. S.D Guhilot</v>
          </cell>
          <cell r="I32">
            <v>9867857658</v>
          </cell>
          <cell r="J32" t="str">
            <v>tenders@icsa-india.comtenders@icsaindia.com</v>
          </cell>
          <cell r="K32" t="str">
            <v>CE(Dist)/Infra-Plan Phase-II /Mumbai/08-09/6566</v>
          </cell>
          <cell r="L32" t="str">
            <v>March 02, 2009</v>
          </cell>
          <cell r="M32" t="str">
            <v>July 15, 2009</v>
          </cell>
        </row>
        <row r="33">
          <cell r="A33">
            <v>49</v>
          </cell>
          <cell r="B33" t="str">
            <v>Nagpur</v>
          </cell>
          <cell r="C33" t="str">
            <v>Wardha</v>
          </cell>
          <cell r="D33" t="str">
            <v>Arvi, Hinganghat, Wardha</v>
          </cell>
          <cell r="E33">
            <v>11</v>
          </cell>
          <cell r="F33" t="str">
            <v>M/s. Ramky Infrastructure Ltd., Hyderabad (JV)</v>
          </cell>
          <cell r="H33" t="str">
            <v>Mr. Ajit</v>
          </cell>
          <cell r="I33">
            <v>9987573540</v>
          </cell>
          <cell r="J33" t="str">
            <v>proposalwww@ramky.com</v>
          </cell>
          <cell r="K33" t="str">
            <v>CE(Dist)/Infra-Plan Phase-II /Mumbai/08-09/6571</v>
          </cell>
          <cell r="L33" t="str">
            <v>March 02, 2009</v>
          </cell>
          <cell r="M33" t="str">
            <v>July 18, 2009</v>
          </cell>
        </row>
        <row r="34">
          <cell r="A34">
            <v>50</v>
          </cell>
          <cell r="B34" t="str">
            <v>Nagpur (U)</v>
          </cell>
          <cell r="C34" t="str">
            <v>Nagpur (R)</v>
          </cell>
          <cell r="D34" t="str">
            <v>Katol, Nagpur Dn. I</v>
          </cell>
          <cell r="E34">
            <v>12</v>
          </cell>
          <cell r="F34" t="str">
            <v>M/s. Ramky Infrastructure Ltd., Hyderabad (JV)</v>
          </cell>
          <cell r="H34" t="str">
            <v>Mr. Ajit</v>
          </cell>
          <cell r="I34">
            <v>9987573540</v>
          </cell>
          <cell r="J34" t="str">
            <v>proposalwww@ramky.com</v>
          </cell>
          <cell r="K34" t="str">
            <v>CE(Dist)/Infra-Plan Phase-II /Mumbai/08-09/6572</v>
          </cell>
          <cell r="L34" t="str">
            <v>March 02, 2009</v>
          </cell>
          <cell r="M34" t="str">
            <v>July 18, 2009</v>
          </cell>
        </row>
        <row r="35">
          <cell r="A35">
            <v>51</v>
          </cell>
          <cell r="B35" t="str">
            <v>Nagpur (U)</v>
          </cell>
          <cell r="C35" t="str">
            <v>Nagpur U</v>
          </cell>
          <cell r="D35" t="str">
            <v>Congress Nagar, MIDC Nagpur</v>
          </cell>
          <cell r="E35">
            <v>13</v>
          </cell>
          <cell r="F35" t="str">
            <v>M/s. GVPR Engineers Ltd., Hyderabad</v>
          </cell>
          <cell r="H35" t="str">
            <v>Mr. A.K TiwariMr. Kumar</v>
          </cell>
          <cell r="I35" t="str">
            <v>0944080135409810751257</v>
          </cell>
          <cell r="J35" t="str">
            <v>tenders@icsa-india.comtenders@icsaindia.com</v>
          </cell>
          <cell r="K35" t="str">
            <v>CE(Dist)/Infra-Plan Phase-II /Mumbai/08-09/6567</v>
          </cell>
          <cell r="L35" t="str">
            <v>March 02, 2009</v>
          </cell>
          <cell r="M35" t="str">
            <v>June 03, 2009</v>
          </cell>
        </row>
        <row r="36">
          <cell r="A36">
            <v>58</v>
          </cell>
          <cell r="B36" t="str">
            <v>Nashik</v>
          </cell>
          <cell r="C36" t="str">
            <v>Jalgaon</v>
          </cell>
          <cell r="D36" t="str">
            <v>Pachora, Savda</v>
          </cell>
          <cell r="E36">
            <v>14</v>
          </cell>
          <cell r="F36" t="str">
            <v>M/s. Ashoka Buildcon Ltd., Nashik (JV)</v>
          </cell>
          <cell r="K36" t="str">
            <v>CE(Dist)/Infra-Plan Phase-II /Mumbai/08-09/6568</v>
          </cell>
          <cell r="L36" t="str">
            <v>March 02, 2009</v>
          </cell>
        </row>
        <row r="37">
          <cell r="A37">
            <v>57</v>
          </cell>
          <cell r="B37" t="str">
            <v>Nashik</v>
          </cell>
          <cell r="C37" t="str">
            <v>Jalgaon</v>
          </cell>
          <cell r="D37" t="str">
            <v>Chalisgaon</v>
          </cell>
          <cell r="E37">
            <v>14</v>
          </cell>
          <cell r="F37" t="str">
            <v>M/s. ECCI Ltd., Chennai</v>
          </cell>
          <cell r="H37" t="str">
            <v>Mr.Andruse KantanMr.Prabhakar M.</v>
          </cell>
          <cell r="I37" t="str">
            <v>09920332139, 094204967389480550154</v>
          </cell>
          <cell r="J37" t="str">
            <v>prabhakar@ecciltd.comroadbird_infra@yahoo.com</v>
          </cell>
          <cell r="K37" t="str">
            <v>CE(Dist)/Infra-Plan Phase-II /Mumbai/08-09/6573</v>
          </cell>
          <cell r="L37" t="str">
            <v>March 02, 2009</v>
          </cell>
          <cell r="M37" t="str">
            <v>June 02, 2009</v>
          </cell>
        </row>
        <row r="38">
          <cell r="A38">
            <v>67</v>
          </cell>
          <cell r="B38" t="str">
            <v>Pune</v>
          </cell>
          <cell r="C38" t="str">
            <v>Ganeshkhind</v>
          </cell>
          <cell r="D38" t="str">
            <v>Pimpri, Shivajinagar</v>
          </cell>
          <cell r="E38">
            <v>15</v>
          </cell>
          <cell r="F38" t="str">
            <v>M/s. Space Age Associates, Pune (JV)</v>
          </cell>
          <cell r="H38" t="str">
            <v>Mr. Vinayak Patil</v>
          </cell>
          <cell r="I38">
            <v>9764447401</v>
          </cell>
          <cell r="J38" t="str">
            <v>contactus@siliconelectricals.com</v>
          </cell>
          <cell r="K38" t="str">
            <v>CE(Dist)/Infra-Plan Phase-II /Mumbai/08-09/6568</v>
          </cell>
          <cell r="L38" t="str">
            <v>March 02, 2009</v>
          </cell>
          <cell r="M38" t="str">
            <v>June 02, 2009</v>
          </cell>
        </row>
        <row r="39">
          <cell r="A39">
            <v>65</v>
          </cell>
          <cell r="B39" t="str">
            <v>Nashik</v>
          </cell>
          <cell r="C39" t="str">
            <v>Dhule</v>
          </cell>
          <cell r="D39" t="str">
            <v>Shahada *</v>
          </cell>
          <cell r="E39">
            <v>16</v>
          </cell>
          <cell r="F39" t="str">
            <v>M/s. Ashoka Buildcon Ltd., Nashik (JV)</v>
          </cell>
          <cell r="H39" t="str">
            <v xml:space="preserve">Mr. GB Shetji Mr. Rajendra </v>
          </cell>
          <cell r="I39" t="str">
            <v>00988123974791-253-3011705</v>
          </cell>
          <cell r="J39" t="str">
            <v>As above</v>
          </cell>
          <cell r="K39" t="str">
            <v>CE(Dist)/Infra-Plan Phase-II /Mumbai/08-09/6574</v>
          </cell>
          <cell r="L39" t="str">
            <v>March 02, 2009</v>
          </cell>
          <cell r="M39" t="str">
            <v>June 23, 2009</v>
          </cell>
        </row>
        <row r="40">
          <cell r="A40">
            <v>68</v>
          </cell>
          <cell r="B40" t="str">
            <v>Pune</v>
          </cell>
          <cell r="C40" t="str">
            <v>Pune (R)</v>
          </cell>
          <cell r="D40" t="str">
            <v>Mulshi, Rajgurunagar</v>
          </cell>
          <cell r="E40">
            <v>17</v>
          </cell>
          <cell r="F40" t="str">
            <v>M/s. Godrej &amp; Boyce Mfg. Co. Ltd., Mumbai (JV)</v>
          </cell>
          <cell r="H40" t="str">
            <v>Mr,. Shailesh Kedare</v>
          </cell>
          <cell r="I40" t="str">
            <v>099607 22526</v>
          </cell>
          <cell r="J40" t="str">
            <v>spk@godrej.com</v>
          </cell>
          <cell r="K40" t="str">
            <v>CE(Dist)/Infra-Plan Phase-II /Mumbai/08-09/6570</v>
          </cell>
          <cell r="L40" t="str">
            <v>March 02, 2009</v>
          </cell>
          <cell r="M40" t="str">
            <v>June 08, 2009</v>
          </cell>
        </row>
        <row r="41">
          <cell r="E41" t="str">
            <v>Total Cost</v>
          </cell>
        </row>
        <row r="44">
          <cell r="D44" t="str">
            <v>MAHARASHTRA STATE ELECTRICITY DISTRIBUTION COMPANY LIMITED</v>
          </cell>
        </row>
        <row r="45">
          <cell r="D45" t="str">
            <v>Mahavitaran - Infrastructure Plan Phase - II</v>
          </cell>
        </row>
        <row r="47">
          <cell r="D47" t="str">
            <v>List of Tenders still under consideration for issuance of LOA</v>
          </cell>
        </row>
        <row r="48">
          <cell r="A48" t="str">
            <v>Tender No.</v>
          </cell>
          <cell r="B48" t="str">
            <v>Zone</v>
          </cell>
          <cell r="C48" t="str">
            <v>Circle</v>
          </cell>
          <cell r="D48" t="str">
            <v>Division</v>
          </cell>
          <cell r="E48" t="str">
            <v xml:space="preserve">Sr. No. </v>
          </cell>
          <cell r="F48" t="str">
            <v>Name of the Contractor</v>
          </cell>
          <cell r="K48" t="str">
            <v xml:space="preserve">LOA Ref. No. </v>
          </cell>
          <cell r="L48" t="str">
            <v xml:space="preserve">Date of LOA Issuance  </v>
          </cell>
          <cell r="M48" t="str">
            <v xml:space="preserve">Date of LOA Issuance  </v>
          </cell>
        </row>
        <row r="49">
          <cell r="A49">
            <v>31</v>
          </cell>
          <cell r="B49" t="str">
            <v>Amravati</v>
          </cell>
          <cell r="C49" t="str">
            <v>Amaravati</v>
          </cell>
          <cell r="D49" t="str">
            <v>Morshi</v>
          </cell>
          <cell r="E49">
            <v>1</v>
          </cell>
          <cell r="F49" t="str">
            <v>M/s. SMS Infrastructure Ltd., Nagpur</v>
          </cell>
        </row>
        <row r="50">
          <cell r="A50">
            <v>57</v>
          </cell>
          <cell r="B50" t="str">
            <v>Nashik</v>
          </cell>
          <cell r="C50" t="str">
            <v>Jalgaon</v>
          </cell>
          <cell r="D50" t="str">
            <v>Chalisgaon</v>
          </cell>
          <cell r="E50">
            <v>2</v>
          </cell>
          <cell r="F50" t="str">
            <v>M/s. ECCI Ltd., Chennai</v>
          </cell>
        </row>
        <row r="51">
          <cell r="A51">
            <v>65</v>
          </cell>
          <cell r="B51" t="str">
            <v>Nashik</v>
          </cell>
          <cell r="C51" t="str">
            <v>Dhule</v>
          </cell>
          <cell r="D51" t="str">
            <v>Shahada *</v>
          </cell>
          <cell r="E51">
            <v>3</v>
          </cell>
          <cell r="F51" t="str">
            <v>M/s. Ashoka Buildcon Ltd., Nashik (JV)</v>
          </cell>
          <cell r="H51" t="str">
            <v xml:space="preserve">Mr. GB Shetji Mr. Rajendra </v>
          </cell>
          <cell r="I51" t="str">
            <v>00988123974791-253-3011705</v>
          </cell>
        </row>
        <row r="52">
          <cell r="E52" t="str">
            <v>Total Cost</v>
          </cell>
        </row>
        <row r="54">
          <cell r="D54" t="str">
            <v>MAHARASHTRA STATE ELECTRICITY DISTRIBUTION COMPANY LIMITED</v>
          </cell>
        </row>
        <row r="55">
          <cell r="D55" t="str">
            <v>Mahavitaran - Infrastructure Plan Phase - II</v>
          </cell>
        </row>
        <row r="57">
          <cell r="D57" t="str">
            <v xml:space="preserve">List of Tenders against which LOAs have been issued on May 06, 2009 </v>
          </cell>
        </row>
        <row r="58">
          <cell r="A58" t="str">
            <v>Tender No</v>
          </cell>
          <cell r="B58" t="str">
            <v>Zone</v>
          </cell>
          <cell r="C58" t="str">
            <v>Circle</v>
          </cell>
          <cell r="D58" t="str">
            <v>Divisions</v>
          </cell>
          <cell r="E58" t="str">
            <v>Sr. No.</v>
          </cell>
          <cell r="F58" t="str">
            <v>Name of the Contractor</v>
          </cell>
          <cell r="G58" t="str">
            <v xml:space="preserve">Address Details </v>
          </cell>
          <cell r="H58" t="str">
            <v>Name of the Contact Person</v>
          </cell>
          <cell r="I58" t="str">
            <v>Phone Nos.</v>
          </cell>
          <cell r="J58" t="str">
            <v>Email Id</v>
          </cell>
          <cell r="L58" t="str">
            <v xml:space="preserve">Date of LOA Issuance  </v>
          </cell>
          <cell r="M58" t="str">
            <v>Contract Agreement Date</v>
          </cell>
        </row>
        <row r="60">
          <cell r="B60" t="str">
            <v>Kolhapur</v>
          </cell>
          <cell r="C60" t="str">
            <v>Sangli</v>
          </cell>
          <cell r="D60" t="str">
            <v>Sangli (U), Islampur</v>
          </cell>
          <cell r="E60">
            <v>1</v>
          </cell>
          <cell r="F60" t="str">
            <v>M/s. ICSA Ltd., Hyderabad</v>
          </cell>
          <cell r="H60" t="str">
            <v>Mr. S.D Guhilot</v>
          </cell>
          <cell r="I60">
            <v>9867857658</v>
          </cell>
          <cell r="J60" t="str">
            <v>tenders@icsa-india.comtenders@icsaindia.com</v>
          </cell>
          <cell r="L60" t="str">
            <v>May 06, 2009</v>
          </cell>
        </row>
        <row r="61">
          <cell r="A61">
            <v>24</v>
          </cell>
          <cell r="B61" t="str">
            <v>Kolhapur</v>
          </cell>
          <cell r="C61" t="str">
            <v>Solapur</v>
          </cell>
          <cell r="D61" t="str">
            <v>Pandharpur</v>
          </cell>
          <cell r="E61">
            <v>1</v>
          </cell>
          <cell r="F61" t="str">
            <v>M/s. NCC Ltd., Hyderabad</v>
          </cell>
          <cell r="H61" t="str">
            <v>Mr. B. V. V. Satyanarayana Mr. Thatha Raju</v>
          </cell>
          <cell r="I61" t="str">
            <v>040-23352820 / 821093900 37110</v>
          </cell>
          <cell r="J61" t="str">
            <v>ho.elec@nccltd.in</v>
          </cell>
          <cell r="L61" t="str">
            <v>May 06, 2009</v>
          </cell>
          <cell r="M61" t="str">
            <v>June 06, 2009</v>
          </cell>
        </row>
        <row r="62">
          <cell r="A62">
            <v>35</v>
          </cell>
          <cell r="B62" t="str">
            <v>Amravati</v>
          </cell>
          <cell r="C62" t="str">
            <v>Yavatmal</v>
          </cell>
          <cell r="D62" t="str">
            <v>Pandharkawda, Pusad, Yavatmal</v>
          </cell>
          <cell r="E62">
            <v>2</v>
          </cell>
          <cell r="F62" t="str">
            <v>M/s. Godrej &amp; Boyce Mfg. Co. Ltd., Mumbai (JV)</v>
          </cell>
          <cell r="H62" t="str">
            <v>Mr,. Shailesh Kedare</v>
          </cell>
          <cell r="I62" t="str">
            <v>099607 22526</v>
          </cell>
          <cell r="J62" t="str">
            <v>spk@godrej.com</v>
          </cell>
          <cell r="L62" t="str">
            <v>May 06, 2009</v>
          </cell>
          <cell r="M62" t="str">
            <v>June 08, 2009</v>
          </cell>
        </row>
        <row r="63">
          <cell r="A63">
            <v>42</v>
          </cell>
          <cell r="B63" t="str">
            <v>Kalyan</v>
          </cell>
          <cell r="C63" t="str">
            <v>Kalyan- I</v>
          </cell>
          <cell r="D63" t="str">
            <v>Kalyan –E, Dombivali</v>
          </cell>
          <cell r="E63">
            <v>3</v>
          </cell>
          <cell r="F63" t="str">
            <v>M/s. SMS Infrastructure Ltd., Nagpur</v>
          </cell>
          <cell r="H63" t="str">
            <v>Mr. Dhanajay JoshiMr. D. V. Deshkar</v>
          </cell>
          <cell r="I63" t="str">
            <v>093709 968000712-2551952, 2538513</v>
          </cell>
          <cell r="J63" t="str">
            <v>dhnjoshi@yahoo.comsmspen@rediffmail.com</v>
          </cell>
          <cell r="L63" t="str">
            <v>May 06, 2009</v>
          </cell>
          <cell r="M63" t="str">
            <v>June 11, 2009</v>
          </cell>
        </row>
        <row r="64">
          <cell r="A64">
            <v>46</v>
          </cell>
          <cell r="B64" t="str">
            <v>Nagpur</v>
          </cell>
          <cell r="C64" t="str">
            <v>Bhandara</v>
          </cell>
          <cell r="D64" t="str">
            <v>Bhandara, Gondia</v>
          </cell>
          <cell r="E64">
            <v>4</v>
          </cell>
          <cell r="F64" t="str">
            <v>M/s. Vijay Electricals</v>
          </cell>
          <cell r="G64">
            <v>17903.95</v>
          </cell>
          <cell r="H64" t="str">
            <v>Mr. Satish J Khare</v>
          </cell>
          <cell r="I64" t="str">
            <v>040-30617777</v>
          </cell>
          <cell r="J64" t="str">
            <v>projects@vijai.co.in</v>
          </cell>
          <cell r="L64" t="str">
            <v>May 06, 2009</v>
          </cell>
          <cell r="M64" t="str">
            <v>July 15, 2009</v>
          </cell>
        </row>
        <row r="65">
          <cell r="A65">
            <v>52</v>
          </cell>
          <cell r="B65" t="str">
            <v>Nashik</v>
          </cell>
          <cell r="C65" t="str">
            <v>Ahmednagar</v>
          </cell>
          <cell r="D65" t="str">
            <v>Karjat</v>
          </cell>
          <cell r="E65">
            <v>5</v>
          </cell>
          <cell r="F65" t="str">
            <v>M/s. Ashoka Buildcon Ltd., Nashik (JV)</v>
          </cell>
          <cell r="H65" t="str">
            <v xml:space="preserve">Mr. GB Shetji Mr. Rajendra </v>
          </cell>
          <cell r="I65" t="str">
            <v>00988123974791-253-3011705</v>
          </cell>
          <cell r="J65" t="str">
            <v>projects@tesletransformers.comgbshethji@ashokabuildcon.comgbshethji@rediffmail.comajay.kankariya@ashokabuildcon.com</v>
          </cell>
          <cell r="L65" t="str">
            <v>May 06, 2009</v>
          </cell>
          <cell r="M65" t="str">
            <v>June 09, 2009</v>
          </cell>
        </row>
        <row r="66">
          <cell r="A66">
            <v>54</v>
          </cell>
          <cell r="B66" t="str">
            <v>Nashik</v>
          </cell>
          <cell r="C66" t="str">
            <v>Dhule</v>
          </cell>
          <cell r="D66" t="str">
            <v>Dondaicha</v>
          </cell>
          <cell r="E66">
            <v>6</v>
          </cell>
          <cell r="F66" t="str">
            <v>M/s. Ashoka Buildcon Ltd., Nashik (JV)</v>
          </cell>
          <cell r="H66" t="str">
            <v xml:space="preserve">Mr. GB Shetji Mr. Rajendra </v>
          </cell>
          <cell r="I66" t="str">
            <v>00988123974791-253-3011705</v>
          </cell>
          <cell r="J66" t="str">
            <v>- do-</v>
          </cell>
          <cell r="L66" t="str">
            <v>May 06, 2009</v>
          </cell>
          <cell r="M66" t="str">
            <v>June 09, 2009</v>
          </cell>
        </row>
        <row r="67">
          <cell r="A67">
            <v>56</v>
          </cell>
          <cell r="B67" t="str">
            <v>Nashik</v>
          </cell>
          <cell r="C67" t="str">
            <v>Jalgaon</v>
          </cell>
          <cell r="D67" t="str">
            <v>Bhusawal UCR, Jalgaon UCR</v>
          </cell>
          <cell r="E67">
            <v>7</v>
          </cell>
          <cell r="F67" t="str">
            <v>M/s. Jyoti Structures Ltd.</v>
          </cell>
          <cell r="G67" t="str">
            <v>Mr.Sanil Naik</v>
          </cell>
          <cell r="H67" t="str">
            <v>Mr. Harish Karkera</v>
          </cell>
          <cell r="I67" t="str">
            <v>9820763484022 40915000</v>
          </cell>
          <cell r="J67" t="str">
            <v>hkarkera@jsl.co.insnaik@jsl.co.in</v>
          </cell>
          <cell r="L67" t="str">
            <v>May 06, 2009</v>
          </cell>
          <cell r="M67" t="str">
            <v>June 09, 2009</v>
          </cell>
        </row>
        <row r="68">
          <cell r="A68">
            <v>58</v>
          </cell>
          <cell r="B68" t="str">
            <v>Nashik</v>
          </cell>
          <cell r="C68" t="str">
            <v>Jalgaon</v>
          </cell>
          <cell r="D68" t="str">
            <v>Pachora, Savda</v>
          </cell>
          <cell r="E68">
            <v>8</v>
          </cell>
          <cell r="F68" t="str">
            <v>M/s. GTL Ltd., Navi Mumbai (JV)</v>
          </cell>
          <cell r="H68" t="str">
            <v>Mr. Chandrashekhar Sasane</v>
          </cell>
          <cell r="I68" t="str">
            <v>099202 09496</v>
          </cell>
          <cell r="J68" t="str">
            <v>chadrashekhars@gtllimited.com</v>
          </cell>
          <cell r="L68" t="str">
            <v>May 06, 2009</v>
          </cell>
          <cell r="M68" t="str">
            <v>June 08, 2009</v>
          </cell>
        </row>
        <row r="69">
          <cell r="A69">
            <v>59</v>
          </cell>
          <cell r="B69" t="str">
            <v>Nashik</v>
          </cell>
          <cell r="C69" t="str">
            <v>Jalgaon</v>
          </cell>
          <cell r="D69" t="str">
            <v>Dharangaon</v>
          </cell>
          <cell r="E69">
            <v>9</v>
          </cell>
          <cell r="F69" t="str">
            <v>M/s. Ashoka Buildcon Ltd., Nashik (JV)</v>
          </cell>
          <cell r="H69" t="str">
            <v xml:space="preserve">Mr. GB Shetji Mr. Rajendra </v>
          </cell>
          <cell r="I69" t="str">
            <v>00988123974791-253-3011705</v>
          </cell>
          <cell r="J69" t="str">
            <v>As above</v>
          </cell>
          <cell r="L69" t="str">
            <v>May 06, 2009</v>
          </cell>
          <cell r="M69" t="str">
            <v>June 09, 2009</v>
          </cell>
        </row>
        <row r="70">
          <cell r="A70">
            <v>61</v>
          </cell>
          <cell r="B70" t="str">
            <v>Nashik</v>
          </cell>
          <cell r="C70" t="str">
            <v>Nashik R</v>
          </cell>
          <cell r="D70" t="str">
            <v>Malegaon UCR</v>
          </cell>
          <cell r="E70">
            <v>10</v>
          </cell>
          <cell r="F70" t="str">
            <v>M/s.ECI Engineering &amp; Construction Co. Ltd.</v>
          </cell>
          <cell r="H70" t="str">
            <v>Mr.Devi PrasadMr.Jakeer Husain</v>
          </cell>
          <cell r="I70" t="str">
            <v>093220625449290143055</v>
          </cell>
          <cell r="J70" t="str">
            <v>marpu_devi@yahoo.co.inzakir.242@gmail.comecipower@eciecc.comeci@eciecc.com</v>
          </cell>
          <cell r="L70" t="str">
            <v>May 06, 2009</v>
          </cell>
        </row>
        <row r="71">
          <cell r="A71">
            <v>69</v>
          </cell>
          <cell r="B71" t="str">
            <v>Pune</v>
          </cell>
          <cell r="C71" t="str">
            <v>Rastapeth</v>
          </cell>
          <cell r="D71" t="str">
            <v>Nagar Road, Rastapeth</v>
          </cell>
          <cell r="E71">
            <v>11</v>
          </cell>
          <cell r="F71" t="str">
            <v>M/s. Jyoti Structures Ltd.</v>
          </cell>
          <cell r="G71" t="str">
            <v>Mr.Sanil Naik</v>
          </cell>
          <cell r="H71" t="str">
            <v>Mr. Harish Karkera</v>
          </cell>
          <cell r="I71" t="str">
            <v>9820763484022 40915000</v>
          </cell>
          <cell r="J71" t="str">
            <v>hkarkera@jsl.co.insnaik@jsl.co.in</v>
          </cell>
          <cell r="L71" t="str">
            <v>May 06, 2009</v>
          </cell>
          <cell r="M71" t="str">
            <v>June 09, 2009</v>
          </cell>
        </row>
        <row r="72">
          <cell r="A72">
            <v>13</v>
          </cell>
          <cell r="B72" t="str">
            <v>Latur</v>
          </cell>
          <cell r="C72" t="str">
            <v>Nanded</v>
          </cell>
          <cell r="D72" t="str">
            <v>Bhokar, Nanded</v>
          </cell>
          <cell r="E72">
            <v>12</v>
          </cell>
          <cell r="F72" t="str">
            <v>M/s. Techno Electric, Kolkatta</v>
          </cell>
          <cell r="L72" t="str">
            <v>May 06, 2009</v>
          </cell>
          <cell r="M72" t="str">
            <v>July 10, 2009</v>
          </cell>
        </row>
        <row r="73">
          <cell r="A73">
            <v>28</v>
          </cell>
          <cell r="B73" t="str">
            <v>Amravati</v>
          </cell>
          <cell r="C73" t="str">
            <v>Akola</v>
          </cell>
          <cell r="D73" t="str">
            <v>Akola Rural</v>
          </cell>
          <cell r="E73">
            <v>13</v>
          </cell>
          <cell r="F73" t="str">
            <v>M/s L &amp; T</v>
          </cell>
          <cell r="L73" t="str">
            <v>June 09, 2009</v>
          </cell>
        </row>
        <row r="74">
          <cell r="A74">
            <v>20</v>
          </cell>
          <cell r="B74" t="str">
            <v>Kolhapur</v>
          </cell>
          <cell r="C74" t="str">
            <v>Kolhapur</v>
          </cell>
          <cell r="D74" t="str">
            <v>Kolhapur U, Kolhapur R II</v>
          </cell>
          <cell r="E74">
            <v>14</v>
          </cell>
          <cell r="F74" t="str">
            <v>M/s Lanco</v>
          </cell>
          <cell r="L74" t="str">
            <v>June 05, 2009</v>
          </cell>
        </row>
      </sheetData>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NEX-I"/>
      <sheetName val="ANEX-II"/>
      <sheetName val="ANEX-III"/>
      <sheetName val="ANEX V"/>
      <sheetName val="ANEX-IV"/>
      <sheetName val="ANEX-VI"/>
      <sheetName val="ANEX-VII(a)"/>
      <sheetName val="ANEX-VII(b)"/>
      <sheetName val="ANEX-VIII "/>
      <sheetName val="ANEX-IX(A)(B)"/>
      <sheetName val=" ANEX-X (A)(B)"/>
      <sheetName val="ANEX-XI"/>
      <sheetName val="ANNEX  XII"/>
      <sheetName val="IRR Revised"/>
      <sheetName val="IRR"/>
      <sheetName val="Annx XIII A with new cost"/>
      <sheetName val="ANNEXURE XIII A_R"/>
      <sheetName val="ANEX XIII B "/>
      <sheetName val="Other than above"/>
      <sheetName val="Annexure XIV"/>
      <sheetName val="ANEX XIII B with new cost"/>
      <sheetName val="Anex-XII"/>
      <sheetName val="Hadapsar-XIII"/>
      <sheetName val="Wadia-XIII"/>
      <sheetName val="BGD-XIII"/>
      <sheetName val="Others BGD"/>
      <sheetName val="Others Wadia"/>
      <sheetName val="Others-Hadapsar"/>
      <sheetName val="Anex-XIV "/>
      <sheetName val="IRR-19"/>
      <sheetName val="IRR-18"/>
      <sheetName val="Addl. Sale DTC"/>
      <sheetName val="Cap Loss Saving"/>
      <sheetName val="Year-wise Break up PFC"/>
      <sheetName val="L.T. Line Losses"/>
      <sheetName val="NIMS ADD AGM"/>
      <sheetName val="Revised Format A"/>
      <sheetName val="Revised Format B"/>
      <sheetName val="Revised Format D"/>
      <sheetName val="CBA New"/>
      <sheetName val="s-stn"/>
      <sheetName val="Bench mark"/>
      <sheetName val="D&amp;E"/>
      <sheetName val="Sheet1"/>
    </sheetNames>
    <sheetDataSet>
      <sheetData sheetId="0"/>
      <sheetData sheetId="1">
        <row r="10">
          <cell r="C10" t="str">
            <v>33KV Saggu Casting</v>
          </cell>
          <cell r="D10" t="str">
            <v>0.1 Dog</v>
          </cell>
          <cell r="E10">
            <v>300</v>
          </cell>
          <cell r="F10">
            <v>87.5</v>
          </cell>
        </row>
        <row r="11">
          <cell r="C11" t="str">
            <v>33KV Vishkha</v>
          </cell>
          <cell r="D11" t="str">
            <v>0.1 Dog</v>
          </cell>
          <cell r="E11">
            <v>300</v>
          </cell>
          <cell r="F11">
            <v>121</v>
          </cell>
        </row>
        <row r="12">
          <cell r="C12" t="str">
            <v>33KV Vyankatesh Steel</v>
          </cell>
          <cell r="D12" t="str">
            <v>0.1 Dog</v>
          </cell>
          <cell r="E12">
            <v>300</v>
          </cell>
          <cell r="F12">
            <v>51</v>
          </cell>
        </row>
        <row r="13">
          <cell r="C13" t="str">
            <v>33KV Gumthala</v>
          </cell>
          <cell r="D13" t="str">
            <v>0.2 Panther</v>
          </cell>
          <cell r="E13">
            <v>482</v>
          </cell>
          <cell r="F13">
            <v>290</v>
          </cell>
        </row>
        <row r="14">
          <cell r="C14" t="str">
            <v>33KV Ma Umiya</v>
          </cell>
          <cell r="D14" t="str">
            <v>0.1 Dog</v>
          </cell>
          <cell r="E14">
            <v>300</v>
          </cell>
          <cell r="F14">
            <v>110</v>
          </cell>
        </row>
        <row r="15">
          <cell r="C15" t="str">
            <v>33 kV Pachgaon</v>
          </cell>
          <cell r="D15" t="str">
            <v>0.1 Dog</v>
          </cell>
          <cell r="E15">
            <v>300</v>
          </cell>
          <cell r="F15">
            <v>122.5</v>
          </cell>
        </row>
        <row r="16">
          <cell r="C16" t="str">
            <v>33 kV Kanhan W/W</v>
          </cell>
          <cell r="D16" t="str">
            <v>0.1 Dog</v>
          </cell>
          <cell r="E16">
            <v>300</v>
          </cell>
          <cell r="F16">
            <v>300</v>
          </cell>
        </row>
        <row r="17">
          <cell r="C17" t="str">
            <v>33KV Nagardhan</v>
          </cell>
          <cell r="D17" t="str">
            <v>0.1 Dog</v>
          </cell>
          <cell r="E17">
            <v>300</v>
          </cell>
          <cell r="F17">
            <v>160</v>
          </cell>
        </row>
        <row r="18">
          <cell r="C18" t="str">
            <v>33KV Aroli</v>
          </cell>
          <cell r="D18" t="str">
            <v>0.1 Dog</v>
          </cell>
          <cell r="E18">
            <v>300</v>
          </cell>
          <cell r="F18">
            <v>90</v>
          </cell>
        </row>
        <row r="19">
          <cell r="C19" t="str">
            <v>33KV Paoni</v>
          </cell>
          <cell r="D19" t="str">
            <v>0.1 Dog</v>
          </cell>
          <cell r="E19">
            <v>300</v>
          </cell>
          <cell r="F19">
            <v>49</v>
          </cell>
        </row>
        <row r="20">
          <cell r="C20" t="str">
            <v>33KV Pachkedi</v>
          </cell>
          <cell r="D20" t="str">
            <v>0.1 Dog</v>
          </cell>
          <cell r="E20">
            <v>300</v>
          </cell>
          <cell r="F20">
            <v>192.5</v>
          </cell>
        </row>
        <row r="21">
          <cell r="C21" t="str">
            <v>33KV Purti</v>
          </cell>
          <cell r="D21" t="str">
            <v>0.1 Dog</v>
          </cell>
          <cell r="E21">
            <v>300</v>
          </cell>
          <cell r="F21">
            <v>35</v>
          </cell>
        </row>
        <row r="22">
          <cell r="C22" t="str">
            <v>33 kV Bhiwapur</v>
          </cell>
          <cell r="D22" t="str">
            <v>0.1 Dog</v>
          </cell>
          <cell r="E22">
            <v>300</v>
          </cell>
          <cell r="F22">
            <v>98</v>
          </cell>
        </row>
        <row r="23">
          <cell r="C23" t="str">
            <v>33KV( Makardhokda) Virangana</v>
          </cell>
          <cell r="D23" t="str">
            <v>0.1 Dog</v>
          </cell>
          <cell r="E23">
            <v>300</v>
          </cell>
          <cell r="F23">
            <v>87.5</v>
          </cell>
        </row>
        <row r="24">
          <cell r="C24" t="str">
            <v>33 kV Sirsi</v>
          </cell>
          <cell r="D24" t="str">
            <v>0.1 Dog</v>
          </cell>
          <cell r="E24">
            <v>300</v>
          </cell>
          <cell r="F24">
            <v>70</v>
          </cell>
        </row>
        <row r="25">
          <cell r="C25" t="str">
            <v>11KV Modi</v>
          </cell>
          <cell r="D25" t="str">
            <v>Weasel,30Sqm</v>
          </cell>
          <cell r="E25">
            <v>139</v>
          </cell>
          <cell r="F25">
            <v>100</v>
          </cell>
        </row>
        <row r="26">
          <cell r="C26" t="str">
            <v>11KV Yerkheda</v>
          </cell>
          <cell r="D26" t="str">
            <v>Weasel,30Sqm</v>
          </cell>
          <cell r="E26">
            <v>139</v>
          </cell>
          <cell r="F26">
            <v>100</v>
          </cell>
        </row>
        <row r="27">
          <cell r="C27" t="str">
            <v>11KV Neri</v>
          </cell>
          <cell r="D27" t="str">
            <v>Weasel,30Sqm</v>
          </cell>
          <cell r="E27">
            <v>139</v>
          </cell>
          <cell r="F27">
            <v>60</v>
          </cell>
        </row>
        <row r="28">
          <cell r="C28" t="str">
            <v>11KV Bhugaon</v>
          </cell>
          <cell r="D28" t="str">
            <v>Weasel,30Sqm</v>
          </cell>
          <cell r="E28">
            <v>139</v>
          </cell>
          <cell r="F28">
            <v>121</v>
          </cell>
        </row>
        <row r="29">
          <cell r="C29" t="str">
            <v>11KV Palsad</v>
          </cell>
          <cell r="D29" t="str">
            <v>Weasel,30Sqm</v>
          </cell>
          <cell r="E29">
            <v>139</v>
          </cell>
          <cell r="F29">
            <v>66</v>
          </cell>
        </row>
        <row r="30">
          <cell r="C30" t="str">
            <v>11 kV Haldiram</v>
          </cell>
          <cell r="D30" t="str">
            <v>Weasel,30Sqm</v>
          </cell>
          <cell r="E30">
            <v>139</v>
          </cell>
          <cell r="F30">
            <v>71</v>
          </cell>
        </row>
        <row r="31">
          <cell r="C31" t="str">
            <v>11 kV Selu</v>
          </cell>
          <cell r="D31" t="str">
            <v>Weasel,30Sqm</v>
          </cell>
          <cell r="E31">
            <v>139</v>
          </cell>
          <cell r="F31">
            <v>71</v>
          </cell>
        </row>
        <row r="32">
          <cell r="C32" t="str">
            <v>11 kV Vaishnavi</v>
          </cell>
          <cell r="D32" t="str">
            <v>Weasel,30Sqm</v>
          </cell>
          <cell r="E32">
            <v>139</v>
          </cell>
          <cell r="F32">
            <v>58</v>
          </cell>
        </row>
        <row r="33">
          <cell r="C33" t="str">
            <v>11KV Gumthala</v>
          </cell>
          <cell r="D33" t="str">
            <v>Weasel,30Sqm</v>
          </cell>
          <cell r="E33">
            <v>139</v>
          </cell>
          <cell r="F33">
            <v>61</v>
          </cell>
        </row>
        <row r="34">
          <cell r="C34" t="str">
            <v>11KV Tarsa</v>
          </cell>
          <cell r="D34" t="str">
            <v>Weasel,30Sqm</v>
          </cell>
          <cell r="E34">
            <v>139</v>
          </cell>
          <cell r="F34">
            <v>40</v>
          </cell>
        </row>
        <row r="35">
          <cell r="C35" t="str">
            <v>11KV Wadoda I</v>
          </cell>
          <cell r="D35" t="str">
            <v>Weasel,30Sqm</v>
          </cell>
          <cell r="E35">
            <v>139</v>
          </cell>
          <cell r="F35">
            <v>67</v>
          </cell>
        </row>
        <row r="36">
          <cell r="C36" t="str">
            <v>11KV Mouda</v>
          </cell>
          <cell r="D36" t="str">
            <v>Weasel,30Sqm</v>
          </cell>
          <cell r="E36">
            <v>139</v>
          </cell>
          <cell r="F36">
            <v>113</v>
          </cell>
        </row>
        <row r="37">
          <cell r="C37" t="str">
            <v>11KV Wadoda R</v>
          </cell>
          <cell r="D37" t="str">
            <v>Weasel,30Sqm</v>
          </cell>
          <cell r="E37">
            <v>139</v>
          </cell>
          <cell r="F37">
            <v>80</v>
          </cell>
        </row>
        <row r="38">
          <cell r="C38" t="str">
            <v>11KV Nimkheda</v>
          </cell>
          <cell r="D38" t="str">
            <v>Weasel,30Sqm</v>
          </cell>
          <cell r="E38">
            <v>139</v>
          </cell>
          <cell r="F38">
            <v>56</v>
          </cell>
        </row>
        <row r="39">
          <cell r="C39" t="str">
            <v>11KV Borgaon</v>
          </cell>
          <cell r="D39" t="str">
            <v>Weasel,30Sqm</v>
          </cell>
          <cell r="E39">
            <v>139</v>
          </cell>
          <cell r="F39">
            <v>81</v>
          </cell>
        </row>
        <row r="40">
          <cell r="C40" t="str">
            <v>11KV Niharwani</v>
          </cell>
          <cell r="D40" t="str">
            <v>Weasel,30Sqm</v>
          </cell>
          <cell r="E40">
            <v>139</v>
          </cell>
          <cell r="F40">
            <v>82</v>
          </cell>
        </row>
        <row r="41">
          <cell r="C41" t="str">
            <v>11KV Mangli</v>
          </cell>
          <cell r="D41" t="str">
            <v>Weasel,30Sqm</v>
          </cell>
          <cell r="E41">
            <v>139</v>
          </cell>
          <cell r="F41">
            <v>41</v>
          </cell>
        </row>
        <row r="42">
          <cell r="C42" t="str">
            <v>11KV Mahalgaon</v>
          </cell>
          <cell r="D42" t="str">
            <v>Weasel,30Sqm</v>
          </cell>
          <cell r="E42">
            <v>139</v>
          </cell>
          <cell r="F42">
            <v>48</v>
          </cell>
        </row>
        <row r="43">
          <cell r="C43" t="str">
            <v>11KV Ind. 1</v>
          </cell>
          <cell r="D43" t="str">
            <v>Weasel,30Sqm</v>
          </cell>
          <cell r="E43">
            <v>139</v>
          </cell>
          <cell r="F43">
            <v>85</v>
          </cell>
        </row>
        <row r="44">
          <cell r="C44" t="str">
            <v>11KV Ind. 2</v>
          </cell>
          <cell r="D44" t="str">
            <v>Weasel,30Sqm</v>
          </cell>
          <cell r="E44">
            <v>139</v>
          </cell>
          <cell r="F44">
            <v>15</v>
          </cell>
        </row>
        <row r="45">
          <cell r="C45" t="str">
            <v>11KV Ind. 3</v>
          </cell>
          <cell r="D45" t="str">
            <v>Weasel,30Sqm</v>
          </cell>
          <cell r="E45">
            <v>139</v>
          </cell>
          <cell r="F45">
            <v>110</v>
          </cell>
        </row>
        <row r="46">
          <cell r="C46" t="str">
            <v>Pachgaon I</v>
          </cell>
          <cell r="D46" t="str">
            <v>Weasel,30Sqm</v>
          </cell>
          <cell r="E46">
            <v>139</v>
          </cell>
          <cell r="F46">
            <v>76</v>
          </cell>
        </row>
        <row r="47">
          <cell r="C47" t="str">
            <v>Pachgaon II</v>
          </cell>
          <cell r="D47" t="str">
            <v>Weasel,30Sqm</v>
          </cell>
          <cell r="E47">
            <v>139</v>
          </cell>
          <cell r="F47">
            <v>90</v>
          </cell>
        </row>
        <row r="48">
          <cell r="C48" t="str">
            <v>Surgaon</v>
          </cell>
          <cell r="D48" t="str">
            <v>Weasel,30Sqm</v>
          </cell>
          <cell r="E48">
            <v>139</v>
          </cell>
          <cell r="F48">
            <v>88</v>
          </cell>
        </row>
        <row r="49">
          <cell r="C49" t="str">
            <v>Anand Mohta</v>
          </cell>
          <cell r="D49" t="str">
            <v>Weasel,30Sqm</v>
          </cell>
          <cell r="E49">
            <v>139</v>
          </cell>
          <cell r="F49">
            <v>30</v>
          </cell>
        </row>
        <row r="50">
          <cell r="C50" t="str">
            <v>11 kV Champa</v>
          </cell>
          <cell r="D50" t="str">
            <v>Weasel,30Sqm</v>
          </cell>
          <cell r="E50">
            <v>139</v>
          </cell>
          <cell r="F50">
            <v>75</v>
          </cell>
        </row>
        <row r="51">
          <cell r="C51" t="str">
            <v>Kamptee 1</v>
          </cell>
          <cell r="D51" t="str">
            <v>Weasel,30Sqm</v>
          </cell>
          <cell r="E51">
            <v>139</v>
          </cell>
          <cell r="F51">
            <v>55</v>
          </cell>
        </row>
        <row r="52">
          <cell r="C52" t="str">
            <v>Kamptee 2</v>
          </cell>
          <cell r="D52" t="str">
            <v>Weasel,30Sqm</v>
          </cell>
          <cell r="E52">
            <v>139</v>
          </cell>
          <cell r="F52">
            <v>50</v>
          </cell>
        </row>
        <row r="53">
          <cell r="C53" t="str">
            <v>AIR</v>
          </cell>
          <cell r="D53" t="str">
            <v>Weasel,30Sqm</v>
          </cell>
          <cell r="E53">
            <v>139</v>
          </cell>
          <cell r="F53">
            <v>120</v>
          </cell>
        </row>
        <row r="54">
          <cell r="C54" t="str">
            <v>NCDC</v>
          </cell>
          <cell r="D54" t="str">
            <v>Weasel,30Sqm</v>
          </cell>
          <cell r="E54">
            <v>139</v>
          </cell>
          <cell r="F54">
            <v>120</v>
          </cell>
        </row>
        <row r="55">
          <cell r="C55" t="str">
            <v>MES</v>
          </cell>
          <cell r="D55" t="str">
            <v>Weasel,30Sqm</v>
          </cell>
          <cell r="E55">
            <v>139</v>
          </cell>
          <cell r="F55">
            <v>70</v>
          </cell>
        </row>
        <row r="56">
          <cell r="C56" t="str">
            <v>Kamptee Colery</v>
          </cell>
          <cell r="D56" t="str">
            <v>Weasel,30Sqm</v>
          </cell>
          <cell r="E56">
            <v>139</v>
          </cell>
          <cell r="F56">
            <v>50</v>
          </cell>
        </row>
        <row r="57">
          <cell r="C57" t="str">
            <v>Kamptee R</v>
          </cell>
          <cell r="D57" t="str">
            <v>Weasel,30Sqm</v>
          </cell>
          <cell r="E57">
            <v>139</v>
          </cell>
          <cell r="F57">
            <v>38</v>
          </cell>
        </row>
        <row r="58">
          <cell r="C58" t="str">
            <v>Kanhan R</v>
          </cell>
          <cell r="D58" t="str">
            <v>Weasel,30Sqm</v>
          </cell>
          <cell r="E58">
            <v>139</v>
          </cell>
          <cell r="F58">
            <v>45</v>
          </cell>
        </row>
        <row r="59">
          <cell r="C59" t="str">
            <v>Kanhan U</v>
          </cell>
          <cell r="D59" t="str">
            <v>Weasel,30Sqm</v>
          </cell>
          <cell r="E59">
            <v>139</v>
          </cell>
          <cell r="F59">
            <v>65</v>
          </cell>
        </row>
        <row r="60">
          <cell r="C60" t="str">
            <v>VPM</v>
          </cell>
          <cell r="D60" t="str">
            <v>Dog 100 sq.mm.</v>
          </cell>
          <cell r="E60">
            <v>300</v>
          </cell>
          <cell r="F60">
            <v>40</v>
          </cell>
        </row>
        <row r="61">
          <cell r="C61" t="str">
            <v>Kanhan W/W</v>
          </cell>
          <cell r="D61" t="str">
            <v>Panther 200Sqmm</v>
          </cell>
          <cell r="E61">
            <v>482</v>
          </cell>
          <cell r="F61">
            <v>126</v>
          </cell>
        </row>
        <row r="62">
          <cell r="C62" t="str">
            <v>WCL</v>
          </cell>
          <cell r="D62" t="str">
            <v>Dog 100 sq.mm.</v>
          </cell>
          <cell r="E62">
            <v>300</v>
          </cell>
          <cell r="F62">
            <v>212</v>
          </cell>
        </row>
        <row r="63">
          <cell r="C63" t="str">
            <v>KFA-II</v>
          </cell>
          <cell r="D63" t="str">
            <v>Panther 200Sqmm</v>
          </cell>
          <cell r="E63">
            <v>482</v>
          </cell>
          <cell r="F63">
            <v>10</v>
          </cell>
        </row>
        <row r="64">
          <cell r="C64" t="str">
            <v>Khandala</v>
          </cell>
          <cell r="D64" t="str">
            <v>Weasel,30Sqm</v>
          </cell>
          <cell r="E64">
            <v>139</v>
          </cell>
          <cell r="F64">
            <v>30</v>
          </cell>
        </row>
        <row r="65">
          <cell r="C65" t="str">
            <v>Aroli</v>
          </cell>
          <cell r="D65" t="str">
            <v>Weasel,30Sqm</v>
          </cell>
          <cell r="E65">
            <v>139</v>
          </cell>
          <cell r="F65">
            <v>45</v>
          </cell>
        </row>
        <row r="66">
          <cell r="C66" t="str">
            <v>Deolapar</v>
          </cell>
          <cell r="D66" t="str">
            <v>Weasel,30Sqm</v>
          </cell>
          <cell r="E66">
            <v>139</v>
          </cell>
          <cell r="F66">
            <v>40</v>
          </cell>
        </row>
        <row r="67">
          <cell r="C67" t="str">
            <v>Mansar</v>
          </cell>
          <cell r="D67" t="str">
            <v>Weasel,30Sqm</v>
          </cell>
          <cell r="E67">
            <v>139</v>
          </cell>
          <cell r="F67">
            <v>58</v>
          </cell>
        </row>
        <row r="68">
          <cell r="C68" t="str">
            <v>Moil</v>
          </cell>
          <cell r="D68" t="str">
            <v>Weasel,30Sqm</v>
          </cell>
          <cell r="E68">
            <v>139</v>
          </cell>
          <cell r="F68">
            <v>35</v>
          </cell>
        </row>
        <row r="69">
          <cell r="C69" t="str">
            <v>Ramtek</v>
          </cell>
          <cell r="D69" t="str">
            <v>Weasel,30Sqm</v>
          </cell>
          <cell r="E69">
            <v>139</v>
          </cell>
          <cell r="F69">
            <v>55</v>
          </cell>
        </row>
        <row r="70">
          <cell r="C70" t="str">
            <v>Beldongari Mine</v>
          </cell>
          <cell r="D70" t="str">
            <v>Weasel,30Sqm</v>
          </cell>
          <cell r="E70">
            <v>139</v>
          </cell>
          <cell r="F70">
            <v>40</v>
          </cell>
        </row>
        <row r="71">
          <cell r="C71" t="str">
            <v>Chacher</v>
          </cell>
          <cell r="D71" t="str">
            <v>Weasel,30Sqm</v>
          </cell>
          <cell r="E71">
            <v>139</v>
          </cell>
          <cell r="F71">
            <v>40</v>
          </cell>
        </row>
        <row r="72">
          <cell r="C72" t="str">
            <v>Nagardhan</v>
          </cell>
          <cell r="D72" t="str">
            <v>Weasel,30Sqm</v>
          </cell>
          <cell r="E72">
            <v>139</v>
          </cell>
          <cell r="F72">
            <v>45</v>
          </cell>
        </row>
        <row r="73">
          <cell r="C73" t="str">
            <v>Khat I</v>
          </cell>
          <cell r="D73" t="str">
            <v>Weasel,30Sqm</v>
          </cell>
          <cell r="E73">
            <v>139</v>
          </cell>
          <cell r="F73">
            <v>71</v>
          </cell>
        </row>
        <row r="74">
          <cell r="C74" t="str">
            <v>Kodamendhi</v>
          </cell>
          <cell r="D74" t="str">
            <v>Weasel,30Sqm</v>
          </cell>
          <cell r="E74">
            <v>139</v>
          </cell>
          <cell r="F74">
            <v>81</v>
          </cell>
        </row>
        <row r="75">
          <cell r="C75" t="str">
            <v>Ghoti</v>
          </cell>
          <cell r="D75" t="str">
            <v>Weasel,30Sqm</v>
          </cell>
          <cell r="E75">
            <v>139</v>
          </cell>
          <cell r="F75">
            <v>61</v>
          </cell>
        </row>
        <row r="76">
          <cell r="C76" t="str">
            <v>Aroli *</v>
          </cell>
          <cell r="D76" t="str">
            <v>Weasel,30Sqm</v>
          </cell>
          <cell r="E76">
            <v>139</v>
          </cell>
          <cell r="F76">
            <v>96</v>
          </cell>
        </row>
        <row r="77">
          <cell r="C77" t="str">
            <v>Deolapar</v>
          </cell>
          <cell r="D77" t="str">
            <v>Weasel,30Sqm</v>
          </cell>
          <cell r="E77">
            <v>139</v>
          </cell>
          <cell r="F77">
            <v>35</v>
          </cell>
        </row>
        <row r="78">
          <cell r="C78" t="str">
            <v>Pauni</v>
          </cell>
          <cell r="D78" t="str">
            <v>Weasel,30Sqm</v>
          </cell>
          <cell r="E78">
            <v>139</v>
          </cell>
          <cell r="F78">
            <v>45</v>
          </cell>
        </row>
        <row r="79">
          <cell r="C79" t="str">
            <v>Totladoh</v>
          </cell>
          <cell r="D79" t="str">
            <v>Weasel,30Sqm</v>
          </cell>
          <cell r="E79">
            <v>139</v>
          </cell>
          <cell r="F79">
            <v>15</v>
          </cell>
        </row>
        <row r="80">
          <cell r="C80" t="str">
            <v>Veltur I</v>
          </cell>
          <cell r="D80" t="str">
            <v>Weasel,30Sqm</v>
          </cell>
          <cell r="E80">
            <v>139</v>
          </cell>
          <cell r="F80">
            <v>35</v>
          </cell>
        </row>
        <row r="81">
          <cell r="C81" t="str">
            <v>Bhivkund</v>
          </cell>
          <cell r="D81" t="str">
            <v>Weasel,30Sqm</v>
          </cell>
          <cell r="E81">
            <v>139</v>
          </cell>
          <cell r="F81">
            <v>35</v>
          </cell>
        </row>
        <row r="82">
          <cell r="C82" t="str">
            <v>Chikhali</v>
          </cell>
          <cell r="D82" t="str">
            <v>Weasel,30Sqm</v>
          </cell>
          <cell r="E82">
            <v>139</v>
          </cell>
          <cell r="F82">
            <v>40</v>
          </cell>
        </row>
        <row r="83">
          <cell r="C83" t="str">
            <v>Channa</v>
          </cell>
          <cell r="D83" t="str">
            <v>Weasel,30Sqm</v>
          </cell>
          <cell r="E83">
            <v>139</v>
          </cell>
          <cell r="F83">
            <v>71</v>
          </cell>
        </row>
        <row r="84">
          <cell r="C84" t="str">
            <v>Dongarmouda</v>
          </cell>
          <cell r="D84" t="str">
            <v>Weasel,30Sqm</v>
          </cell>
          <cell r="E84">
            <v>139</v>
          </cell>
          <cell r="F84">
            <v>126</v>
          </cell>
        </row>
        <row r="85">
          <cell r="C85" t="str">
            <v>Chichad</v>
          </cell>
          <cell r="D85" t="str">
            <v>Weasel,30Sqm</v>
          </cell>
          <cell r="E85">
            <v>139</v>
          </cell>
          <cell r="F85">
            <v>91</v>
          </cell>
        </row>
        <row r="86">
          <cell r="C86" t="str">
            <v xml:space="preserve">Mandhal </v>
          </cell>
          <cell r="D86" t="str">
            <v>Weasel,30Sqm</v>
          </cell>
          <cell r="E86">
            <v>139</v>
          </cell>
          <cell r="F86">
            <v>146</v>
          </cell>
        </row>
        <row r="87">
          <cell r="C87" t="str">
            <v>Dongargaon</v>
          </cell>
          <cell r="D87" t="str">
            <v>Weasel,30Sqm</v>
          </cell>
          <cell r="E87">
            <v>139</v>
          </cell>
          <cell r="F87">
            <v>96</v>
          </cell>
        </row>
        <row r="88">
          <cell r="C88" t="str">
            <v>Kuhi U</v>
          </cell>
          <cell r="D88" t="str">
            <v>Weasel,30Sqm</v>
          </cell>
          <cell r="E88">
            <v>139</v>
          </cell>
          <cell r="F88">
            <v>132</v>
          </cell>
        </row>
        <row r="89">
          <cell r="C89" t="str">
            <v>Satara</v>
          </cell>
          <cell r="D89" t="str">
            <v>Weasel,30Sqm</v>
          </cell>
          <cell r="E89">
            <v>139</v>
          </cell>
          <cell r="F89">
            <v>75</v>
          </cell>
        </row>
        <row r="90">
          <cell r="C90" t="str">
            <v>Chafegadi</v>
          </cell>
          <cell r="D90" t="str">
            <v>Weasel,30Sqm</v>
          </cell>
          <cell r="E90">
            <v>139</v>
          </cell>
          <cell r="F90">
            <v>91</v>
          </cell>
        </row>
        <row r="91">
          <cell r="C91" t="str">
            <v>11 kV Bela</v>
          </cell>
          <cell r="D91" t="str">
            <v>Weasel,30Sqm</v>
          </cell>
          <cell r="E91">
            <v>139</v>
          </cell>
          <cell r="F91">
            <v>27</v>
          </cell>
        </row>
        <row r="92">
          <cell r="C92" t="str">
            <v>11KV Sawangi</v>
          </cell>
          <cell r="D92" t="str">
            <v>Weasel,30Sqm</v>
          </cell>
          <cell r="E92">
            <v>139</v>
          </cell>
          <cell r="F92">
            <v>35</v>
          </cell>
        </row>
        <row r="93">
          <cell r="C93" t="str">
            <v>Bhivapur</v>
          </cell>
          <cell r="D93" t="str">
            <v>Weasel,30Sqm</v>
          </cell>
          <cell r="E93">
            <v>139</v>
          </cell>
          <cell r="F93">
            <v>75</v>
          </cell>
        </row>
        <row r="94">
          <cell r="C94" t="str">
            <v>Naxi</v>
          </cell>
          <cell r="D94" t="str">
            <v>Weasel,30Sqm</v>
          </cell>
          <cell r="E94">
            <v>139</v>
          </cell>
          <cell r="F94">
            <v>100</v>
          </cell>
        </row>
        <row r="95">
          <cell r="C95" t="str">
            <v>Kargaon</v>
          </cell>
          <cell r="D95" t="str">
            <v>Weasel,30Sqm</v>
          </cell>
          <cell r="E95">
            <v>139</v>
          </cell>
          <cell r="F95">
            <v>69</v>
          </cell>
        </row>
        <row r="96">
          <cell r="C96" t="str">
            <v>Pullar</v>
          </cell>
          <cell r="D96" t="str">
            <v>Weasel,30Sqm</v>
          </cell>
          <cell r="E96">
            <v>139</v>
          </cell>
          <cell r="F96">
            <v>78</v>
          </cell>
        </row>
        <row r="97">
          <cell r="C97" t="str">
            <v>Makardhokda I</v>
          </cell>
          <cell r="D97" t="str">
            <v>Weasel,30Sqm</v>
          </cell>
          <cell r="E97">
            <v>139</v>
          </cell>
          <cell r="F97">
            <v>45</v>
          </cell>
        </row>
        <row r="98">
          <cell r="C98" t="str">
            <v xml:space="preserve"> Shirpur</v>
          </cell>
          <cell r="D98" t="str">
            <v>Weasel,30Sqm</v>
          </cell>
          <cell r="E98">
            <v>139</v>
          </cell>
          <cell r="F98">
            <v>38</v>
          </cell>
        </row>
        <row r="99">
          <cell r="C99" t="str">
            <v xml:space="preserve"> Dawa</v>
          </cell>
          <cell r="D99" t="str">
            <v>Weasel,30Sqm</v>
          </cell>
          <cell r="E99">
            <v>139</v>
          </cell>
          <cell r="F99">
            <v>30</v>
          </cell>
        </row>
        <row r="100">
          <cell r="C100" t="str">
            <v>Hevati</v>
          </cell>
          <cell r="D100" t="str">
            <v>Weasel,30Sqm</v>
          </cell>
          <cell r="E100">
            <v>139</v>
          </cell>
          <cell r="F100">
            <v>50</v>
          </cell>
        </row>
        <row r="101">
          <cell r="C101" t="str">
            <v>Makardhokda</v>
          </cell>
          <cell r="D101" t="str">
            <v>Weasel,30Sqm</v>
          </cell>
          <cell r="E101">
            <v>139</v>
          </cell>
          <cell r="F101">
            <v>0</v>
          </cell>
        </row>
        <row r="102">
          <cell r="C102" t="str">
            <v>Umred I</v>
          </cell>
          <cell r="D102" t="str">
            <v>Weasel,30Sqm</v>
          </cell>
          <cell r="E102">
            <v>139</v>
          </cell>
          <cell r="F102">
            <v>90</v>
          </cell>
        </row>
        <row r="103">
          <cell r="C103" t="str">
            <v>Umred II</v>
          </cell>
          <cell r="D103" t="str">
            <v>Weasel,30Sqm</v>
          </cell>
          <cell r="E103">
            <v>139</v>
          </cell>
          <cell r="F103">
            <v>90</v>
          </cell>
        </row>
        <row r="104">
          <cell r="C104" t="str">
            <v>Mangrul Sirsi</v>
          </cell>
          <cell r="D104" t="str">
            <v>Weasel,30Sqm</v>
          </cell>
          <cell r="E104">
            <v>139</v>
          </cell>
          <cell r="F104">
            <v>80</v>
          </cell>
        </row>
        <row r="105">
          <cell r="C105" t="str">
            <v xml:space="preserve">Besur </v>
          </cell>
          <cell r="D105" t="str">
            <v>Weasel,30Sqm</v>
          </cell>
          <cell r="E105">
            <v>139</v>
          </cell>
          <cell r="F105">
            <v>60</v>
          </cell>
        </row>
        <row r="106">
          <cell r="C106" t="str">
            <v>Nand</v>
          </cell>
          <cell r="D106" t="str">
            <v>Weasel,30Sqm</v>
          </cell>
          <cell r="E106">
            <v>139</v>
          </cell>
          <cell r="F106">
            <v>50</v>
          </cell>
        </row>
        <row r="107">
          <cell r="C107" t="str">
            <v>Sirsi</v>
          </cell>
          <cell r="D107" t="str">
            <v>Weasel,30Sqm</v>
          </cell>
          <cell r="E107">
            <v>139</v>
          </cell>
          <cell r="F107">
            <v>38</v>
          </cell>
        </row>
        <row r="108">
          <cell r="C108" t="str">
            <v>Feeder I</v>
          </cell>
          <cell r="D108" t="str">
            <v>Weasel,30Sqm</v>
          </cell>
          <cell r="E108">
            <v>139</v>
          </cell>
          <cell r="F108">
            <v>50</v>
          </cell>
        </row>
        <row r="109">
          <cell r="C109" t="str">
            <v>Feeder II</v>
          </cell>
          <cell r="D109" t="str">
            <v>Weasel,30Sqm</v>
          </cell>
          <cell r="E109">
            <v>139</v>
          </cell>
          <cell r="F109">
            <v>45</v>
          </cell>
        </row>
      </sheetData>
      <sheetData sheetId="2"/>
      <sheetData sheetId="3"/>
      <sheetData sheetId="4"/>
      <sheetData sheetId="5"/>
      <sheetData sheetId="6">
        <row r="10">
          <cell r="C10" t="str">
            <v>33KV Saggu Casting</v>
          </cell>
          <cell r="D10">
            <v>87.5</v>
          </cell>
          <cell r="E10">
            <v>10323.538755208332</v>
          </cell>
          <cell r="F10">
            <v>9</v>
          </cell>
          <cell r="G10">
            <v>1.1606883948348155</v>
          </cell>
          <cell r="I10" t="str">
            <v>0.1 Dog</v>
          </cell>
          <cell r="J10">
            <v>10323.538755208332</v>
          </cell>
          <cell r="K10">
            <v>9</v>
          </cell>
          <cell r="M10">
            <v>1.1606883948348155</v>
          </cell>
          <cell r="N10">
            <v>108.39715692968748</v>
          </cell>
        </row>
        <row r="11">
          <cell r="C11" t="str">
            <v>33KV Vishkha</v>
          </cell>
          <cell r="D11">
            <v>121</v>
          </cell>
          <cell r="E11">
            <v>14275.979307202379</v>
          </cell>
          <cell r="F11">
            <v>9</v>
          </cell>
          <cell r="G11">
            <v>1.6050662374287161</v>
          </cell>
          <cell r="I11" t="str">
            <v>0.1 Dog</v>
          </cell>
          <cell r="J11">
            <v>14275.979307202379</v>
          </cell>
          <cell r="K11">
            <v>9</v>
          </cell>
          <cell r="M11">
            <v>1.6050662374287161</v>
          </cell>
          <cell r="N11">
            <v>149.89778272562498</v>
          </cell>
        </row>
        <row r="12">
          <cell r="C12" t="str">
            <v>33KV Vyankatesh Steel</v>
          </cell>
          <cell r="D12">
            <v>51</v>
          </cell>
          <cell r="E12">
            <v>6017.148303035714</v>
          </cell>
          <cell r="F12">
            <v>7.5</v>
          </cell>
          <cell r="G12">
            <v>0.56376293463405325</v>
          </cell>
          <cell r="I12" t="str">
            <v>0.1 Dog</v>
          </cell>
          <cell r="J12">
            <v>6017.148303035714</v>
          </cell>
          <cell r="K12">
            <v>7.5</v>
          </cell>
          <cell r="M12">
            <v>0.56376293463405325</v>
          </cell>
          <cell r="N12">
            <v>63.180057181874993</v>
          </cell>
        </row>
        <row r="13">
          <cell r="C13" t="str">
            <v>33KV Gumthala</v>
          </cell>
          <cell r="D13">
            <v>290</v>
          </cell>
          <cell r="E13">
            <v>34215.157017261896</v>
          </cell>
          <cell r="F13">
            <v>35</v>
          </cell>
          <cell r="G13">
            <v>14.959983755648734</v>
          </cell>
          <cell r="I13" t="str">
            <v>0.2 Panther</v>
          </cell>
          <cell r="J13">
            <v>18215.157017261896</v>
          </cell>
          <cell r="K13">
            <v>20</v>
          </cell>
          <cell r="M13">
            <v>4.5510064935315171</v>
          </cell>
          <cell r="N13">
            <v>191.25914868124988</v>
          </cell>
        </row>
        <row r="14">
          <cell r="C14" t="str">
            <v>Prop 33 kV feeder</v>
          </cell>
          <cell r="J14">
            <v>16000</v>
          </cell>
          <cell r="K14">
            <v>15</v>
          </cell>
          <cell r="M14">
            <v>2.9981667394151033</v>
          </cell>
          <cell r="N14">
            <v>168</v>
          </cell>
        </row>
        <row r="15">
          <cell r="C15" t="str">
            <v>33KV Ma Umiya</v>
          </cell>
          <cell r="D15">
            <v>110</v>
          </cell>
          <cell r="E15">
            <v>12978.163006547617</v>
          </cell>
          <cell r="F15">
            <v>3.5</v>
          </cell>
          <cell r="G15">
            <v>0.56744765969702093</v>
          </cell>
          <cell r="I15" t="str">
            <v>0.1 Dog</v>
          </cell>
          <cell r="J15">
            <v>12978.163006547617</v>
          </cell>
          <cell r="K15">
            <v>3.5</v>
          </cell>
          <cell r="M15">
            <v>0.56744765969702082</v>
          </cell>
          <cell r="N15">
            <v>136.27071156874996</v>
          </cell>
        </row>
        <row r="16">
          <cell r="C16" t="str">
            <v>33 kV Pachgaon</v>
          </cell>
          <cell r="D16">
            <v>122.5</v>
          </cell>
          <cell r="E16">
            <v>14452.954257291663</v>
          </cell>
          <cell r="F16">
            <v>30</v>
          </cell>
          <cell r="G16">
            <v>5.4165458425624715</v>
          </cell>
          <cell r="I16" t="str">
            <v>0.1 Dog</v>
          </cell>
          <cell r="J16">
            <v>14452.954257291663</v>
          </cell>
          <cell r="K16">
            <v>30</v>
          </cell>
          <cell r="M16">
            <v>5.4165458425624715</v>
          </cell>
          <cell r="N16">
            <v>151.75601970156248</v>
          </cell>
        </row>
        <row r="17">
          <cell r="C17" t="str">
            <v>33 kV Kanhan W/W</v>
          </cell>
          <cell r="D17">
            <v>300</v>
          </cell>
          <cell r="E17">
            <v>35394.990017857141</v>
          </cell>
          <cell r="F17">
            <v>12</v>
          </cell>
          <cell r="G17">
            <v>5.3060040906734427</v>
          </cell>
          <cell r="I17" t="str">
            <v>0.1 Dog</v>
          </cell>
          <cell r="J17">
            <v>35394.990017857141</v>
          </cell>
          <cell r="K17">
            <v>12</v>
          </cell>
          <cell r="M17">
            <v>5.3060040906734427</v>
          </cell>
          <cell r="N17">
            <v>371.64739518749991</v>
          </cell>
        </row>
        <row r="18">
          <cell r="C18" t="str">
            <v>33KV Nagardhan</v>
          </cell>
          <cell r="D18">
            <v>160</v>
          </cell>
          <cell r="E18">
            <v>18877.328009523808</v>
          </cell>
          <cell r="F18">
            <v>15</v>
          </cell>
          <cell r="G18">
            <v>3.5373360604489625</v>
          </cell>
          <cell r="I18" t="str">
            <v>0.1 Dog</v>
          </cell>
          <cell r="J18">
            <v>18877.328009523808</v>
          </cell>
          <cell r="K18">
            <v>15</v>
          </cell>
          <cell r="M18">
            <v>3.5373360604489625</v>
          </cell>
          <cell r="N18">
            <v>198.21194409999998</v>
          </cell>
        </row>
        <row r="19">
          <cell r="C19" t="str">
            <v>33KV Aroli</v>
          </cell>
          <cell r="D19">
            <v>90</v>
          </cell>
          <cell r="E19">
            <v>10618.497005357141</v>
          </cell>
          <cell r="F19">
            <v>26</v>
          </cell>
          <cell r="G19">
            <v>3.4489026589377381</v>
          </cell>
          <cell r="I19" t="str">
            <v>0.1 Dog</v>
          </cell>
          <cell r="J19">
            <v>10618.497005357141</v>
          </cell>
          <cell r="K19">
            <v>26</v>
          </cell>
          <cell r="M19">
            <v>3.4489026589377381</v>
          </cell>
          <cell r="N19">
            <v>111.49421855624999</v>
          </cell>
        </row>
        <row r="20">
          <cell r="C20" t="str">
            <v>33KV Paoni</v>
          </cell>
          <cell r="D20">
            <v>49</v>
          </cell>
          <cell r="E20">
            <v>5781.1817029166659</v>
          </cell>
          <cell r="F20">
            <v>35</v>
          </cell>
          <cell r="G20">
            <v>2.52772139319582</v>
          </cell>
          <cell r="I20" t="str">
            <v>0.1 Dog</v>
          </cell>
          <cell r="J20">
            <v>5781.1817029166659</v>
          </cell>
          <cell r="K20">
            <v>35</v>
          </cell>
          <cell r="M20">
            <v>2.52772139319582</v>
          </cell>
          <cell r="N20">
            <v>60.702407880624989</v>
          </cell>
        </row>
        <row r="21">
          <cell r="C21" t="str">
            <v xml:space="preserve">33KV Pachkedi </v>
          </cell>
          <cell r="D21">
            <v>192.5</v>
          </cell>
          <cell r="E21">
            <v>22711.785261458332</v>
          </cell>
          <cell r="F21">
            <v>29</v>
          </cell>
          <cell r="G21">
            <v>8.2279910656068047</v>
          </cell>
          <cell r="I21" t="str">
            <v>0.1 Dog</v>
          </cell>
          <cell r="J21">
            <v>11311.785261458332</v>
          </cell>
          <cell r="K21">
            <v>29</v>
          </cell>
          <cell r="M21">
            <v>4.0980163820624993</v>
          </cell>
          <cell r="N21">
            <v>118.77374524531248</v>
          </cell>
        </row>
        <row r="22">
          <cell r="C22" t="str">
            <v>Prop. 33KV Pachkedi II</v>
          </cell>
          <cell r="J22">
            <v>11400</v>
          </cell>
          <cell r="K22">
            <v>15</v>
          </cell>
          <cell r="M22">
            <v>2.1361938018332602</v>
          </cell>
          <cell r="N22">
            <v>119.69999999999999</v>
          </cell>
        </row>
        <row r="23">
          <cell r="C23" t="str">
            <v>33KV Purti</v>
          </cell>
          <cell r="D23">
            <v>35</v>
          </cell>
          <cell r="E23">
            <v>4129.4155020833332</v>
          </cell>
          <cell r="F23">
            <v>25</v>
          </cell>
          <cell r="G23">
            <v>1.2896537720386838</v>
          </cell>
          <cell r="I23" t="str">
            <v>0.1 Dog</v>
          </cell>
          <cell r="J23">
            <v>4129.4155020833332</v>
          </cell>
          <cell r="K23">
            <v>25</v>
          </cell>
          <cell r="M23">
            <v>1.2896537720386838</v>
          </cell>
          <cell r="N23">
            <v>43.358862771874996</v>
          </cell>
        </row>
        <row r="24">
          <cell r="C24" t="str">
            <v>33 kV Bhiwapur</v>
          </cell>
          <cell r="D24">
            <v>98</v>
          </cell>
          <cell r="E24">
            <v>11562.363405833332</v>
          </cell>
          <cell r="F24">
            <v>25</v>
          </cell>
          <cell r="G24">
            <v>3.6110305617083149</v>
          </cell>
          <cell r="I24" t="str">
            <v>0.1 Dog</v>
          </cell>
          <cell r="J24">
            <v>11562.363405833332</v>
          </cell>
          <cell r="K24">
            <v>25</v>
          </cell>
          <cell r="M24">
            <v>3.6110305617083149</v>
          </cell>
          <cell r="N24">
            <v>121.40481576124998</v>
          </cell>
        </row>
        <row r="25">
          <cell r="C25" t="str">
            <v>33KV( Makardhokda) Virangana</v>
          </cell>
          <cell r="D25">
            <v>87.5</v>
          </cell>
          <cell r="E25">
            <v>10323.538755208332</v>
          </cell>
          <cell r="F25">
            <v>23</v>
          </cell>
          <cell r="G25">
            <v>2.9662036756889729</v>
          </cell>
          <cell r="I25" t="str">
            <v>0.1 Dog</v>
          </cell>
          <cell r="J25">
            <v>10323.538755208332</v>
          </cell>
          <cell r="K25">
            <v>23</v>
          </cell>
          <cell r="M25">
            <v>2.9662036756889729</v>
          </cell>
          <cell r="N25">
            <v>108.39715692968748</v>
          </cell>
        </row>
        <row r="26">
          <cell r="C26" t="str">
            <v>33 kV Sirsi</v>
          </cell>
          <cell r="D26">
            <v>70</v>
          </cell>
          <cell r="E26">
            <v>8258.8310041666664</v>
          </cell>
          <cell r="F26">
            <v>36</v>
          </cell>
          <cell r="G26">
            <v>3.7142028634714097</v>
          </cell>
          <cell r="I26" t="str">
            <v>0.1 Dog</v>
          </cell>
          <cell r="J26">
            <v>8258.8310041666664</v>
          </cell>
          <cell r="K26">
            <v>36</v>
          </cell>
          <cell r="M26">
            <v>3.7142028634714097</v>
          </cell>
          <cell r="N26">
            <v>86.717725543749992</v>
          </cell>
        </row>
        <row r="27">
          <cell r="C27" t="str">
            <v>11KV Modi</v>
          </cell>
          <cell r="D27">
            <v>100</v>
          </cell>
          <cell r="E27">
            <v>3932.776668650793</v>
          </cell>
          <cell r="F27">
            <v>11</v>
          </cell>
          <cell r="G27">
            <v>11.453438953049423</v>
          </cell>
          <cell r="I27" t="str">
            <v>Weasel,30Sqm</v>
          </cell>
          <cell r="J27">
            <v>1965.776668650793</v>
          </cell>
          <cell r="K27">
            <v>8</v>
          </cell>
          <cell r="M27">
            <v>4.1635913603541672</v>
          </cell>
          <cell r="N27">
            <v>61.921965062499972</v>
          </cell>
        </row>
        <row r="28">
          <cell r="C28" t="str">
            <v>11KV Yerkheda</v>
          </cell>
          <cell r="D28">
            <v>100</v>
          </cell>
          <cell r="E28">
            <v>3932.776668650793</v>
          </cell>
          <cell r="F28">
            <v>23</v>
          </cell>
          <cell r="G28">
            <v>23.948099629103339</v>
          </cell>
          <cell r="I28" t="str">
            <v>Weasel,30Sqm</v>
          </cell>
          <cell r="J28">
            <v>1832.776668650793</v>
          </cell>
          <cell r="K28">
            <v>11</v>
          </cell>
          <cell r="M28">
            <v>5.3376017652603389</v>
          </cell>
          <cell r="N28">
            <v>57.732465062499976</v>
          </cell>
        </row>
        <row r="29">
          <cell r="C29" t="str">
            <v>11KV Neri</v>
          </cell>
          <cell r="D29">
            <v>60</v>
          </cell>
          <cell r="E29">
            <v>2359.666001190476</v>
          </cell>
          <cell r="F29">
            <v>2</v>
          </cell>
          <cell r="G29">
            <v>1.2494660676053919</v>
          </cell>
          <cell r="I29" t="str">
            <v>Weasel,30Sqm</v>
          </cell>
          <cell r="J29">
            <v>2359.666001190476</v>
          </cell>
          <cell r="K29">
            <v>2</v>
          </cell>
          <cell r="M29">
            <v>1.2494660676053919</v>
          </cell>
          <cell r="N29">
            <v>74.329479037499993</v>
          </cell>
        </row>
        <row r="30">
          <cell r="C30" t="str">
            <v>New Feeder I</v>
          </cell>
          <cell r="J30">
            <v>1967</v>
          </cell>
          <cell r="K30">
            <v>8</v>
          </cell>
          <cell r="M30">
            <v>4.1661824236817759</v>
          </cell>
          <cell r="N30">
            <v>61.960499999999996</v>
          </cell>
        </row>
        <row r="31">
          <cell r="C31" t="str">
            <v>New Feeder II</v>
          </cell>
          <cell r="J31">
            <v>2100</v>
          </cell>
          <cell r="K31">
            <v>6</v>
          </cell>
          <cell r="M31">
            <v>3.3359111933395007</v>
          </cell>
          <cell r="N31">
            <v>66.149999999999991</v>
          </cell>
        </row>
        <row r="32">
          <cell r="C32" t="str">
            <v>11KV Bhugaon</v>
          </cell>
          <cell r="D32">
            <v>121</v>
          </cell>
          <cell r="E32">
            <v>4758.6597690674598</v>
          </cell>
          <cell r="F32">
            <v>20</v>
          </cell>
          <cell r="G32">
            <v>25.197565696708736</v>
          </cell>
          <cell r="I32" t="str">
            <v>Weasel,30Sqm</v>
          </cell>
          <cell r="J32">
            <v>1898.6597690674598</v>
          </cell>
          <cell r="K32">
            <v>10</v>
          </cell>
          <cell r="M32">
            <v>5.0267939491869296</v>
          </cell>
          <cell r="N32">
            <v>59.807782725624982</v>
          </cell>
        </row>
        <row r="33">
          <cell r="C33" t="str">
            <v>11KV Palsad</v>
          </cell>
          <cell r="D33">
            <v>66</v>
          </cell>
          <cell r="E33">
            <v>2595.6326013095231</v>
          </cell>
          <cell r="F33">
            <v>12.5</v>
          </cell>
          <cell r="G33">
            <v>8.5900792147870693</v>
          </cell>
          <cell r="I33" t="str">
            <v>Weasel,30Sqm</v>
          </cell>
          <cell r="J33">
            <v>1395.6326013095231</v>
          </cell>
          <cell r="K33">
            <v>12.5</v>
          </cell>
          <cell r="M33">
            <v>4.6187563655733754</v>
          </cell>
          <cell r="N33">
            <v>43.962426941249973</v>
          </cell>
        </row>
        <row r="34">
          <cell r="C34" t="str">
            <v>11 kV Haldiram</v>
          </cell>
          <cell r="D34">
            <v>71</v>
          </cell>
          <cell r="E34">
            <v>2792.2714347420629</v>
          </cell>
          <cell r="F34">
            <v>1.5</v>
          </cell>
          <cell r="G34">
            <v>1.108901134999785</v>
          </cell>
          <cell r="I34" t="str">
            <v>Weasel,30Sqm</v>
          </cell>
          <cell r="J34">
            <v>2792.2714347420629</v>
          </cell>
          <cell r="K34">
            <v>1.5</v>
          </cell>
          <cell r="M34">
            <v>1.108901134999785</v>
          </cell>
          <cell r="N34">
            <v>87.956550194374984</v>
          </cell>
        </row>
        <row r="35">
          <cell r="C35" t="str">
            <v>11 kV Selu</v>
          </cell>
          <cell r="D35">
            <v>71</v>
          </cell>
          <cell r="E35">
            <v>2792.2714347420629</v>
          </cell>
          <cell r="F35">
            <v>17</v>
          </cell>
          <cell r="G35">
            <v>12.567546196664232</v>
          </cell>
          <cell r="I35" t="str">
            <v>Weasel,30Sqm</v>
          </cell>
          <cell r="J35">
            <v>1299.2714347420629</v>
          </cell>
          <cell r="K35">
            <v>17</v>
          </cell>
          <cell r="M35">
            <v>5.8478031809380502</v>
          </cell>
          <cell r="N35">
            <v>40.927050194374978</v>
          </cell>
        </row>
        <row r="36">
          <cell r="C36" t="str">
            <v>11 kV Vaishnavi</v>
          </cell>
          <cell r="D36">
            <v>58</v>
          </cell>
          <cell r="E36">
            <v>2281.0104678174598</v>
          </cell>
          <cell r="F36">
            <v>2.5</v>
          </cell>
          <cell r="G36">
            <v>1.5097714983565151</v>
          </cell>
          <cell r="I36" t="str">
            <v>Weasel,30Sqm</v>
          </cell>
          <cell r="J36">
            <v>2281.0104678174598</v>
          </cell>
          <cell r="K36">
            <v>2.5</v>
          </cell>
          <cell r="M36">
            <v>1.5097714983565147</v>
          </cell>
          <cell r="N36">
            <v>71.851829736249968</v>
          </cell>
        </row>
        <row r="37">
          <cell r="C37" t="str">
            <v>11KV Gumthala</v>
          </cell>
          <cell r="D37">
            <v>61</v>
          </cell>
          <cell r="E37">
            <v>2398.9937678769838</v>
          </cell>
          <cell r="F37">
            <v>7.5</v>
          </cell>
          <cell r="G37">
            <v>4.7635893827455558</v>
          </cell>
          <cell r="I37" t="str">
            <v>Weasel,30Sqm</v>
          </cell>
          <cell r="J37">
            <v>2398.9937678769838</v>
          </cell>
          <cell r="K37">
            <v>7.5</v>
          </cell>
          <cell r="M37">
            <v>4.7635893827455558</v>
          </cell>
          <cell r="N37">
            <v>75.568303688124985</v>
          </cell>
        </row>
        <row r="38">
          <cell r="C38" t="str">
            <v>New Feeder I</v>
          </cell>
          <cell r="J38">
            <v>2860</v>
          </cell>
          <cell r="K38">
            <v>8</v>
          </cell>
          <cell r="M38">
            <v>6.0575911193339502</v>
          </cell>
          <cell r="N38">
            <v>90.09</v>
          </cell>
        </row>
        <row r="39">
          <cell r="C39" t="str">
            <v>New Feeder II</v>
          </cell>
          <cell r="J39">
            <v>1200</v>
          </cell>
          <cell r="K39">
            <v>7</v>
          </cell>
          <cell r="M39">
            <v>2.2239407955596668</v>
          </cell>
          <cell r="N39">
            <v>37.799999999999997</v>
          </cell>
        </row>
        <row r="40">
          <cell r="C40" t="str">
            <v>New Feeder III</v>
          </cell>
          <cell r="J40">
            <v>1493</v>
          </cell>
          <cell r="K40">
            <v>8</v>
          </cell>
          <cell r="M40">
            <v>3.1622320074005557</v>
          </cell>
          <cell r="N40">
            <v>47.029500000000006</v>
          </cell>
        </row>
        <row r="41">
          <cell r="C41" t="str">
            <v>11KV Tarsa</v>
          </cell>
          <cell r="D41">
            <v>55</v>
          </cell>
          <cell r="E41">
            <v>1573.1106674603175</v>
          </cell>
          <cell r="F41">
            <v>13</v>
          </cell>
          <cell r="G41">
            <v>5.4143529596233648</v>
          </cell>
          <cell r="I41" t="str">
            <v>Weasel,30Sqm</v>
          </cell>
          <cell r="J41">
            <v>1573.1106674603175</v>
          </cell>
          <cell r="K41">
            <v>13</v>
          </cell>
          <cell r="M41">
            <v>5.4143529596233648</v>
          </cell>
          <cell r="N41">
            <v>49.552986025000003</v>
          </cell>
        </row>
        <row r="42">
          <cell r="C42" t="str">
            <v>11KV Wadoda I</v>
          </cell>
          <cell r="D42">
            <v>87</v>
          </cell>
          <cell r="E42">
            <v>2634.9603679960314</v>
          </cell>
          <cell r="F42">
            <v>8</v>
          </cell>
          <cell r="G42">
            <v>5.5809484353040837</v>
          </cell>
          <cell r="I42" t="str">
            <v>Weasel,30Sqm</v>
          </cell>
          <cell r="J42">
            <v>2634.9603679960314</v>
          </cell>
          <cell r="K42">
            <v>8</v>
          </cell>
          <cell r="M42">
            <v>5.5809484353040837</v>
          </cell>
          <cell r="N42">
            <v>83.001251591874976</v>
          </cell>
        </row>
        <row r="43">
          <cell r="C43" t="str">
            <v>11KV Mouda</v>
          </cell>
          <cell r="D43">
            <v>113</v>
          </cell>
          <cell r="E43">
            <v>4444.037635575397</v>
          </cell>
          <cell r="F43">
            <v>12</v>
          </cell>
          <cell r="G43">
            <v>14.11896656394093</v>
          </cell>
          <cell r="I43" t="str">
            <v>Weasel,30Sqm</v>
          </cell>
          <cell r="J43">
            <v>1594.037635575397</v>
          </cell>
          <cell r="K43">
            <v>10</v>
          </cell>
          <cell r="M43">
            <v>4.2202920564447606</v>
          </cell>
          <cell r="N43">
            <v>50.212185520625006</v>
          </cell>
        </row>
        <row r="44">
          <cell r="C44" t="str">
            <v>11KV Wadoda R</v>
          </cell>
          <cell r="D44">
            <v>80</v>
          </cell>
          <cell r="E44">
            <v>3146.2213349206349</v>
          </cell>
          <cell r="F44">
            <v>15</v>
          </cell>
          <cell r="G44">
            <v>12.494660676053918</v>
          </cell>
          <cell r="I44" t="str">
            <v>Weasel,30Sqm</v>
          </cell>
          <cell r="J44">
            <v>1016.2213349206349</v>
          </cell>
          <cell r="K44">
            <v>15</v>
          </cell>
          <cell r="M44">
            <v>4.0357430072287563</v>
          </cell>
          <cell r="N44">
            <v>32.010972049999999</v>
          </cell>
        </row>
        <row r="45">
          <cell r="C45" t="str">
            <v>11KV Nimkheda</v>
          </cell>
          <cell r="D45">
            <v>56</v>
          </cell>
          <cell r="E45">
            <v>2202.3549344444441</v>
          </cell>
          <cell r="F45">
            <v>19</v>
          </cell>
          <cell r="G45">
            <v>11.078599132767806</v>
          </cell>
          <cell r="I45" t="str">
            <v>Weasel,30Sqm</v>
          </cell>
          <cell r="J45">
            <v>909.3549344444441</v>
          </cell>
          <cell r="K45">
            <v>19</v>
          </cell>
          <cell r="M45">
            <v>4.5743665703256235</v>
          </cell>
          <cell r="N45">
            <v>28.644680434999987</v>
          </cell>
        </row>
        <row r="46">
          <cell r="C46" t="str">
            <v>11KV Borgaon</v>
          </cell>
          <cell r="D46">
            <v>81</v>
          </cell>
          <cell r="E46">
            <v>3185.5491016071423</v>
          </cell>
          <cell r="F46">
            <v>19</v>
          </cell>
          <cell r="G46">
            <v>16.024402317039154</v>
          </cell>
          <cell r="I46" t="str">
            <v>Weasel,30Sqm</v>
          </cell>
          <cell r="J46">
            <v>1305.5491016071423</v>
          </cell>
          <cell r="K46">
            <v>15</v>
          </cell>
          <cell r="M46">
            <v>5.1847569779828504</v>
          </cell>
          <cell r="N46">
            <v>41.124796700624977</v>
          </cell>
        </row>
        <row r="47">
          <cell r="C47" t="str">
            <v>11KV Niharwani</v>
          </cell>
          <cell r="D47">
            <v>82</v>
          </cell>
          <cell r="E47">
            <v>3224.8768682936502</v>
          </cell>
          <cell r="F47">
            <v>18</v>
          </cell>
          <cell r="G47">
            <v>15.368432631546321</v>
          </cell>
          <cell r="I47" t="str">
            <v>Weasel,30Sqm</v>
          </cell>
          <cell r="J47">
            <v>1364.8768682936502</v>
          </cell>
          <cell r="K47">
            <v>18</v>
          </cell>
          <cell r="M47">
            <v>6.5044400321013596</v>
          </cell>
          <cell r="N47">
            <v>42.993621351249985</v>
          </cell>
        </row>
        <row r="48">
          <cell r="C48" t="str">
            <v>11KV Mangli</v>
          </cell>
          <cell r="D48">
            <v>41</v>
          </cell>
          <cell r="E48">
            <v>1612.4384341468251</v>
          </cell>
          <cell r="F48">
            <v>22</v>
          </cell>
          <cell r="G48">
            <v>9.391819941500529</v>
          </cell>
          <cell r="I48" t="str">
            <v>Weasel,30Sqm</v>
          </cell>
          <cell r="J48">
            <v>422.4384341468251</v>
          </cell>
          <cell r="K48">
            <v>22</v>
          </cell>
          <cell r="M48">
            <v>2.4605377953395648</v>
          </cell>
          <cell r="N48">
            <v>13.306810675624989</v>
          </cell>
        </row>
        <row r="49">
          <cell r="C49" t="str">
            <v>New Feeder I</v>
          </cell>
          <cell r="J49">
            <v>2850</v>
          </cell>
          <cell r="K49">
            <v>8</v>
          </cell>
          <cell r="M49">
            <v>6.0364107308048096</v>
          </cell>
          <cell r="N49">
            <v>89.774999999999991</v>
          </cell>
        </row>
        <row r="50">
          <cell r="C50" t="str">
            <v>New Feeder II</v>
          </cell>
          <cell r="J50">
            <v>2130</v>
          </cell>
          <cell r="K50">
            <v>9</v>
          </cell>
          <cell r="M50">
            <v>5.0753506012950966</v>
          </cell>
          <cell r="N50">
            <v>67.094999999999985</v>
          </cell>
        </row>
        <row r="51">
          <cell r="C51" t="str">
            <v>New Feeder III</v>
          </cell>
          <cell r="J51">
            <v>1293</v>
          </cell>
          <cell r="K51">
            <v>9</v>
          </cell>
          <cell r="M51">
            <v>3.0809522664199815</v>
          </cell>
          <cell r="N51">
            <v>40.729499999999994</v>
          </cell>
        </row>
        <row r="52">
          <cell r="C52" t="str">
            <v>New Feeder I</v>
          </cell>
          <cell r="J52">
            <v>1880</v>
          </cell>
          <cell r="K52">
            <v>7</v>
          </cell>
          <cell r="M52">
            <v>3.4841739130434783</v>
          </cell>
          <cell r="N52">
            <v>59.219999999999992</v>
          </cell>
        </row>
        <row r="53">
          <cell r="C53" t="str">
            <v>New Feeder II</v>
          </cell>
          <cell r="J53">
            <v>1860</v>
          </cell>
          <cell r="K53">
            <v>6</v>
          </cell>
          <cell r="M53">
            <v>2.9546641998149865</v>
          </cell>
          <cell r="N53">
            <v>58.59</v>
          </cell>
        </row>
        <row r="54">
          <cell r="C54" t="str">
            <v>New Feeder III</v>
          </cell>
          <cell r="J54">
            <v>1190</v>
          </cell>
          <cell r="K54">
            <v>8</v>
          </cell>
          <cell r="M54">
            <v>2.5204662349676221</v>
          </cell>
          <cell r="N54">
            <v>37.484999999999992</v>
          </cell>
        </row>
        <row r="55">
          <cell r="C55" t="str">
            <v>11KV Mahalgaon</v>
          </cell>
          <cell r="D55">
            <v>65</v>
          </cell>
          <cell r="E55">
            <v>1887.7328009523806</v>
          </cell>
          <cell r="F55">
            <v>11</v>
          </cell>
          <cell r="G55">
            <v>5.4976506974637243</v>
          </cell>
          <cell r="I55" t="str">
            <v>Weasel,30Sqm</v>
          </cell>
          <cell r="J55">
            <v>1887.7328009523806</v>
          </cell>
          <cell r="K55">
            <v>11</v>
          </cell>
          <cell r="M55">
            <v>5.4976506974637234</v>
          </cell>
          <cell r="N55">
            <v>59.463583229999983</v>
          </cell>
        </row>
        <row r="56">
          <cell r="C56" t="str">
            <v>11KV Ind. 1</v>
          </cell>
          <cell r="D56">
            <v>85</v>
          </cell>
          <cell r="E56">
            <v>3342.8601683531738</v>
          </cell>
          <cell r="F56">
            <v>10</v>
          </cell>
          <cell r="G56">
            <v>8.8503846455381918</v>
          </cell>
          <cell r="I56" t="str">
            <v>Weasel,30Sqm</v>
          </cell>
          <cell r="J56">
            <v>1842.8601683531738</v>
          </cell>
          <cell r="K56">
            <v>10</v>
          </cell>
          <cell r="M56">
            <v>4.8790617963244989</v>
          </cell>
          <cell r="N56">
            <v>58.050095303124969</v>
          </cell>
        </row>
        <row r="57">
          <cell r="C57" t="str">
            <v>11KV Ind. 2</v>
          </cell>
          <cell r="D57">
            <v>15</v>
          </cell>
          <cell r="E57">
            <v>589.916500297619</v>
          </cell>
          <cell r="F57">
            <v>3</v>
          </cell>
          <cell r="G57">
            <v>0.46854977535202197</v>
          </cell>
          <cell r="I57" t="str">
            <v>Weasel,30Sqm</v>
          </cell>
          <cell r="J57">
            <v>589.916500297619</v>
          </cell>
          <cell r="K57">
            <v>3</v>
          </cell>
          <cell r="M57">
            <v>0.46854977535202197</v>
          </cell>
          <cell r="N57">
            <v>18.582369759374998</v>
          </cell>
        </row>
        <row r="58">
          <cell r="C58" t="str">
            <v>11KV Ind. 3</v>
          </cell>
          <cell r="D58">
            <v>110</v>
          </cell>
          <cell r="E58">
            <v>4326.0543355158725</v>
          </cell>
          <cell r="F58">
            <v>16</v>
          </cell>
          <cell r="G58">
            <v>18.325502324879078</v>
          </cell>
          <cell r="I58" t="str">
            <v>Weasel,30Sqm</v>
          </cell>
          <cell r="J58">
            <v>1426.0543355158725</v>
          </cell>
          <cell r="K58">
            <v>12</v>
          </cell>
          <cell r="M58">
            <v>4.5306577334835465</v>
          </cell>
          <cell r="N58">
            <v>44.920711568749986</v>
          </cell>
        </row>
        <row r="59">
          <cell r="C59" t="str">
            <v>New Feeder I</v>
          </cell>
          <cell r="J59">
            <v>1500</v>
          </cell>
          <cell r="K59">
            <v>9</v>
          </cell>
          <cell r="M59">
            <v>3.574190564292322</v>
          </cell>
          <cell r="N59">
            <v>47.25</v>
          </cell>
        </row>
        <row r="60">
          <cell r="C60" t="str">
            <v>New Feeder II</v>
          </cell>
          <cell r="J60">
            <v>1400</v>
          </cell>
          <cell r="K60">
            <v>8</v>
          </cell>
          <cell r="M60">
            <v>2.9652543940795564</v>
          </cell>
          <cell r="N60">
            <v>44.1</v>
          </cell>
        </row>
        <row r="61">
          <cell r="C61" t="str">
            <v>New Feeder III</v>
          </cell>
          <cell r="J61">
            <v>1500</v>
          </cell>
          <cell r="K61">
            <v>8</v>
          </cell>
          <cell r="M61">
            <v>3.1770582793709532</v>
          </cell>
          <cell r="N61">
            <v>47.25</v>
          </cell>
        </row>
        <row r="62">
          <cell r="C62" t="str">
            <v>Pachgaon I</v>
          </cell>
          <cell r="D62">
            <v>76</v>
          </cell>
          <cell r="E62">
            <v>2988.9102681746026</v>
          </cell>
          <cell r="F62">
            <v>12</v>
          </cell>
          <cell r="G62">
            <v>9.495942113800977</v>
          </cell>
          <cell r="I62" t="str">
            <v>Weasel,30Sqm</v>
          </cell>
          <cell r="J62">
            <v>1708.9102681746026</v>
          </cell>
          <cell r="K62">
            <v>12</v>
          </cell>
          <cell r="M62">
            <v>5.4293075162061566</v>
          </cell>
          <cell r="N62">
            <v>53.830673447499983</v>
          </cell>
        </row>
        <row r="63">
          <cell r="C63" t="str">
            <v>Pachgaon II</v>
          </cell>
          <cell r="D63">
            <v>90</v>
          </cell>
          <cell r="E63">
            <v>3539.4990017857135</v>
          </cell>
          <cell r="F63">
            <v>22</v>
          </cell>
          <cell r="G63">
            <v>20.616190115488966</v>
          </cell>
          <cell r="I63" t="str">
            <v>Weasel,30Sqm</v>
          </cell>
          <cell r="J63">
            <v>1239.4990017857135</v>
          </cell>
          <cell r="K63">
            <v>15</v>
          </cell>
          <cell r="M63">
            <v>4.9224507073691663</v>
          </cell>
          <cell r="N63">
            <v>39.044218556249973</v>
          </cell>
        </row>
        <row r="64">
          <cell r="C64" t="str">
            <v>Surgaon</v>
          </cell>
          <cell r="D64">
            <v>88</v>
          </cell>
          <cell r="E64">
            <v>3460.8434684126978</v>
          </cell>
          <cell r="F64">
            <v>17</v>
          </cell>
          <cell r="G64">
            <v>15.576676976147215</v>
          </cell>
          <cell r="I64" t="str">
            <v>Weasel,30Sqm</v>
          </cell>
          <cell r="J64">
            <v>1860.8434684126978</v>
          </cell>
          <cell r="K64">
            <v>11</v>
          </cell>
          <cell r="M64">
            <v>5.4193408022727612</v>
          </cell>
          <cell r="N64">
            <v>58.61656925499998</v>
          </cell>
        </row>
        <row r="65">
          <cell r="C65" t="str">
            <v>Anand Mohta</v>
          </cell>
          <cell r="D65">
            <v>30</v>
          </cell>
          <cell r="E65">
            <v>1179.833000595238</v>
          </cell>
          <cell r="F65">
            <v>0.3</v>
          </cell>
          <cell r="G65">
            <v>9.3709955070404388E-2</v>
          </cell>
          <cell r="I65" t="str">
            <v>Weasel,30Sqm</v>
          </cell>
          <cell r="J65">
            <v>1179.833000595238</v>
          </cell>
          <cell r="K65">
            <v>0.3</v>
          </cell>
          <cell r="M65">
            <v>9.3709955070404388E-2</v>
          </cell>
          <cell r="N65">
            <v>37.164739518749997</v>
          </cell>
        </row>
        <row r="66">
          <cell r="C66" t="str">
            <v>11 kV Champa</v>
          </cell>
          <cell r="D66">
            <v>75</v>
          </cell>
          <cell r="E66">
            <v>2949.5825014880952</v>
          </cell>
          <cell r="F66">
            <v>22</v>
          </cell>
          <cell r="G66">
            <v>17.180158429574139</v>
          </cell>
          <cell r="I66" t="str">
            <v>Weasel,30Sqm</v>
          </cell>
          <cell r="J66">
            <v>1749.5825014880952</v>
          </cell>
          <cell r="K66">
            <v>14</v>
          </cell>
          <cell r="M66">
            <v>6.4849465004278448</v>
          </cell>
          <cell r="N66">
            <v>55.111848796875002</v>
          </cell>
        </row>
        <row r="67">
          <cell r="C67" t="str">
            <v>New Feeder I</v>
          </cell>
          <cell r="J67">
            <v>1280</v>
          </cell>
          <cell r="K67">
            <v>8</v>
          </cell>
          <cell r="M67">
            <v>2.7110897317298797</v>
          </cell>
          <cell r="N67">
            <v>40.32</v>
          </cell>
        </row>
        <row r="68">
          <cell r="C68" t="str">
            <v>New Feeder II</v>
          </cell>
          <cell r="J68">
            <v>2300</v>
          </cell>
          <cell r="K68">
            <v>7</v>
          </cell>
          <cell r="M68">
            <v>4.2625531914893617</v>
          </cell>
          <cell r="N68">
            <v>72.449999999999989</v>
          </cell>
        </row>
        <row r="69">
          <cell r="C69" t="str">
            <v>New Feeder III</v>
          </cell>
          <cell r="J69">
            <v>2800</v>
          </cell>
          <cell r="K69">
            <v>7</v>
          </cell>
          <cell r="M69">
            <v>5.1891951896392241</v>
          </cell>
          <cell r="N69">
            <v>88.2</v>
          </cell>
        </row>
        <row r="70">
          <cell r="C70" t="str">
            <v>Kamptee 1</v>
          </cell>
          <cell r="D70">
            <v>75</v>
          </cell>
          <cell r="E70">
            <v>2163.0271677579362</v>
          </cell>
          <cell r="F70">
            <v>10</v>
          </cell>
          <cell r="G70">
            <v>5.7267194765247131</v>
          </cell>
          <cell r="I70" t="str">
            <v>Weasel,30Sqm</v>
          </cell>
          <cell r="J70">
            <v>2163.0271677579362</v>
          </cell>
          <cell r="K70">
            <v>10</v>
          </cell>
          <cell r="M70">
            <v>5.7267194765247114</v>
          </cell>
          <cell r="N70">
            <v>68.13535578437498</v>
          </cell>
        </row>
        <row r="71">
          <cell r="C71" t="str">
            <v>Kamptee 2</v>
          </cell>
          <cell r="D71">
            <v>50</v>
          </cell>
          <cell r="E71">
            <v>1966.3883343253965</v>
          </cell>
          <cell r="F71">
            <v>8</v>
          </cell>
          <cell r="G71">
            <v>4.1648868920179716</v>
          </cell>
          <cell r="I71" t="str">
            <v>Weasel,30Sqm</v>
          </cell>
          <cell r="J71">
            <v>1966.3883343253965</v>
          </cell>
          <cell r="K71">
            <v>8</v>
          </cell>
          <cell r="M71">
            <v>4.1648868920179716</v>
          </cell>
          <cell r="N71">
            <v>61.94123253124998</v>
          </cell>
        </row>
        <row r="72">
          <cell r="C72" t="str">
            <v>AIR</v>
          </cell>
          <cell r="D72">
            <v>120</v>
          </cell>
          <cell r="E72">
            <v>4719.332002380952</v>
          </cell>
          <cell r="F72">
            <v>21</v>
          </cell>
          <cell r="G72">
            <v>26.23878741971323</v>
          </cell>
          <cell r="I72" t="str">
            <v>Weasel,30Sqm</v>
          </cell>
          <cell r="J72">
            <v>1819.332002380952</v>
          </cell>
          <cell r="K72">
            <v>10</v>
          </cell>
          <cell r="M72">
            <v>4.8167698342407812</v>
          </cell>
          <cell r="N72">
            <v>57.308958074999985</v>
          </cell>
        </row>
        <row r="73">
          <cell r="C73" t="str">
            <v>NCDC</v>
          </cell>
          <cell r="D73">
            <v>120</v>
          </cell>
          <cell r="E73">
            <v>4719.332002380952</v>
          </cell>
          <cell r="F73">
            <v>25</v>
          </cell>
          <cell r="G73">
            <v>31.236651690134799</v>
          </cell>
          <cell r="I73" t="str">
            <v>Weasel,30Sqm</v>
          </cell>
          <cell r="J73">
            <v>1919.332002380952</v>
          </cell>
          <cell r="K73">
            <v>12</v>
          </cell>
          <cell r="M73">
            <v>6.097829629026033</v>
          </cell>
          <cell r="N73">
            <v>60.458958074999984</v>
          </cell>
        </row>
        <row r="74">
          <cell r="C74" t="str">
            <v>MES</v>
          </cell>
          <cell r="D74">
            <v>70</v>
          </cell>
          <cell r="E74">
            <v>2752.9436680555555</v>
          </cell>
          <cell r="F74">
            <v>4</v>
          </cell>
          <cell r="G74">
            <v>2.915420824412581</v>
          </cell>
          <cell r="I74" t="str">
            <v>Weasel,30Sqm</v>
          </cell>
          <cell r="J74">
            <v>2752.9436680555555</v>
          </cell>
          <cell r="K74">
            <v>4</v>
          </cell>
          <cell r="M74">
            <v>2.915420824412581</v>
          </cell>
          <cell r="N74">
            <v>86.717725543749992</v>
          </cell>
        </row>
        <row r="75">
          <cell r="C75" t="str">
            <v>Kamptee Colery</v>
          </cell>
          <cell r="D75">
            <v>50</v>
          </cell>
          <cell r="E75">
            <v>1966.3883343253965</v>
          </cell>
          <cell r="F75">
            <v>8</v>
          </cell>
          <cell r="G75">
            <v>4.1648868920179716</v>
          </cell>
          <cell r="I75" t="str">
            <v>Weasel,30Sqm</v>
          </cell>
          <cell r="J75">
            <v>1966.3883343253965</v>
          </cell>
          <cell r="K75">
            <v>8</v>
          </cell>
          <cell r="M75">
            <v>4.1648868920179716</v>
          </cell>
          <cell r="N75">
            <v>61.94123253124998</v>
          </cell>
        </row>
        <row r="76">
          <cell r="C76" t="str">
            <v>New Feeder I</v>
          </cell>
          <cell r="J76">
            <v>2500</v>
          </cell>
          <cell r="K76">
            <v>8</v>
          </cell>
          <cell r="M76">
            <v>5.295097132284921</v>
          </cell>
          <cell r="N76">
            <v>78.75</v>
          </cell>
        </row>
        <row r="77">
          <cell r="C77" t="str">
            <v>New Feeder II</v>
          </cell>
          <cell r="J77">
            <v>2200</v>
          </cell>
          <cell r="K77">
            <v>7</v>
          </cell>
          <cell r="M77">
            <v>4.0772247918593907</v>
          </cell>
          <cell r="N77">
            <v>69.300000000000011</v>
          </cell>
        </row>
        <row r="78">
          <cell r="C78" t="str">
            <v>New Feeder III</v>
          </cell>
          <cell r="J78">
            <v>1000</v>
          </cell>
          <cell r="K78">
            <v>9</v>
          </cell>
          <cell r="M78">
            <v>2.3827937095282148</v>
          </cell>
          <cell r="N78">
            <v>31.5</v>
          </cell>
        </row>
        <row r="79">
          <cell r="C79" t="str">
            <v>Kamptee R</v>
          </cell>
          <cell r="D79">
            <v>38</v>
          </cell>
          <cell r="E79">
            <v>1494.4551340873013</v>
          </cell>
          <cell r="F79">
            <v>14</v>
          </cell>
          <cell r="G79">
            <v>5.5392995663839031</v>
          </cell>
          <cell r="I79" t="str">
            <v>Weasel,30Sqm</v>
          </cell>
          <cell r="J79">
            <v>1494.4551340873013</v>
          </cell>
          <cell r="K79">
            <v>14</v>
          </cell>
          <cell r="M79">
            <v>5.5392995663839031</v>
          </cell>
          <cell r="N79">
            <v>47.075336723749992</v>
          </cell>
        </row>
        <row r="80">
          <cell r="C80" t="str">
            <v>Kanhan R</v>
          </cell>
          <cell r="D80">
            <v>45</v>
          </cell>
          <cell r="E80">
            <v>1769.7495008928568</v>
          </cell>
          <cell r="F80">
            <v>18</v>
          </cell>
          <cell r="G80">
            <v>8.4338959563363947</v>
          </cell>
          <cell r="I80" t="str">
            <v>Weasel,30Sqm</v>
          </cell>
          <cell r="J80">
            <v>1769.7495008928568</v>
          </cell>
          <cell r="K80">
            <v>18</v>
          </cell>
          <cell r="M80">
            <v>8.4338959563363947</v>
          </cell>
          <cell r="N80">
            <v>55.747109278124988</v>
          </cell>
        </row>
        <row r="81">
          <cell r="C81" t="str">
            <v>Kanhan U</v>
          </cell>
          <cell r="D81">
            <v>80</v>
          </cell>
          <cell r="E81">
            <v>2556.3048346230157</v>
          </cell>
          <cell r="F81">
            <v>8</v>
          </cell>
          <cell r="G81">
            <v>5.4143529596233639</v>
          </cell>
          <cell r="I81" t="str">
            <v>Weasel,30Sqm</v>
          </cell>
          <cell r="J81">
            <v>2556.3048346230157</v>
          </cell>
          <cell r="K81">
            <v>8</v>
          </cell>
          <cell r="M81">
            <v>5.4143529596233639</v>
          </cell>
          <cell r="N81">
            <v>80.523602290624993</v>
          </cell>
        </row>
        <row r="82">
          <cell r="C82" t="str">
            <v>VPM</v>
          </cell>
          <cell r="D82">
            <v>40</v>
          </cell>
          <cell r="E82">
            <v>1573.1106674603175</v>
          </cell>
          <cell r="F82">
            <v>5</v>
          </cell>
          <cell r="G82">
            <v>2.0824434460089862</v>
          </cell>
          <cell r="I82" t="str">
            <v>Dog 100 sq.mm.</v>
          </cell>
          <cell r="J82">
            <v>1573.1106674603175</v>
          </cell>
          <cell r="K82">
            <v>5</v>
          </cell>
          <cell r="M82">
            <v>2.0824434460089862</v>
          </cell>
          <cell r="N82">
            <v>49.552986025000003</v>
          </cell>
        </row>
        <row r="83">
          <cell r="C83" t="str">
            <v>Kanhan W/W</v>
          </cell>
          <cell r="D83">
            <v>126</v>
          </cell>
          <cell r="E83">
            <v>4955.2986024999991</v>
          </cell>
          <cell r="F83">
            <v>14</v>
          </cell>
          <cell r="G83">
            <v>1.2999993740913376</v>
          </cell>
          <cell r="I83" t="str">
            <v>Panther 200Sqmm</v>
          </cell>
          <cell r="J83">
            <v>4955.2986024999991</v>
          </cell>
          <cell r="K83">
            <v>14</v>
          </cell>
          <cell r="M83">
            <v>1.2999993740913376</v>
          </cell>
          <cell r="N83">
            <v>156.09190597874996</v>
          </cell>
        </row>
        <row r="84">
          <cell r="C84" t="str">
            <v>WCL</v>
          </cell>
          <cell r="D84">
            <v>212</v>
          </cell>
          <cell r="E84">
            <v>8337.4865375396803</v>
          </cell>
          <cell r="F84">
            <v>22</v>
          </cell>
          <cell r="G84">
            <v>3.4371865537199535</v>
          </cell>
          <cell r="I84" t="str">
            <v>Dog 100 sq.mm.</v>
          </cell>
          <cell r="J84">
            <v>8337.4865375396803</v>
          </cell>
          <cell r="K84">
            <v>22</v>
          </cell>
          <cell r="M84">
            <v>3.4371865537199535</v>
          </cell>
          <cell r="N84">
            <v>262.63082593249993</v>
          </cell>
        </row>
        <row r="85">
          <cell r="C85" t="str">
            <v>KFA-II</v>
          </cell>
          <cell r="D85">
            <v>10</v>
          </cell>
          <cell r="E85">
            <v>393.27766686507937</v>
          </cell>
          <cell r="F85">
            <v>3</v>
          </cell>
          <cell r="G85">
            <v>0.31236651690134798</v>
          </cell>
          <cell r="I85" t="str">
            <v>Panther 200Sqmm</v>
          </cell>
          <cell r="J85">
            <v>393.27766686507937</v>
          </cell>
          <cell r="K85">
            <v>3</v>
          </cell>
          <cell r="M85">
            <v>0.31236651690134798</v>
          </cell>
          <cell r="N85">
            <v>12.388246506250001</v>
          </cell>
        </row>
        <row r="86">
          <cell r="C86" t="str">
            <v>Khandala</v>
          </cell>
          <cell r="D86">
            <v>30</v>
          </cell>
          <cell r="E86">
            <v>1179.833000595238</v>
          </cell>
          <cell r="F86">
            <v>15</v>
          </cell>
          <cell r="G86">
            <v>4.6854977535202202</v>
          </cell>
          <cell r="I86" t="str">
            <v>Weasel,30Sqm</v>
          </cell>
          <cell r="J86">
            <v>1179.833000595238</v>
          </cell>
          <cell r="K86">
            <v>15</v>
          </cell>
          <cell r="M86">
            <v>4.6854977535202202</v>
          </cell>
          <cell r="N86">
            <v>37.164739518749997</v>
          </cell>
        </row>
        <row r="87">
          <cell r="C87" t="str">
            <v>Aroli</v>
          </cell>
          <cell r="D87">
            <v>45</v>
          </cell>
          <cell r="E87">
            <v>1769.7495008928568</v>
          </cell>
          <cell r="F87">
            <v>35</v>
          </cell>
          <cell r="G87">
            <v>16.399242137320766</v>
          </cell>
          <cell r="I87" t="str">
            <v>Weasel,30Sqm</v>
          </cell>
          <cell r="J87">
            <v>1069.7495008928568</v>
          </cell>
          <cell r="K87">
            <v>20</v>
          </cell>
          <cell r="M87">
            <v>5.6644275144409919</v>
          </cell>
          <cell r="N87">
            <v>33.697109278124991</v>
          </cell>
        </row>
        <row r="88">
          <cell r="C88" t="str">
            <v>Deolapar</v>
          </cell>
          <cell r="D88">
            <v>40</v>
          </cell>
          <cell r="E88">
            <v>1573.1106674603175</v>
          </cell>
          <cell r="F88">
            <v>13</v>
          </cell>
          <cell r="G88">
            <v>5.4143529596233648</v>
          </cell>
          <cell r="I88" t="str">
            <v>Weasel,30Sqm</v>
          </cell>
          <cell r="J88">
            <v>1073.1106674603175</v>
          </cell>
          <cell r="K88">
            <v>13</v>
          </cell>
          <cell r="M88">
            <v>3.6934463916307654</v>
          </cell>
          <cell r="N88">
            <v>33.802986024999996</v>
          </cell>
        </row>
        <row r="89">
          <cell r="C89" t="str">
            <v>Mansar</v>
          </cell>
          <cell r="D89">
            <v>58</v>
          </cell>
          <cell r="E89">
            <v>2281.0104678174598</v>
          </cell>
          <cell r="F89">
            <v>24</v>
          </cell>
          <cell r="G89">
            <v>14.493806384222545</v>
          </cell>
          <cell r="I89" t="str">
            <v>Weasel,30Sqm</v>
          </cell>
          <cell r="J89">
            <v>881.01046781745981</v>
          </cell>
          <cell r="K89">
            <v>20</v>
          </cell>
          <cell r="M89">
            <v>4.6650360016532293</v>
          </cell>
          <cell r="N89">
            <v>27.751829736249984</v>
          </cell>
        </row>
        <row r="90">
          <cell r="C90" t="str">
            <v>Moil</v>
          </cell>
          <cell r="D90">
            <v>50</v>
          </cell>
          <cell r="E90">
            <v>1376.4718340277777</v>
          </cell>
          <cell r="F90">
            <v>14</v>
          </cell>
          <cell r="G90">
            <v>5.1019864427220165</v>
          </cell>
          <cell r="I90" t="str">
            <v>Weasel,30Sqm</v>
          </cell>
          <cell r="J90">
            <v>1376.4718340277777</v>
          </cell>
          <cell r="K90">
            <v>14</v>
          </cell>
          <cell r="M90">
            <v>5.1019864427220165</v>
          </cell>
          <cell r="N90">
            <v>43.358862771874996</v>
          </cell>
        </row>
        <row r="91">
          <cell r="C91" t="str">
            <v>Ramtek</v>
          </cell>
          <cell r="D91">
            <v>55</v>
          </cell>
          <cell r="E91">
            <v>2163.0271677579362</v>
          </cell>
          <cell r="F91">
            <v>22</v>
          </cell>
          <cell r="G91">
            <v>12.598782848354368</v>
          </cell>
          <cell r="I91" t="str">
            <v>Weasel,30Sqm</v>
          </cell>
          <cell r="J91">
            <v>963.02716775793624</v>
          </cell>
          <cell r="K91">
            <v>19</v>
          </cell>
          <cell r="M91">
            <v>4.8443562745921422</v>
          </cell>
          <cell r="N91">
            <v>30.335355784374993</v>
          </cell>
        </row>
        <row r="92">
          <cell r="C92" t="str">
            <v>Beldongari Mine</v>
          </cell>
          <cell r="D92">
            <v>40</v>
          </cell>
          <cell r="E92">
            <v>1573.1106674603175</v>
          </cell>
          <cell r="F92">
            <v>7</v>
          </cell>
          <cell r="G92">
            <v>2.9154208244125814</v>
          </cell>
          <cell r="I92" t="str">
            <v>Weasel,30Sqm</v>
          </cell>
          <cell r="J92">
            <v>1573.1106674603175</v>
          </cell>
          <cell r="K92">
            <v>7</v>
          </cell>
          <cell r="M92">
            <v>2.9154208244125814</v>
          </cell>
          <cell r="N92">
            <v>49.552986025000003</v>
          </cell>
        </row>
        <row r="93">
          <cell r="C93" t="str">
            <v>Chacher</v>
          </cell>
          <cell r="D93">
            <v>40</v>
          </cell>
          <cell r="E93">
            <v>1573.1106674603175</v>
          </cell>
          <cell r="F93">
            <v>13</v>
          </cell>
          <cell r="G93">
            <v>5.4143529596233648</v>
          </cell>
          <cell r="I93" t="str">
            <v>Weasel,30Sqm</v>
          </cell>
          <cell r="J93">
            <v>1573.1106674603175</v>
          </cell>
          <cell r="K93">
            <v>13</v>
          </cell>
          <cell r="M93">
            <v>5.4143529596233648</v>
          </cell>
          <cell r="N93">
            <v>49.552986025000003</v>
          </cell>
        </row>
        <row r="94">
          <cell r="C94" t="str">
            <v>Nagardhan</v>
          </cell>
          <cell r="D94">
            <v>50</v>
          </cell>
          <cell r="E94">
            <v>1769.7495008928568</v>
          </cell>
          <cell r="F94">
            <v>12</v>
          </cell>
          <cell r="G94">
            <v>5.6225973042242634</v>
          </cell>
          <cell r="I94" t="str">
            <v>Weasel,30Sqm</v>
          </cell>
          <cell r="J94">
            <v>1769.7495008928568</v>
          </cell>
          <cell r="K94">
            <v>12</v>
          </cell>
          <cell r="M94">
            <v>5.6225973042242634</v>
          </cell>
          <cell r="N94">
            <v>55.747109278124988</v>
          </cell>
        </row>
        <row r="95">
          <cell r="C95" t="str">
            <v>Khat I</v>
          </cell>
          <cell r="D95">
            <v>71</v>
          </cell>
          <cell r="E95">
            <v>2792.2714347420629</v>
          </cell>
          <cell r="F95">
            <v>20</v>
          </cell>
          <cell r="G95">
            <v>14.785348466663802</v>
          </cell>
          <cell r="I95" t="str">
            <v>Weasel,30Sqm</v>
          </cell>
          <cell r="J95">
            <v>1992.2714347420629</v>
          </cell>
          <cell r="K95">
            <v>10</v>
          </cell>
          <cell r="M95">
            <v>5.2746353804179327</v>
          </cell>
          <cell r="N95">
            <v>62.756550194374981</v>
          </cell>
        </row>
        <row r="96">
          <cell r="C96" t="str">
            <v>Kodamendhi</v>
          </cell>
          <cell r="D96">
            <v>81</v>
          </cell>
          <cell r="E96">
            <v>3185.5491016071423</v>
          </cell>
          <cell r="F96">
            <v>22</v>
          </cell>
          <cell r="G96">
            <v>18.554571103940066</v>
          </cell>
          <cell r="I96" t="str">
            <v>Weasel,30Sqm</v>
          </cell>
          <cell r="J96">
            <v>1695.5491016071423</v>
          </cell>
          <cell r="K96">
            <v>12</v>
          </cell>
          <cell r="M96">
            <v>5.3868583113409532</v>
          </cell>
          <cell r="N96">
            <v>53.409796700624987</v>
          </cell>
        </row>
        <row r="97">
          <cell r="C97" t="str">
            <v>Ghoti</v>
          </cell>
          <cell r="D97">
            <v>61</v>
          </cell>
          <cell r="E97">
            <v>2398.9937678769838</v>
          </cell>
          <cell r="F97">
            <v>25</v>
          </cell>
          <cell r="G97">
            <v>15.878631275818519</v>
          </cell>
          <cell r="I97" t="str">
            <v>Weasel,30Sqm</v>
          </cell>
          <cell r="J97">
            <v>1208.9937678769838</v>
          </cell>
          <cell r="K97">
            <v>15</v>
          </cell>
          <cell r="M97">
            <v>4.8013045749268191</v>
          </cell>
          <cell r="N97">
            <v>38.083303688124985</v>
          </cell>
        </row>
        <row r="98">
          <cell r="C98" t="str">
            <v>Aroli *</v>
          </cell>
          <cell r="D98">
            <v>96</v>
          </cell>
          <cell r="E98">
            <v>3775.4656019047611</v>
          </cell>
          <cell r="F98">
            <v>20</v>
          </cell>
          <cell r="G98">
            <v>19.991457081686271</v>
          </cell>
          <cell r="I98" t="str">
            <v>Weasel,30Sqm</v>
          </cell>
          <cell r="J98">
            <v>1715.4656019047611</v>
          </cell>
          <cell r="K98">
            <v>12</v>
          </cell>
          <cell r="M98">
            <v>5.450134193507596</v>
          </cell>
          <cell r="N98">
            <v>54.037166459999973</v>
          </cell>
        </row>
        <row r="99">
          <cell r="C99" t="str">
            <v>New Feeder I</v>
          </cell>
          <cell r="J99">
            <v>800</v>
          </cell>
          <cell r="K99">
            <v>8</v>
          </cell>
          <cell r="M99">
            <v>1.6944310823311748</v>
          </cell>
          <cell r="N99">
            <v>25.2</v>
          </cell>
        </row>
        <row r="100">
          <cell r="C100" t="str">
            <v>New Feeder II</v>
          </cell>
          <cell r="J100">
            <v>1490</v>
          </cell>
          <cell r="K100">
            <v>7</v>
          </cell>
          <cell r="M100">
            <v>2.7613931544865862</v>
          </cell>
          <cell r="N100">
            <v>46.934999999999995</v>
          </cell>
        </row>
        <row r="101">
          <cell r="C101" t="str">
            <v>New Feeder III</v>
          </cell>
          <cell r="J101">
            <v>1190</v>
          </cell>
          <cell r="K101">
            <v>8</v>
          </cell>
          <cell r="M101">
            <v>2.5204662349676221</v>
          </cell>
          <cell r="N101">
            <v>37.484999999999992</v>
          </cell>
        </row>
        <row r="102">
          <cell r="C102" t="str">
            <v>New Feeder IV</v>
          </cell>
          <cell r="J102">
            <v>2060</v>
          </cell>
          <cell r="K102">
            <v>9</v>
          </cell>
          <cell r="M102">
            <v>4.9085550416281221</v>
          </cell>
          <cell r="N102">
            <v>64.89</v>
          </cell>
        </row>
        <row r="103">
          <cell r="C103" t="str">
            <v>Deolapar</v>
          </cell>
          <cell r="D103">
            <v>40</v>
          </cell>
          <cell r="E103">
            <v>1376.4718340277777</v>
          </cell>
          <cell r="F103">
            <v>15</v>
          </cell>
          <cell r="G103">
            <v>5.4664140457735888</v>
          </cell>
          <cell r="I103" t="str">
            <v>Weasel,30Sqm</v>
          </cell>
          <cell r="J103">
            <v>1376.4718340277777</v>
          </cell>
          <cell r="K103">
            <v>15</v>
          </cell>
          <cell r="M103">
            <v>5.4664140457735888</v>
          </cell>
          <cell r="N103">
            <v>43.358862771874996</v>
          </cell>
        </row>
        <row r="104">
          <cell r="C104" t="str">
            <v>Pauni</v>
          </cell>
          <cell r="D104">
            <v>45</v>
          </cell>
          <cell r="E104">
            <v>1769.7495008928568</v>
          </cell>
          <cell r="F104">
            <v>12</v>
          </cell>
          <cell r="G104">
            <v>5.6225973042242634</v>
          </cell>
          <cell r="I104" t="str">
            <v>Weasel,30Sqm</v>
          </cell>
          <cell r="J104">
            <v>1769.7495008928568</v>
          </cell>
          <cell r="K104">
            <v>12</v>
          </cell>
          <cell r="M104">
            <v>5.6225973042242634</v>
          </cell>
          <cell r="N104">
            <v>55.747109278124988</v>
          </cell>
        </row>
        <row r="105">
          <cell r="C105" t="str">
            <v>Totladoh</v>
          </cell>
          <cell r="D105">
            <v>15</v>
          </cell>
          <cell r="E105">
            <v>589.916500297619</v>
          </cell>
          <cell r="F105">
            <v>26</v>
          </cell>
          <cell r="G105">
            <v>4.0607647197175245</v>
          </cell>
          <cell r="I105" t="str">
            <v>Weasel,30Sqm</v>
          </cell>
          <cell r="J105">
            <v>589.916500297619</v>
          </cell>
          <cell r="K105">
            <v>26</v>
          </cell>
          <cell r="M105">
            <v>4.0607647197175245</v>
          </cell>
          <cell r="N105">
            <v>18.582369759374998</v>
          </cell>
        </row>
        <row r="106">
          <cell r="C106" t="str">
            <v>Veltur I</v>
          </cell>
          <cell r="D106">
            <v>50</v>
          </cell>
          <cell r="E106">
            <v>1376.4718340277777</v>
          </cell>
          <cell r="F106">
            <v>15</v>
          </cell>
          <cell r="G106">
            <v>5.4664140457735888</v>
          </cell>
          <cell r="I106" t="str">
            <v>Weasel,30Sqm</v>
          </cell>
          <cell r="J106">
            <v>1376.4718340277777</v>
          </cell>
          <cell r="K106">
            <v>15</v>
          </cell>
          <cell r="M106">
            <v>5.4664140457735888</v>
          </cell>
          <cell r="N106">
            <v>43.358862771874996</v>
          </cell>
        </row>
        <row r="107">
          <cell r="C107" t="str">
            <v>Bhivkund</v>
          </cell>
          <cell r="D107">
            <v>35</v>
          </cell>
          <cell r="E107">
            <v>1376.4718340277777</v>
          </cell>
          <cell r="F107">
            <v>15</v>
          </cell>
          <cell r="G107">
            <v>5.4664140457735888</v>
          </cell>
          <cell r="I107" t="str">
            <v>Weasel,30Sqm</v>
          </cell>
          <cell r="J107">
            <v>1376.4718340277777</v>
          </cell>
          <cell r="K107">
            <v>15</v>
          </cell>
          <cell r="M107">
            <v>5.4664140457735888</v>
          </cell>
          <cell r="N107">
            <v>43.358862771874996</v>
          </cell>
        </row>
        <row r="108">
          <cell r="C108" t="str">
            <v>Chikhali</v>
          </cell>
          <cell r="D108">
            <v>50</v>
          </cell>
          <cell r="E108">
            <v>1573.1106674603175</v>
          </cell>
          <cell r="F108">
            <v>13</v>
          </cell>
          <cell r="G108">
            <v>5.4143529596233648</v>
          </cell>
          <cell r="I108" t="str">
            <v>Weasel,30Sqm</v>
          </cell>
          <cell r="J108">
            <v>1573.1106674603175</v>
          </cell>
          <cell r="K108">
            <v>13</v>
          </cell>
          <cell r="M108">
            <v>5.4143529596233648</v>
          </cell>
          <cell r="N108">
            <v>49.552986025000003</v>
          </cell>
        </row>
        <row r="109">
          <cell r="C109" t="str">
            <v>Channa</v>
          </cell>
          <cell r="D109">
            <v>71</v>
          </cell>
          <cell r="E109">
            <v>2792.2714347420629</v>
          </cell>
          <cell r="F109">
            <v>34</v>
          </cell>
          <cell r="G109">
            <v>25.135092393328463</v>
          </cell>
          <cell r="I109" t="str">
            <v>Weasel,30Sqm</v>
          </cell>
          <cell r="J109">
            <v>1102.2714347420629</v>
          </cell>
          <cell r="K109">
            <v>18</v>
          </cell>
          <cell r="M109">
            <v>5.2529708817920548</v>
          </cell>
          <cell r="N109">
            <v>34.721550194374977</v>
          </cell>
        </row>
        <row r="110">
          <cell r="C110" t="str">
            <v>Dongarmouda</v>
          </cell>
          <cell r="D110">
            <v>126</v>
          </cell>
          <cell r="E110">
            <v>4955.2986024999991</v>
          </cell>
          <cell r="F110">
            <v>16</v>
          </cell>
          <cell r="G110">
            <v>20.99102993577058</v>
          </cell>
          <cell r="I110" t="str">
            <v>Weasel,30Sqm</v>
          </cell>
          <cell r="J110">
            <v>1995.2986024999991</v>
          </cell>
          <cell r="K110">
            <v>10</v>
          </cell>
          <cell r="M110">
            <v>5.2826499540749277</v>
          </cell>
          <cell r="N110">
            <v>62.851905978749961</v>
          </cell>
        </row>
        <row r="111">
          <cell r="C111" t="str">
            <v>Chichad</v>
          </cell>
          <cell r="D111">
            <v>91</v>
          </cell>
          <cell r="E111">
            <v>3578.8267684722214</v>
          </cell>
          <cell r="F111">
            <v>18</v>
          </cell>
          <cell r="G111">
            <v>17.055211822813593</v>
          </cell>
          <cell r="I111" t="str">
            <v>Weasel,30Sqm</v>
          </cell>
          <cell r="J111">
            <v>1278.8267684722214</v>
          </cell>
          <cell r="K111">
            <v>15</v>
          </cell>
          <cell r="M111">
            <v>5.0786339658198401</v>
          </cell>
          <cell r="N111">
            <v>40.283043206874972</v>
          </cell>
        </row>
        <row r="112">
          <cell r="C112" t="str">
            <v xml:space="preserve">Mandhal </v>
          </cell>
          <cell r="D112">
            <v>146</v>
          </cell>
          <cell r="E112">
            <v>5741.8539362301581</v>
          </cell>
          <cell r="F112">
            <v>18</v>
          </cell>
          <cell r="G112">
            <v>27.363306880558081</v>
          </cell>
          <cell r="I112" t="str">
            <v>Weasel,30Sqm</v>
          </cell>
          <cell r="J112">
            <v>2241.8539362301581</v>
          </cell>
          <cell r="K112">
            <v>10</v>
          </cell>
          <cell r="M112">
            <v>5.9354171743669859</v>
          </cell>
          <cell r="N112">
            <v>70.618398991249975</v>
          </cell>
        </row>
        <row r="113">
          <cell r="C113" t="str">
            <v>New Feeder I</v>
          </cell>
          <cell r="J113">
            <v>1690</v>
          </cell>
          <cell r="K113">
            <v>9</v>
          </cell>
          <cell r="M113">
            <v>4.0269213691026815</v>
          </cell>
          <cell r="N113">
            <v>53.234999999999992</v>
          </cell>
        </row>
        <row r="114">
          <cell r="C114" t="str">
            <v>New Feeder II</v>
          </cell>
          <cell r="J114">
            <v>2960</v>
          </cell>
          <cell r="K114">
            <v>8</v>
          </cell>
          <cell r="M114">
            <v>6.2693950046253466</v>
          </cell>
          <cell r="N114">
            <v>93.24</v>
          </cell>
        </row>
        <row r="115">
          <cell r="C115" t="str">
            <v>New Feeder I</v>
          </cell>
          <cell r="J115">
            <v>2300</v>
          </cell>
          <cell r="K115">
            <v>8</v>
          </cell>
          <cell r="M115">
            <v>4.8714893617021273</v>
          </cell>
          <cell r="N115">
            <v>72.449999999999989</v>
          </cell>
        </row>
        <row r="116">
          <cell r="C116" t="str">
            <v>New Feeder II</v>
          </cell>
          <cell r="J116">
            <v>1500</v>
          </cell>
          <cell r="K116">
            <v>9</v>
          </cell>
          <cell r="M116">
            <v>3.574190564292322</v>
          </cell>
          <cell r="N116">
            <v>47.25</v>
          </cell>
        </row>
        <row r="117">
          <cell r="C117" t="str">
            <v>New Feeder  III</v>
          </cell>
          <cell r="J117">
            <v>2000</v>
          </cell>
          <cell r="K117">
            <v>7</v>
          </cell>
          <cell r="M117">
            <v>3.706567992599445</v>
          </cell>
          <cell r="N117">
            <v>63</v>
          </cell>
        </row>
        <row r="118">
          <cell r="C118" t="str">
            <v>Dongargaon</v>
          </cell>
          <cell r="D118">
            <v>96</v>
          </cell>
          <cell r="E118">
            <v>3775.4656019047611</v>
          </cell>
          <cell r="F118">
            <v>16</v>
          </cell>
          <cell r="G118">
            <v>15.993165665349016</v>
          </cell>
          <cell r="I118" t="str">
            <v>Weasel,30Sqm</v>
          </cell>
          <cell r="J118">
            <v>1515.4656019047611</v>
          </cell>
          <cell r="K118">
            <v>12</v>
          </cell>
          <cell r="M118">
            <v>4.814722537633406</v>
          </cell>
          <cell r="N118">
            <v>47.737166459999976</v>
          </cell>
        </row>
        <row r="119">
          <cell r="C119" t="str">
            <v>Kuhi U</v>
          </cell>
          <cell r="D119">
            <v>132</v>
          </cell>
          <cell r="E119">
            <v>5191.2652026190462</v>
          </cell>
          <cell r="F119">
            <v>12</v>
          </cell>
          <cell r="G119">
            <v>16.492952092391167</v>
          </cell>
          <cell r="I119" t="str">
            <v>Weasel,30Sqm</v>
          </cell>
          <cell r="J119">
            <v>2391.2652026190462</v>
          </cell>
          <cell r="K119">
            <v>10</v>
          </cell>
          <cell r="M119">
            <v>6.3309907584604161</v>
          </cell>
          <cell r="N119">
            <v>75.324853882499951</v>
          </cell>
        </row>
        <row r="120">
          <cell r="C120" t="str">
            <v>Satara</v>
          </cell>
          <cell r="D120">
            <v>75</v>
          </cell>
          <cell r="E120">
            <v>2949.5825014880952</v>
          </cell>
          <cell r="F120">
            <v>17</v>
          </cell>
          <cell r="G120">
            <v>13.275576968307288</v>
          </cell>
          <cell r="I120" t="str">
            <v>Weasel,30Sqm</v>
          </cell>
          <cell r="J120">
            <v>1449.5825014880952</v>
          </cell>
          <cell r="K120">
            <v>14</v>
          </cell>
          <cell r="M120">
            <v>5.3729761026480105</v>
          </cell>
          <cell r="N120">
            <v>45.661848796874999</v>
          </cell>
        </row>
        <row r="121">
          <cell r="C121" t="str">
            <v>Chafegadi</v>
          </cell>
          <cell r="D121">
            <v>91</v>
          </cell>
          <cell r="E121">
            <v>3578.8267684722214</v>
          </cell>
          <cell r="F121">
            <v>18</v>
          </cell>
          <cell r="G121">
            <v>17.055211822813593</v>
          </cell>
          <cell r="I121" t="str">
            <v>Weasel,30Sqm</v>
          </cell>
          <cell r="J121">
            <v>1558.8267684722214</v>
          </cell>
          <cell r="K121">
            <v>13</v>
          </cell>
          <cell r="M121">
            <v>5.3651904484530499</v>
          </cell>
          <cell r="N121">
            <v>49.103043206874972</v>
          </cell>
        </row>
        <row r="122">
          <cell r="C122" t="str">
            <v>New Feeder I</v>
          </cell>
          <cell r="J122">
            <v>2260</v>
          </cell>
          <cell r="K122">
            <v>8</v>
          </cell>
          <cell r="M122">
            <v>4.7867678075855693</v>
          </cell>
          <cell r="N122">
            <v>71.19</v>
          </cell>
        </row>
        <row r="123">
          <cell r="C123" t="str">
            <v>New Feeder II</v>
          </cell>
          <cell r="J123">
            <v>2800</v>
          </cell>
          <cell r="K123">
            <v>9</v>
          </cell>
          <cell r="M123">
            <v>6.6718223866790014</v>
          </cell>
          <cell r="N123">
            <v>88.2</v>
          </cell>
        </row>
        <row r="124">
          <cell r="C124" t="str">
            <v>New Feeder III</v>
          </cell>
          <cell r="J124">
            <v>1500</v>
          </cell>
          <cell r="K124">
            <v>8</v>
          </cell>
          <cell r="M124">
            <v>3.1770582793709532</v>
          </cell>
          <cell r="N124">
            <v>47.25</v>
          </cell>
        </row>
        <row r="125">
          <cell r="C125" t="str">
            <v>New Feeder IV</v>
          </cell>
          <cell r="J125">
            <v>2020</v>
          </cell>
          <cell r="K125">
            <v>7</v>
          </cell>
          <cell r="M125">
            <v>3.7436336725254398</v>
          </cell>
          <cell r="N125">
            <v>63.629999999999995</v>
          </cell>
        </row>
        <row r="126">
          <cell r="C126" t="str">
            <v>11 kV Bela</v>
          </cell>
          <cell r="D126">
            <v>35</v>
          </cell>
          <cell r="E126">
            <v>1061.8497005357142</v>
          </cell>
          <cell r="F126">
            <v>20</v>
          </cell>
          <cell r="G126">
            <v>5.6225973042242643</v>
          </cell>
          <cell r="I126" t="str">
            <v>Weasel,30Sqm</v>
          </cell>
          <cell r="J126">
            <v>1061.8497005357142</v>
          </cell>
          <cell r="K126">
            <v>20</v>
          </cell>
          <cell r="M126">
            <v>5.6225973042242643</v>
          </cell>
          <cell r="N126">
            <v>33.448265566874994</v>
          </cell>
        </row>
        <row r="127">
          <cell r="C127" t="str">
            <v>11KV Sawangi</v>
          </cell>
          <cell r="D127">
            <v>50</v>
          </cell>
          <cell r="E127">
            <v>1376.4718340277777</v>
          </cell>
          <cell r="F127">
            <v>15</v>
          </cell>
          <cell r="G127">
            <v>5.4664140457735888</v>
          </cell>
          <cell r="I127" t="str">
            <v>Weasel,30Sqm</v>
          </cell>
          <cell r="J127">
            <v>1376.4718340277777</v>
          </cell>
          <cell r="K127">
            <v>15</v>
          </cell>
          <cell r="M127">
            <v>5.4664140457735888</v>
          </cell>
          <cell r="N127">
            <v>43.358862771874996</v>
          </cell>
        </row>
        <row r="128">
          <cell r="C128" t="str">
            <v>Bhivapur</v>
          </cell>
          <cell r="D128">
            <v>75</v>
          </cell>
          <cell r="E128">
            <v>2949.5825014880952</v>
          </cell>
          <cell r="F128">
            <v>13</v>
          </cell>
          <cell r="G128">
            <v>10.151911799293808</v>
          </cell>
          <cell r="I128" t="str">
            <v>Weasel,30Sqm</v>
          </cell>
          <cell r="J128">
            <v>1549.5825014880952</v>
          </cell>
          <cell r="K128">
            <v>13</v>
          </cell>
          <cell r="M128">
            <v>5.3333734089145315</v>
          </cell>
          <cell r="N128">
            <v>48.811848796874997</v>
          </cell>
        </row>
        <row r="129">
          <cell r="C129" t="str">
            <v>Naxi</v>
          </cell>
          <cell r="D129">
            <v>100</v>
          </cell>
          <cell r="E129">
            <v>3932.776668650793</v>
          </cell>
          <cell r="F129">
            <v>25</v>
          </cell>
          <cell r="G129">
            <v>26.030543075112323</v>
          </cell>
          <cell r="I129" t="str">
            <v>Weasel,30Sqm</v>
          </cell>
          <cell r="J129">
            <v>1452.776668650793</v>
          </cell>
          <cell r="K129">
            <v>15</v>
          </cell>
          <cell r="M129">
            <v>5.769445179017441</v>
          </cell>
          <cell r="N129">
            <v>45.762465062499977</v>
          </cell>
        </row>
        <row r="130">
          <cell r="C130" t="str">
            <v>Kargaon</v>
          </cell>
          <cell r="D130">
            <v>69</v>
          </cell>
          <cell r="E130">
            <v>2713.6159013690472</v>
          </cell>
          <cell r="F130">
            <v>22</v>
          </cell>
          <cell r="G130">
            <v>15.805745755208207</v>
          </cell>
          <cell r="I130" t="str">
            <v>Weasel,30Sqm</v>
          </cell>
          <cell r="J130">
            <v>1653.6159013690472</v>
          </cell>
          <cell r="K130">
            <v>12</v>
          </cell>
          <cell r="M130">
            <v>5.2536340903439926</v>
          </cell>
          <cell r="N130">
            <v>52.088900893124986</v>
          </cell>
        </row>
        <row r="131">
          <cell r="C131" t="str">
            <v>Pullar</v>
          </cell>
          <cell r="D131">
            <v>78</v>
          </cell>
          <cell r="E131">
            <v>3067.5658015476183</v>
          </cell>
          <cell r="F131">
            <v>20</v>
          </cell>
          <cell r="G131">
            <v>16.243058878870094</v>
          </cell>
          <cell r="I131" t="str">
            <v>Weasel,30Sqm</v>
          </cell>
          <cell r="J131">
            <v>1267.5658015476183</v>
          </cell>
          <cell r="K131">
            <v>15</v>
          </cell>
          <cell r="M131">
            <v>5.0339130305679225</v>
          </cell>
          <cell r="N131">
            <v>39.92832274874997</v>
          </cell>
        </row>
        <row r="132">
          <cell r="C132" t="str">
            <v>New Feeder I</v>
          </cell>
          <cell r="J132">
            <v>1400</v>
          </cell>
          <cell r="K132">
            <v>9</v>
          </cell>
          <cell r="M132">
            <v>3.3359111933395007</v>
          </cell>
          <cell r="N132">
            <v>44.1</v>
          </cell>
        </row>
        <row r="133">
          <cell r="C133" t="str">
            <v>New Feeder I</v>
          </cell>
          <cell r="J133">
            <v>2480</v>
          </cell>
          <cell r="K133">
            <v>8</v>
          </cell>
          <cell r="M133">
            <v>5.2527363552266415</v>
          </cell>
          <cell r="N133">
            <v>78.11999999999999</v>
          </cell>
        </row>
        <row r="134">
          <cell r="C134" t="str">
            <v>New Feeder II</v>
          </cell>
          <cell r="J134">
            <v>1060</v>
          </cell>
          <cell r="K134">
            <v>9</v>
          </cell>
          <cell r="M134">
            <v>2.5257613320999082</v>
          </cell>
          <cell r="N134">
            <v>33.39</v>
          </cell>
        </row>
        <row r="135">
          <cell r="C135" t="str">
            <v>New Feeder III</v>
          </cell>
          <cell r="J135">
            <v>1800</v>
          </cell>
          <cell r="K135">
            <v>9</v>
          </cell>
          <cell r="M135">
            <v>4.2890286771507862</v>
          </cell>
          <cell r="N135">
            <v>56.699999999999996</v>
          </cell>
        </row>
        <row r="136">
          <cell r="C136" t="str">
            <v>Makardhokda I</v>
          </cell>
          <cell r="D136">
            <v>45</v>
          </cell>
          <cell r="E136">
            <v>1769.7495008928568</v>
          </cell>
          <cell r="F136">
            <v>12</v>
          </cell>
          <cell r="G136">
            <v>5.6225973042242634</v>
          </cell>
          <cell r="I136" t="str">
            <v>Weasel,30Sqm</v>
          </cell>
          <cell r="J136">
            <v>1769.7495008928568</v>
          </cell>
          <cell r="K136">
            <v>12</v>
          </cell>
          <cell r="M136">
            <v>5.6225973042242634</v>
          </cell>
          <cell r="N136">
            <v>55.747109278124988</v>
          </cell>
        </row>
        <row r="137">
          <cell r="C137" t="str">
            <v xml:space="preserve"> Shirpur</v>
          </cell>
          <cell r="D137">
            <v>45</v>
          </cell>
          <cell r="E137">
            <v>1200</v>
          </cell>
          <cell r="F137">
            <v>15</v>
          </cell>
          <cell r="G137">
            <v>15</v>
          </cell>
          <cell r="I137" t="str">
            <v>Weasel,30Sqm</v>
          </cell>
          <cell r="J137">
            <v>1200</v>
          </cell>
          <cell r="K137">
            <v>15</v>
          </cell>
          <cell r="M137">
            <v>4.7655874190564296</v>
          </cell>
          <cell r="N137">
            <v>37.799999999999997</v>
          </cell>
        </row>
        <row r="138">
          <cell r="C138" t="str">
            <v xml:space="preserve"> Dawa</v>
          </cell>
          <cell r="D138">
            <v>30</v>
          </cell>
          <cell r="E138">
            <v>1179.833000595238</v>
          </cell>
          <cell r="F138">
            <v>15</v>
          </cell>
          <cell r="G138">
            <v>4.6854977535202202</v>
          </cell>
          <cell r="I138" t="str">
            <v>Weasel,30Sqm</v>
          </cell>
          <cell r="J138">
            <v>1179.833000595238</v>
          </cell>
          <cell r="K138">
            <v>15</v>
          </cell>
          <cell r="M138">
            <v>4.6854977535202202</v>
          </cell>
          <cell r="N138">
            <v>37.164739518749997</v>
          </cell>
        </row>
        <row r="139">
          <cell r="C139" t="str">
            <v>Hevati</v>
          </cell>
          <cell r="D139">
            <v>50</v>
          </cell>
          <cell r="E139">
            <v>1966.3883343253965</v>
          </cell>
          <cell r="F139">
            <v>18</v>
          </cell>
          <cell r="G139">
            <v>9.3709955070404369</v>
          </cell>
          <cell r="I139" t="str">
            <v>Weasel,30Sqm</v>
          </cell>
          <cell r="J139">
            <v>1066.3883343253965</v>
          </cell>
          <cell r="K139">
            <v>18</v>
          </cell>
          <cell r="M139">
            <v>5.0819668298896516</v>
          </cell>
          <cell r="N139">
            <v>33.591232531249993</v>
          </cell>
        </row>
        <row r="140">
          <cell r="C140" t="str">
            <v>Makardhokda</v>
          </cell>
          <cell r="D140">
            <v>0</v>
          </cell>
          <cell r="E140">
            <v>0</v>
          </cell>
          <cell r="F140">
            <v>15</v>
          </cell>
          <cell r="G140">
            <v>0</v>
          </cell>
          <cell r="I140" t="str">
            <v>Weasel,30Sqm</v>
          </cell>
          <cell r="J140">
            <v>0</v>
          </cell>
          <cell r="K140">
            <v>15</v>
          </cell>
          <cell r="M140">
            <v>0</v>
          </cell>
          <cell r="N140">
            <v>0</v>
          </cell>
        </row>
        <row r="141">
          <cell r="C141" t="str">
            <v>Umred I</v>
          </cell>
          <cell r="D141">
            <v>90</v>
          </cell>
          <cell r="E141">
            <v>3539.4990017857135</v>
          </cell>
          <cell r="F141">
            <v>11</v>
          </cell>
          <cell r="G141">
            <v>10.308095057744483</v>
          </cell>
          <cell r="I141" t="str">
            <v>Weasel,30Sqm</v>
          </cell>
          <cell r="J141">
            <v>1739.4990017857135</v>
          </cell>
          <cell r="K141">
            <v>11</v>
          </cell>
          <cell r="M141">
            <v>5.065948896782408</v>
          </cell>
          <cell r="N141">
            <v>54.794218556249973</v>
          </cell>
        </row>
        <row r="142">
          <cell r="C142" t="str">
            <v>Umred II</v>
          </cell>
          <cell r="D142">
            <v>90</v>
          </cell>
          <cell r="E142">
            <v>3539.4990017857135</v>
          </cell>
          <cell r="F142">
            <v>12.05</v>
          </cell>
          <cell r="G142">
            <v>11.292049585983728</v>
          </cell>
          <cell r="I142" t="str">
            <v>Weasel,30Sqm</v>
          </cell>
          <cell r="J142">
            <v>1439.4990017857135</v>
          </cell>
          <cell r="K142">
            <v>12.05</v>
          </cell>
          <cell r="M142">
            <v>4.5924279393602294</v>
          </cell>
          <cell r="N142">
            <v>45.34421855624997</v>
          </cell>
        </row>
        <row r="143">
          <cell r="C143" t="str">
            <v>Mangrul Sirsi</v>
          </cell>
          <cell r="D143">
            <v>80</v>
          </cell>
          <cell r="E143">
            <v>3146.2213349206349</v>
          </cell>
          <cell r="F143">
            <v>40</v>
          </cell>
          <cell r="G143">
            <v>33.31909513614378</v>
          </cell>
          <cell r="I143" t="str">
            <v>Weasel,30Sqm</v>
          </cell>
          <cell r="J143">
            <v>3146.2213349206349</v>
          </cell>
          <cell r="K143">
            <v>40</v>
          </cell>
          <cell r="M143">
            <v>1.5721493601995387</v>
          </cell>
          <cell r="N143">
            <v>99.105972050000005</v>
          </cell>
        </row>
        <row r="144">
          <cell r="C144" t="str">
            <v>New Feeder I</v>
          </cell>
          <cell r="J144">
            <v>900</v>
          </cell>
          <cell r="K144">
            <v>9</v>
          </cell>
          <cell r="M144">
            <v>2.1445143385753931</v>
          </cell>
          <cell r="N144">
            <v>28.349999999999998</v>
          </cell>
        </row>
        <row r="145">
          <cell r="C145" t="str">
            <v>New Feeder II</v>
          </cell>
          <cell r="J145">
            <v>1800</v>
          </cell>
          <cell r="K145">
            <v>8</v>
          </cell>
          <cell r="M145">
            <v>3.8124699352451423</v>
          </cell>
          <cell r="N145">
            <v>56.699999999999996</v>
          </cell>
        </row>
        <row r="146">
          <cell r="C146" t="str">
            <v>New Feeder III</v>
          </cell>
          <cell r="J146">
            <v>2100</v>
          </cell>
          <cell r="K146">
            <v>8</v>
          </cell>
          <cell r="M146">
            <v>4.4478815911193337</v>
          </cell>
          <cell r="N146">
            <v>66.149999999999991</v>
          </cell>
        </row>
        <row r="147">
          <cell r="C147" t="str">
            <v xml:space="preserve">Besur </v>
          </cell>
          <cell r="D147">
            <v>60</v>
          </cell>
          <cell r="E147">
            <v>2359.666001190476</v>
          </cell>
          <cell r="F147">
            <v>25</v>
          </cell>
          <cell r="G147">
            <v>15.6183258450674</v>
          </cell>
          <cell r="I147" t="str">
            <v>Weasel,30Sqm</v>
          </cell>
          <cell r="J147">
            <v>959.66600119047598</v>
          </cell>
          <cell r="K147">
            <v>20</v>
          </cell>
          <cell r="M147">
            <v>5.0815246908550282</v>
          </cell>
          <cell r="N147">
            <v>30.229479037499992</v>
          </cell>
        </row>
        <row r="148">
          <cell r="C148" t="str">
            <v>Nand</v>
          </cell>
          <cell r="D148">
            <v>50</v>
          </cell>
          <cell r="E148">
            <v>1966.3883343253965</v>
          </cell>
          <cell r="F148">
            <v>35</v>
          </cell>
          <cell r="G148">
            <v>18.221380152578629</v>
          </cell>
          <cell r="I148" t="str">
            <v>Weasel,30Sqm</v>
          </cell>
          <cell r="J148">
            <v>766.3883343253965</v>
          </cell>
          <cell r="K148">
            <v>25</v>
          </cell>
          <cell r="M148">
            <v>5.0726258391287811</v>
          </cell>
          <cell r="N148">
            <v>24.14123253124999</v>
          </cell>
        </row>
        <row r="149">
          <cell r="C149" t="str">
            <v>Sirsi</v>
          </cell>
          <cell r="D149">
            <v>51</v>
          </cell>
          <cell r="E149">
            <v>1494.4551340873013</v>
          </cell>
          <cell r="F149">
            <v>14</v>
          </cell>
          <cell r="G149">
            <v>5.5392995663839031</v>
          </cell>
          <cell r="I149" t="str">
            <v>Weasel,30Sqm</v>
          </cell>
          <cell r="J149">
            <v>1494.4551340873013</v>
          </cell>
          <cell r="K149">
            <v>14</v>
          </cell>
          <cell r="M149">
            <v>5.5392995663839031</v>
          </cell>
          <cell r="N149">
            <v>47.075336723749992</v>
          </cell>
        </row>
        <row r="150">
          <cell r="C150" t="str">
            <v>NEW Feeder I</v>
          </cell>
          <cell r="J150">
            <v>1400</v>
          </cell>
          <cell r="K150">
            <v>8</v>
          </cell>
          <cell r="M150">
            <v>2.9652543940795564</v>
          </cell>
          <cell r="N150">
            <v>44.1</v>
          </cell>
        </row>
        <row r="151">
          <cell r="C151" t="str">
            <v>NEW Feeder II</v>
          </cell>
          <cell r="J151">
            <v>1200</v>
          </cell>
          <cell r="K151">
            <v>9</v>
          </cell>
          <cell r="M151">
            <v>2.8593524514338577</v>
          </cell>
          <cell r="N151">
            <v>37.799999999999997</v>
          </cell>
        </row>
        <row r="152">
          <cell r="C152" t="str">
            <v>NEW Feeder I</v>
          </cell>
          <cell r="D152">
            <v>50</v>
          </cell>
          <cell r="E152">
            <v>1966.3883343253965</v>
          </cell>
          <cell r="F152">
            <v>10</v>
          </cell>
          <cell r="G152">
            <v>5.2061086150224662</v>
          </cell>
          <cell r="I152" t="str">
            <v>Weasel,30Sqm</v>
          </cell>
          <cell r="J152">
            <v>3166.3883343253965</v>
          </cell>
          <cell r="K152">
            <v>8</v>
          </cell>
          <cell r="M152">
            <v>6.7065335155147343</v>
          </cell>
          <cell r="N152">
            <v>99.741232531249992</v>
          </cell>
        </row>
        <row r="153">
          <cell r="C153" t="str">
            <v>NEW Feeder II</v>
          </cell>
          <cell r="D153">
            <v>20</v>
          </cell>
          <cell r="E153">
            <v>1769.7495008928568</v>
          </cell>
          <cell r="F153">
            <v>11</v>
          </cell>
          <cell r="G153">
            <v>5.1540475288722414</v>
          </cell>
          <cell r="I153" t="str">
            <v>Weasel,30Sqm</v>
          </cell>
          <cell r="J153">
            <v>3169.7495008928568</v>
          </cell>
          <cell r="K153">
            <v>9</v>
          </cell>
          <cell r="M153">
            <v>7.5528591715076994</v>
          </cell>
          <cell r="N153">
            <v>99.847109278124989</v>
          </cell>
        </row>
        <row r="154">
          <cell r="C154" t="str">
            <v>NEW Feeder III</v>
          </cell>
          <cell r="E154">
            <v>0</v>
          </cell>
          <cell r="I154" t="str">
            <v>Weasel,30Sqm</v>
          </cell>
          <cell r="J154">
            <v>1200</v>
          </cell>
          <cell r="K154">
            <v>10</v>
          </cell>
          <cell r="M154">
            <v>3.1770582793709528</v>
          </cell>
          <cell r="N154">
            <v>37.799999999999997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STN WISE EMR"/>
      <sheetName val="Inputs"/>
      <sheetName val="UK"/>
      <sheetName val="Scheme Area Details_Block__ C2"/>
      <sheetName val="New33KVSS_E3"/>
      <sheetName val="Prop aug of Ex 33KVSS_E3a"/>
      <sheetName val="A"/>
      <sheetName val="A_3_7"/>
      <sheetName val="R_Hrs_ Since Comm"/>
      <sheetName val="Dom"/>
      <sheetName val="ATP"/>
      <sheetName val="Coalmine"/>
      <sheetName val="Basis"/>
      <sheetName val="SUMMERY"/>
      <sheetName val="Work_sheet"/>
      <sheetName val="dpc cost"/>
      <sheetName val="Survey Status_2"/>
      <sheetName val="% of Elect"/>
      <sheetName val="cap all"/>
      <sheetName val="Lead Statement"/>
      <sheetName val="Detailed Estimate"/>
      <sheetName val="Labour charges"/>
      <sheetName val="Sheet3"/>
      <sheetName val="A2-02-03"/>
      <sheetName val="all"/>
      <sheetName val="Form-C4"/>
      <sheetName val="RevenueInput"/>
      <sheetName val="cover1"/>
      <sheetName val="Unit_Rate1"/>
      <sheetName val="160MVA_Addl1"/>
      <sheetName val="220KV_FB1"/>
      <sheetName val="315MVA_Addl1"/>
      <sheetName val="Addl_402"/>
      <sheetName val="Addl_201"/>
      <sheetName val="Addl_63_(2)1"/>
      <sheetName val="132kv_DCDS"/>
      <sheetName val="Data_base_Feb_09"/>
      <sheetName val="Unit_Rate2"/>
      <sheetName val="160MVA_Addl2"/>
      <sheetName val="220KV_FB2"/>
      <sheetName val="315MVA_Addl2"/>
      <sheetName val="Addl_403"/>
      <sheetName val="Addl_202"/>
      <sheetName val="Addl_63_(2)2"/>
      <sheetName val="132kv_DCDS1"/>
      <sheetName val="A_3_71"/>
      <sheetName val="Data_base_Feb_091"/>
      <sheetName val="Unit_Rate3"/>
      <sheetName val="160MVA_Addl3"/>
      <sheetName val="220KV_FB3"/>
      <sheetName val="315MVA_Addl3"/>
      <sheetName val="Addl_404"/>
      <sheetName val="Addl_203"/>
      <sheetName val="Addl_63_(2)3"/>
      <sheetName val="132kv_DCDS2"/>
      <sheetName val="A_3_72"/>
      <sheetName val="Data_base_Feb_092"/>
      <sheetName val="Stationwise Thermal &amp; Hydel Gen"/>
      <sheetName val="Executive Summary -Thermal"/>
      <sheetName val="TWELVE"/>
      <sheetName val="2004"/>
      <sheetName val="indapsp"/>
      <sheetName val="indapep"/>
      <sheetName val="indapnp"/>
      <sheetName val="abstract IP_I"/>
      <sheetName val="abstract IP_II"/>
      <sheetName val="abstract IP_IIA"/>
      <sheetName val="Details Contractors"/>
      <sheetName val="Form_C4"/>
      <sheetName val="PACK (B)"/>
      <sheetName val="PACK_(B)"/>
      <sheetName val="Input sheet"/>
      <sheetName val="BST"/>
      <sheetName val="BPlan_Energy Balance_Table"/>
      <sheetName val="Approved Energy Balance"/>
      <sheetName val="Energy Requirement"/>
      <sheetName val="CE PPA_Installed "/>
      <sheetName val="Table for Business Plan"/>
      <sheetName val="UPERC approved "/>
      <sheetName val="Monthwise_PLF"/>
      <sheetName val="Apr19"/>
      <sheetName val="May19 "/>
      <sheetName val="June-19"/>
      <sheetName val="July-19 "/>
      <sheetName val="Aug-19"/>
      <sheetName val="Sep-19 "/>
      <sheetName val="PP FY 2019-20 (Monthly)"/>
      <sheetName val="PLF Computation"/>
      <sheetName val="RANK"/>
      <sheetName val="FY 19_20"/>
      <sheetName val="FY 20_21"/>
      <sheetName val="FY 21_22"/>
      <sheetName val="FY 22_23"/>
      <sheetName val="FY 23_24"/>
      <sheetName val="FY 24_25"/>
      <sheetName val="Table for Petition"/>
      <sheetName val="F13_17_18"/>
      <sheetName val="F13_18_19"/>
      <sheetName val="F13_19_20"/>
      <sheetName val="F13_20_21"/>
      <sheetName val="F13_21_22"/>
      <sheetName val="F13_22_23"/>
      <sheetName val="F13_23_24"/>
      <sheetName val="F13_24_25"/>
      <sheetName val="F13A"/>
      <sheetName val="F13B_17_18"/>
      <sheetName val="F13B_18_19"/>
      <sheetName val="F13B_19_20"/>
      <sheetName val="F13B_20_21"/>
      <sheetName val="F13B_21_22"/>
      <sheetName val="F13B_22_23"/>
      <sheetName val="F13B_23_24"/>
      <sheetName val="F13B_24_25"/>
      <sheetName val="F13C"/>
      <sheetName val="F13D"/>
      <sheetName val="F13E"/>
      <sheetName val="F13F"/>
      <sheetName val="F13G"/>
      <sheetName val="F13H"/>
      <sheetName val="F13I"/>
      <sheetName val="F13J"/>
      <sheetName val="F13K"/>
      <sheetName val="F13L"/>
      <sheetName val="Calculations 1"/>
      <sheetName val="Consolidated"/>
      <sheetName val="Input"/>
      <sheetName val="Phasing 1"/>
      <sheetName val="Results"/>
      <sheetName val="Coal-Cal"/>
      <sheetName val="Introduction"/>
      <sheetName val="Calculations 2"/>
      <sheetName val="Calculations 3"/>
      <sheetName val="Calculations 4"/>
      <sheetName val="Calculations 5"/>
      <sheetName val="Phasing 3"/>
      <sheetName val="Adj.TB"/>
      <sheetName val="Sheet2"/>
      <sheetName val="Citrix"/>
      <sheetName val="Instruction Sheet"/>
      <sheetName val="DLC"/>
      <sheetName val="ANEX-II"/>
      <sheetName val="ANEX-VII(a)"/>
      <sheetName val="Scheme_Area_Details_Block___C2"/>
      <sheetName val="Prop_aug_of_Ex_33KVSS_E3a"/>
      <sheetName val="RATIOS"/>
      <sheetName val="Flight-1"/>
      <sheetName val="R_Hrs__Since_Comm"/>
      <sheetName val="Scheme_Area_Details_Block___C21"/>
      <sheetName val="Prop_aug_of_Ex_33KVSS_E3a1"/>
      <sheetName val="STN_WISE_EMR"/>
      <sheetName val="Report"/>
      <sheetName val="Latest revised Cost Estimates f"/>
      <sheetName val="Form 6"/>
      <sheetName val="220Kv (2)"/>
      <sheetName val="220Kv"/>
      <sheetName val="QOSWS "/>
      <sheetName val="QFC"/>
      <sheetName val="DE"/>
      <sheetName val="J"/>
      <sheetName val="C.S.GENERATION"/>
      <sheetName val="Total Progress Feeders"/>
      <sheetName val="Total Progress PSS"/>
      <sheetName val="B-Chart"/>
      <sheetName val="Executive Summary _Thermal"/>
      <sheetName val="Gunnampadu ss-9"/>
      <sheetName val="Data base"/>
      <sheetName val="1"/>
      <sheetName val="R.Hrs. Since Comm"/>
      <sheetName val="Setup Variables"/>
      <sheetName val="P&amp;L"/>
      <sheetName val="Directors"/>
      <sheetName val="Comp"/>
      <sheetName val="BREAKUP OF OIL"/>
      <sheetName val="Format-5"/>
      <sheetName val="ip assessment_june.08"/>
      <sheetName val="EDWise"/>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row r="38">
          <cell r="A38" t="str">
            <v xml:space="preserve">ESTIMATE FOR INSTALLATION OF ADDITIONAL 1X40MVA 132/33KV TRANSFORMER AT EXISTING EHV SUBSTATION </v>
          </cell>
        </row>
      </sheetData>
      <sheetData sheetId="6">
        <row r="38">
          <cell r="A38" t="str">
            <v xml:space="preserve">ESTIMATE FOR INSTALLATION OF ADDITIONAL 1X40MVA 132/33KV TRANSFORMER AT EXISTING EHV SUBSTATION </v>
          </cell>
        </row>
      </sheetData>
      <sheetData sheetId="7">
        <row r="38">
          <cell r="A38" t="str">
            <v xml:space="preserve">ESTIMATE FOR INSTALLATION OF ADDITIONAL 1X40MVA 132/33KV TRANSFORMER AT EXISTING EHV SUBSTATION </v>
          </cell>
        </row>
      </sheetData>
      <sheetData sheetId="8">
        <row r="38">
          <cell r="A38" t="str">
            <v xml:space="preserve">ESTIMATE FOR INSTALLATION OF ADDITIONAL 1X40MVA 132/33KV TRANSFORMER AT EXISTING EHV SUBSTATION </v>
          </cell>
        </row>
      </sheetData>
      <sheetData sheetId="9">
        <row r="38">
          <cell r="A38" t="str">
            <v xml:space="preserve">ESTIMATE FOR INSTALLATION OF ADDITIONAL 1X40MVA 132/33KV TRANSFORMER AT EXISTING EHV SUBSTATION </v>
          </cell>
        </row>
      </sheetData>
      <sheetData sheetId="10">
        <row r="38">
          <cell r="A38" t="str">
            <v xml:space="preserve">ESTIMATE FOR INSTALLATION OF ADDITIONAL 1X40MVA 132/33KV TRANSFORMER AT EXISTING EHV SUBSTATION </v>
          </cell>
        </row>
      </sheetData>
      <sheetData sheetId="11">
        <row r="38">
          <cell r="A38" t="str">
            <v xml:space="preserve">ESTIMATE FOR INSTALLATION OF ADDITIONAL 1X40MVA 132/33KV TRANSFORMER AT EXISTING EHV SUBSTATION </v>
          </cell>
        </row>
      </sheetData>
      <sheetData sheetId="12" refreshError="1">
        <row r="38">
          <cell r="A38" t="str">
            <v xml:space="preserve">ESTIMATE FOR INSTALLATION OF ADDITIONAL 1X40MVA 132/33KV TRANSFORMER AT EXISTING EHV SUBSTATION </v>
          </cell>
        </row>
        <row r="39">
          <cell r="A39" t="str">
            <v>ESTIMATE FOR INSTALLATION OF ADDITIONAL 1X40MVA 132/33KV TRANSFORMER AT EXISTING EHV SUBSTATION</v>
          </cell>
        </row>
        <row r="40">
          <cell r="A40" t="str">
            <v>SCHEDULE</v>
          </cell>
        </row>
        <row r="41">
          <cell r="A41" t="str">
            <v>SCHEDULE</v>
          </cell>
        </row>
        <row r="42">
          <cell r="A42" t="str">
            <v>TOTAL NO. OF LOCATIONS</v>
          </cell>
          <cell r="B42">
            <v>0</v>
          </cell>
          <cell r="C42">
            <v>1</v>
          </cell>
        </row>
        <row r="43">
          <cell r="C43">
            <v>1</v>
          </cell>
        </row>
        <row r="44">
          <cell r="A44" t="str">
            <v>SNO</v>
          </cell>
          <cell r="B44" t="str">
            <v>PARTICULARS</v>
          </cell>
          <cell r="C44" t="str">
            <v>Quantity</v>
          </cell>
          <cell r="D44" t="str">
            <v>EX-W Rate</v>
          </cell>
          <cell r="E44" t="str">
            <v>EX-W Amount</v>
          </cell>
          <cell r="F44" t="str">
            <v>Other Rate</v>
          </cell>
          <cell r="G44" t="str">
            <v>Other Amount</v>
          </cell>
          <cell r="H44" t="str">
            <v>Total Rate</v>
          </cell>
          <cell r="I44" t="str">
            <v>Total Amount</v>
          </cell>
        </row>
        <row r="45">
          <cell r="A45" t="str">
            <v>SNO</v>
          </cell>
          <cell r="B45" t="str">
            <v>PARTICULARS</v>
          </cell>
          <cell r="C45" t="str">
            <v>Quantity</v>
          </cell>
          <cell r="D45" t="str">
            <v>EX-W Rate</v>
          </cell>
          <cell r="E45" t="str">
            <v>EX-W Amount</v>
          </cell>
          <cell r="F45" t="str">
            <v>Other Rate</v>
          </cell>
          <cell r="G45" t="str">
            <v>Other Amount</v>
          </cell>
          <cell r="H45" t="str">
            <v>Total Rate</v>
          </cell>
          <cell r="I45" t="str">
            <v>Total Amount</v>
          </cell>
        </row>
        <row r="46">
          <cell r="A46" t="str">
            <v>(A)</v>
          </cell>
          <cell r="B46" t="str">
            <v>220KV EQUIPMENTS</v>
          </cell>
        </row>
        <row r="47">
          <cell r="A47" t="str">
            <v>(A)</v>
          </cell>
          <cell r="B47" t="str">
            <v>220KV EQUIPMENTS</v>
          </cell>
        </row>
        <row r="48">
          <cell r="A48">
            <v>1</v>
          </cell>
          <cell r="B48" t="str">
            <v>Circuit Breaker</v>
          </cell>
          <cell r="C48">
            <v>0</v>
          </cell>
          <cell r="D48">
            <v>13.429399999999999</v>
          </cell>
          <cell r="E48">
            <v>0</v>
          </cell>
          <cell r="F48">
            <v>1.0102</v>
          </cell>
          <cell r="G48">
            <v>0</v>
          </cell>
          <cell r="H48">
            <v>14.439599999999999</v>
          </cell>
          <cell r="I48">
            <v>0</v>
          </cell>
        </row>
        <row r="49">
          <cell r="A49">
            <v>2</v>
          </cell>
          <cell r="B49" t="str">
            <v>Current Transformer</v>
          </cell>
          <cell r="C49">
            <v>0</v>
          </cell>
          <cell r="D49">
            <v>1.3</v>
          </cell>
          <cell r="E49">
            <v>0</v>
          </cell>
          <cell r="F49">
            <v>9.1999999999999998E-2</v>
          </cell>
          <cell r="G49">
            <v>0</v>
          </cell>
          <cell r="H49">
            <v>1.3920000000000001</v>
          </cell>
          <cell r="I49">
            <v>0</v>
          </cell>
        </row>
        <row r="50">
          <cell r="A50">
            <v>3</v>
          </cell>
          <cell r="B50" t="str">
            <v>Isolator (with E/S)</v>
          </cell>
          <cell r="C50">
            <v>0</v>
          </cell>
          <cell r="D50">
            <v>0.50570000000000004</v>
          </cell>
          <cell r="E50">
            <v>0</v>
          </cell>
          <cell r="F50">
            <v>3.2899999999999999E-2</v>
          </cell>
          <cell r="G50">
            <v>0</v>
          </cell>
          <cell r="H50">
            <v>0.53860000000000008</v>
          </cell>
          <cell r="I50">
            <v>0</v>
          </cell>
        </row>
        <row r="51">
          <cell r="A51">
            <v>4</v>
          </cell>
          <cell r="B51" t="str">
            <v>Isolator (without E/S)</v>
          </cell>
          <cell r="C51">
            <v>0</v>
          </cell>
          <cell r="D51">
            <v>0.50570000000000004</v>
          </cell>
          <cell r="E51">
            <v>0</v>
          </cell>
          <cell r="F51">
            <v>3.2899999999999999E-2</v>
          </cell>
          <cell r="G51">
            <v>0</v>
          </cell>
          <cell r="H51">
            <v>0.53860000000000008</v>
          </cell>
          <cell r="I51">
            <v>0</v>
          </cell>
        </row>
        <row r="52">
          <cell r="A52">
            <v>5</v>
          </cell>
          <cell r="B52" t="str">
            <v>LA</v>
          </cell>
          <cell r="C52">
            <v>0</v>
          </cell>
          <cell r="D52">
            <v>0.4234</v>
          </cell>
          <cell r="E52">
            <v>0</v>
          </cell>
          <cell r="F52">
            <v>2.6100000000000002E-2</v>
          </cell>
          <cell r="G52">
            <v>0</v>
          </cell>
          <cell r="H52">
            <v>0.44950000000000001</v>
          </cell>
          <cell r="I52">
            <v>0</v>
          </cell>
        </row>
        <row r="53">
          <cell r="A53">
            <v>6</v>
          </cell>
          <cell r="B53" t="str">
            <v>PI / Solid Core Insulators</v>
          </cell>
          <cell r="C53">
            <v>0</v>
          </cell>
          <cell r="D53">
            <v>0.14399999999999999</v>
          </cell>
          <cell r="E53">
            <v>0</v>
          </cell>
          <cell r="F53">
            <v>9.7999999999999997E-3</v>
          </cell>
          <cell r="G53">
            <v>0</v>
          </cell>
          <cell r="H53">
            <v>0.15379999999999999</v>
          </cell>
          <cell r="I53">
            <v>0</v>
          </cell>
        </row>
        <row r="54">
          <cell r="A54">
            <v>7</v>
          </cell>
          <cell r="B54" t="str">
            <v>C&amp;R Panel(For feeder)</v>
          </cell>
          <cell r="C54">
            <v>0</v>
          </cell>
          <cell r="D54">
            <v>4.5674999999999999</v>
          </cell>
          <cell r="E54">
            <v>0</v>
          </cell>
          <cell r="F54">
            <v>9.1399999999999995E-2</v>
          </cell>
          <cell r="G54">
            <v>0</v>
          </cell>
          <cell r="H54">
            <v>4.6589</v>
          </cell>
          <cell r="I54">
            <v>0</v>
          </cell>
        </row>
        <row r="55">
          <cell r="A55">
            <v>8</v>
          </cell>
          <cell r="B55" t="str">
            <v>C&amp;R Panel (for transformer)</v>
          </cell>
          <cell r="C55">
            <v>0</v>
          </cell>
          <cell r="D55">
            <v>4.5674999999999999</v>
          </cell>
          <cell r="E55">
            <v>0</v>
          </cell>
          <cell r="F55">
            <v>9.1399999999999995E-2</v>
          </cell>
          <cell r="G55">
            <v>0</v>
          </cell>
          <cell r="H55">
            <v>4.6589</v>
          </cell>
          <cell r="I55">
            <v>0</v>
          </cell>
        </row>
        <row r="56">
          <cell r="A56">
            <v>9</v>
          </cell>
          <cell r="B56" t="str">
            <v>C&amp;R Panel (Bus coup./Bus tie)</v>
          </cell>
          <cell r="C56">
            <v>0</v>
          </cell>
          <cell r="D56">
            <v>4.5674999999999999</v>
          </cell>
          <cell r="E56">
            <v>0</v>
          </cell>
          <cell r="F56">
            <v>9.1399999999999995E-2</v>
          </cell>
          <cell r="G56">
            <v>0</v>
          </cell>
          <cell r="H56">
            <v>4.6589</v>
          </cell>
          <cell r="I56">
            <v>0</v>
          </cell>
        </row>
        <row r="57">
          <cell r="A57">
            <v>10</v>
          </cell>
          <cell r="B57" t="str">
            <v>Synchroscope</v>
          </cell>
          <cell r="C57">
            <v>0</v>
          </cell>
          <cell r="D57">
            <v>0</v>
          </cell>
          <cell r="E57">
            <v>0</v>
          </cell>
          <cell r="F57">
            <v>1.5</v>
          </cell>
          <cell r="G57">
            <v>0</v>
          </cell>
          <cell r="H57">
            <v>1.5</v>
          </cell>
          <cell r="I57">
            <v>0</v>
          </cell>
        </row>
        <row r="58">
          <cell r="A58">
            <v>11</v>
          </cell>
          <cell r="B58" t="str">
            <v>PT</v>
          </cell>
          <cell r="C58">
            <v>0</v>
          </cell>
          <cell r="D58">
            <v>1.5</v>
          </cell>
          <cell r="E58">
            <v>0</v>
          </cell>
          <cell r="F58">
            <v>0.1</v>
          </cell>
          <cell r="G58">
            <v>0</v>
          </cell>
          <cell r="H58">
            <v>1.6</v>
          </cell>
          <cell r="I58">
            <v>0</v>
          </cell>
        </row>
        <row r="59">
          <cell r="A59">
            <v>12</v>
          </cell>
          <cell r="B59" t="str">
            <v>Suspension/Tension String with H/W</v>
          </cell>
          <cell r="C59">
            <v>0</v>
          </cell>
          <cell r="D59">
            <v>6.0785000000000006E-2</v>
          </cell>
          <cell r="E59">
            <v>0</v>
          </cell>
          <cell r="F59">
            <v>6.0000000000000001E-3</v>
          </cell>
          <cell r="G59">
            <v>0</v>
          </cell>
          <cell r="H59">
            <v>6.6785000000000011E-2</v>
          </cell>
          <cell r="I59">
            <v>0</v>
          </cell>
        </row>
        <row r="60">
          <cell r="A60">
            <v>13</v>
          </cell>
          <cell r="B60" t="str">
            <v>Double Tension String with H/W</v>
          </cell>
          <cell r="C60">
            <v>0</v>
          </cell>
          <cell r="D60">
            <v>0.11468500000000001</v>
          </cell>
          <cell r="E60">
            <v>0</v>
          </cell>
          <cell r="F60">
            <v>1.1599999999999999E-2</v>
          </cell>
          <cell r="G60">
            <v>0</v>
          </cell>
          <cell r="H60">
            <v>0.12628500000000001</v>
          </cell>
          <cell r="I60">
            <v>0</v>
          </cell>
        </row>
        <row r="61">
          <cell r="A61">
            <v>13</v>
          </cell>
          <cell r="B61" t="str">
            <v>Double Tension String with H/W</v>
          </cell>
          <cell r="C61">
            <v>0</v>
          </cell>
          <cell r="D61">
            <v>0.114685</v>
          </cell>
          <cell r="E61">
            <v>0</v>
          </cell>
          <cell r="F61">
            <v>1.1599999999999999E-2</v>
          </cell>
          <cell r="G61">
            <v>0</v>
          </cell>
          <cell r="H61">
            <v>0.12628500000000001</v>
          </cell>
          <cell r="I61">
            <v>0</v>
          </cell>
        </row>
        <row r="62">
          <cell r="B62" t="str">
            <v>SUB TOTAL (A)</v>
          </cell>
          <cell r="C62" t="str">
            <v/>
          </cell>
          <cell r="D62">
            <v>0</v>
          </cell>
          <cell r="E62">
            <v>0</v>
          </cell>
          <cell r="F62">
            <v>0</v>
          </cell>
          <cell r="G62">
            <v>0</v>
          </cell>
          <cell r="H62">
            <v>0</v>
          </cell>
          <cell r="I62">
            <v>0</v>
          </cell>
        </row>
        <row r="63">
          <cell r="I63">
            <v>0</v>
          </cell>
        </row>
        <row r="64">
          <cell r="A64" t="str">
            <v>(B)</v>
          </cell>
          <cell r="B64" t="str">
            <v>132KV EQUIPMENTS</v>
          </cell>
        </row>
        <row r="65">
          <cell r="A65" t="str">
            <v>(B)</v>
          </cell>
          <cell r="B65" t="str">
            <v>132KV EQUIPMENTS</v>
          </cell>
        </row>
        <row r="66">
          <cell r="A66">
            <v>1</v>
          </cell>
          <cell r="B66" t="str">
            <v>Circuit Breaker</v>
          </cell>
          <cell r="C66">
            <v>1</v>
          </cell>
          <cell r="D66">
            <v>6.4887000000000015</v>
          </cell>
          <cell r="E66">
            <v>6.4887000000000015</v>
          </cell>
          <cell r="F66">
            <v>0.57534999999999992</v>
          </cell>
          <cell r="G66">
            <v>0.57534999999999992</v>
          </cell>
          <cell r="H66">
            <v>7.0640500000000017</v>
          </cell>
          <cell r="I66">
            <v>7.0640500000000017</v>
          </cell>
        </row>
        <row r="67">
          <cell r="A67">
            <v>2</v>
          </cell>
          <cell r="B67" t="str">
            <v>CT</v>
          </cell>
          <cell r="C67">
            <v>3</v>
          </cell>
          <cell r="D67">
            <v>0.6766871508379888</v>
          </cell>
          <cell r="E67">
            <v>2.0300614525139666</v>
          </cell>
          <cell r="F67">
            <v>4.9566480446927373E-2</v>
          </cell>
          <cell r="G67">
            <v>0.14869944134078211</v>
          </cell>
          <cell r="H67">
            <v>0.72625363128491616</v>
          </cell>
          <cell r="I67">
            <v>2.1787608938547489</v>
          </cell>
        </row>
        <row r="68">
          <cell r="A68">
            <v>3</v>
          </cell>
          <cell r="B68" t="str">
            <v xml:space="preserve">Isolator  with E/S </v>
          </cell>
          <cell r="C68">
            <v>0</v>
          </cell>
          <cell r="D68">
            <v>0.32090000000000002</v>
          </cell>
          <cell r="E68">
            <v>0</v>
          </cell>
          <cell r="F68">
            <v>2.4400000000000002E-2</v>
          </cell>
          <cell r="G68">
            <v>0</v>
          </cell>
          <cell r="H68">
            <v>0.3453</v>
          </cell>
          <cell r="I68">
            <v>0</v>
          </cell>
        </row>
        <row r="69">
          <cell r="A69">
            <v>4</v>
          </cell>
          <cell r="B69" t="str">
            <v>Isolator without E/S</v>
          </cell>
          <cell r="C69">
            <v>3</v>
          </cell>
          <cell r="D69">
            <v>0.32090000000000002</v>
          </cell>
          <cell r="E69">
            <v>0.96270000000000011</v>
          </cell>
          <cell r="F69">
            <v>2.4400000000000002E-2</v>
          </cell>
          <cell r="G69">
            <v>7.3200000000000001E-2</v>
          </cell>
          <cell r="H69">
            <v>0.3453</v>
          </cell>
          <cell r="I69">
            <v>1.0359</v>
          </cell>
        </row>
        <row r="70">
          <cell r="A70">
            <v>5</v>
          </cell>
          <cell r="B70" t="str">
            <v>PT</v>
          </cell>
          <cell r="C70">
            <v>0</v>
          </cell>
          <cell r="D70">
            <v>0.65</v>
          </cell>
          <cell r="E70">
            <v>0</v>
          </cell>
          <cell r="F70">
            <v>5.6000000000000001E-2</v>
          </cell>
          <cell r="G70">
            <v>0</v>
          </cell>
          <cell r="H70">
            <v>0.70600000000000007</v>
          </cell>
          <cell r="I70">
            <v>0</v>
          </cell>
        </row>
        <row r="71">
          <cell r="A71">
            <v>6</v>
          </cell>
          <cell r="B71" t="str">
            <v>LA</v>
          </cell>
          <cell r="C71">
            <v>3</v>
          </cell>
          <cell r="D71">
            <v>0.2258</v>
          </cell>
          <cell r="E71">
            <v>0.6774</v>
          </cell>
          <cell r="F71">
            <v>1.4200000000000001E-2</v>
          </cell>
          <cell r="G71">
            <v>4.2599999999999999E-2</v>
          </cell>
          <cell r="H71">
            <v>0.24</v>
          </cell>
          <cell r="I71">
            <v>0.72</v>
          </cell>
        </row>
        <row r="72">
          <cell r="A72">
            <v>7</v>
          </cell>
          <cell r="B72" t="str">
            <v>C&amp;R Panel (for 220/132KV Xmer)</v>
          </cell>
          <cell r="C72">
            <v>0</v>
          </cell>
          <cell r="D72">
            <v>4.9398999999999997</v>
          </cell>
          <cell r="E72">
            <v>0</v>
          </cell>
          <cell r="F72">
            <v>0.32175000000000004</v>
          </cell>
          <cell r="G72">
            <v>0</v>
          </cell>
          <cell r="H72">
            <v>5.2616499999999995</v>
          </cell>
          <cell r="I72">
            <v>0</v>
          </cell>
        </row>
        <row r="73">
          <cell r="A73">
            <v>8</v>
          </cell>
          <cell r="B73" t="str">
            <v>C&amp;R Panel (for 132/33KV Xmer)</v>
          </cell>
          <cell r="C73">
            <v>1</v>
          </cell>
          <cell r="D73">
            <v>4.9398999999999997</v>
          </cell>
          <cell r="E73">
            <v>4.9398999999999997</v>
          </cell>
          <cell r="F73">
            <v>0.32175000000000004</v>
          </cell>
          <cell r="G73">
            <v>0.32175000000000004</v>
          </cell>
          <cell r="H73">
            <v>5.2616499999999995</v>
          </cell>
          <cell r="I73">
            <v>5.2616499999999995</v>
          </cell>
        </row>
        <row r="74">
          <cell r="A74">
            <v>9</v>
          </cell>
          <cell r="B74" t="str">
            <v>C&amp;R Panel (for Feeder)</v>
          </cell>
          <cell r="C74">
            <v>0</v>
          </cell>
          <cell r="D74">
            <v>4.9398999999999997</v>
          </cell>
          <cell r="E74">
            <v>0</v>
          </cell>
          <cell r="F74">
            <v>0.32175000000000004</v>
          </cell>
          <cell r="G74">
            <v>0</v>
          </cell>
          <cell r="H74">
            <v>5.2616499999999995</v>
          </cell>
          <cell r="I74">
            <v>0</v>
          </cell>
        </row>
        <row r="75">
          <cell r="A75">
            <v>10</v>
          </cell>
          <cell r="B75" t="str">
            <v>C&amp;R Panel (for Bus coupler)</v>
          </cell>
          <cell r="C75">
            <v>0</v>
          </cell>
          <cell r="D75">
            <v>4.9398999999999997</v>
          </cell>
          <cell r="E75">
            <v>0</v>
          </cell>
          <cell r="F75">
            <v>0.32175000000000004</v>
          </cell>
          <cell r="G75">
            <v>0</v>
          </cell>
          <cell r="H75">
            <v>5.2616499999999995</v>
          </cell>
          <cell r="I75">
            <v>0</v>
          </cell>
        </row>
        <row r="76">
          <cell r="A76">
            <v>11</v>
          </cell>
          <cell r="B76" t="str">
            <v>PI/Solid Core Insulators</v>
          </cell>
          <cell r="C76">
            <v>36</v>
          </cell>
          <cell r="D76">
            <v>7.2499999999999995E-2</v>
          </cell>
          <cell r="E76">
            <v>2.61</v>
          </cell>
          <cell r="F76">
            <v>1.4E-2</v>
          </cell>
          <cell r="G76">
            <v>0.504</v>
          </cell>
          <cell r="H76">
            <v>8.6499999999999994E-2</v>
          </cell>
          <cell r="I76">
            <v>3.1139999999999999</v>
          </cell>
        </row>
        <row r="77">
          <cell r="A77">
            <v>12</v>
          </cell>
          <cell r="B77" t="str">
            <v>Suspension &amp; Tension String with H/W</v>
          </cell>
          <cell r="C77">
            <v>20</v>
          </cell>
          <cell r="D77">
            <v>3.6319999999999998E-2</v>
          </cell>
          <cell r="E77">
            <v>0.72639999999999993</v>
          </cell>
          <cell r="F77">
            <v>3.9924999999999995E-3</v>
          </cell>
          <cell r="G77">
            <v>7.984999999999999E-2</v>
          </cell>
          <cell r="H77">
            <v>4.0312500000000001E-2</v>
          </cell>
          <cell r="I77">
            <v>0.80624999999999991</v>
          </cell>
        </row>
        <row r="78">
          <cell r="A78">
            <v>13</v>
          </cell>
          <cell r="B78" t="str">
            <v>Double Tension String with H/W</v>
          </cell>
          <cell r="C78">
            <v>8</v>
          </cell>
          <cell r="D78">
            <v>5.9319999999999998E-2</v>
          </cell>
          <cell r="E78">
            <v>0.47455999999999998</v>
          </cell>
          <cell r="F78">
            <v>6.9924999999999987E-3</v>
          </cell>
          <cell r="G78">
            <v>5.593999999999999E-2</v>
          </cell>
          <cell r="H78">
            <v>6.6312499999999996E-2</v>
          </cell>
          <cell r="I78">
            <v>0.53049999999999997</v>
          </cell>
        </row>
        <row r="79">
          <cell r="A79">
            <v>13</v>
          </cell>
          <cell r="B79" t="str">
            <v>Double Tension String with H/W</v>
          </cell>
          <cell r="C79">
            <v>8</v>
          </cell>
          <cell r="D79">
            <v>5.9319999999999998E-2</v>
          </cell>
          <cell r="E79">
            <v>0.47455999999999998</v>
          </cell>
          <cell r="F79">
            <v>6.992E-3</v>
          </cell>
          <cell r="G79">
            <v>5.5939999999999997E-2</v>
          </cell>
          <cell r="H79">
            <v>6.6311999999999996E-2</v>
          </cell>
          <cell r="I79">
            <v>0.53049999999999997</v>
          </cell>
        </row>
        <row r="80">
          <cell r="B80" t="str">
            <v>SUB TOTAL (B)</v>
          </cell>
          <cell r="C80">
            <v>0</v>
          </cell>
          <cell r="D80">
            <v>0</v>
          </cell>
          <cell r="E80">
            <v>18.909721452513967</v>
          </cell>
          <cell r="F80">
            <v>0</v>
          </cell>
          <cell r="G80">
            <v>1.801389441340782</v>
          </cell>
          <cell r="H80">
            <v>0</v>
          </cell>
          <cell r="I80">
            <v>20.711110893854752</v>
          </cell>
        </row>
        <row r="81">
          <cell r="I81">
            <v>20.711110999999999</v>
          </cell>
        </row>
        <row r="82">
          <cell r="A82" t="str">
            <v>(C)</v>
          </cell>
          <cell r="B82" t="str">
            <v>33KV EQUIPMENTS</v>
          </cell>
        </row>
        <row r="83">
          <cell r="A83" t="str">
            <v>(C)</v>
          </cell>
          <cell r="B83" t="str">
            <v>33KV EQUIPMENTS</v>
          </cell>
        </row>
        <row r="84">
          <cell r="A84">
            <v>1</v>
          </cell>
          <cell r="B84" t="str">
            <v>Circuit Breaker</v>
          </cell>
          <cell r="C84">
            <v>1</v>
          </cell>
          <cell r="D84">
            <v>2.3801000000000001</v>
          </cell>
          <cell r="E84">
            <v>2.3801000000000001</v>
          </cell>
          <cell r="F84">
            <v>0.1452</v>
          </cell>
          <cell r="G84">
            <v>0.1452</v>
          </cell>
          <cell r="H84">
            <v>2.5253000000000001</v>
          </cell>
          <cell r="I84">
            <v>2.5253000000000001</v>
          </cell>
        </row>
        <row r="85">
          <cell r="A85">
            <v>2</v>
          </cell>
          <cell r="B85" t="str">
            <v>CT</v>
          </cell>
          <cell r="C85">
            <v>3</v>
          </cell>
          <cell r="D85">
            <v>0.1192</v>
          </cell>
          <cell r="E85">
            <v>0.35760000000000003</v>
          </cell>
          <cell r="F85">
            <v>1.23E-2</v>
          </cell>
          <cell r="G85">
            <v>3.6900000000000002E-2</v>
          </cell>
          <cell r="H85">
            <v>0.13150000000000001</v>
          </cell>
          <cell r="I85">
            <v>0.39450000000000002</v>
          </cell>
        </row>
        <row r="86">
          <cell r="A86">
            <v>3</v>
          </cell>
          <cell r="B86" t="str">
            <v>LA</v>
          </cell>
          <cell r="C86">
            <v>3</v>
          </cell>
          <cell r="D86">
            <v>3.6799999999999999E-2</v>
          </cell>
          <cell r="E86">
            <v>0.1104</v>
          </cell>
          <cell r="F86">
            <v>2.3E-3</v>
          </cell>
          <cell r="G86">
            <v>6.8999999999999999E-3</v>
          </cell>
          <cell r="H86">
            <v>3.9099999999999996E-2</v>
          </cell>
          <cell r="I86">
            <v>0.1173</v>
          </cell>
        </row>
        <row r="87">
          <cell r="A87">
            <v>4</v>
          </cell>
          <cell r="B87" t="str">
            <v>Potential transformer</v>
          </cell>
          <cell r="C87">
            <v>0</v>
          </cell>
          <cell r="D87">
            <v>1.2500000000000001E-2</v>
          </cell>
          <cell r="E87">
            <v>0</v>
          </cell>
          <cell r="F87">
            <v>2E-3</v>
          </cell>
          <cell r="G87">
            <v>0</v>
          </cell>
          <cell r="H87">
            <v>1.4500000000000001E-2</v>
          </cell>
          <cell r="I87">
            <v>0</v>
          </cell>
        </row>
        <row r="88">
          <cell r="A88">
            <v>5</v>
          </cell>
          <cell r="B88" t="str">
            <v>Isolator (with E/S) with insulator</v>
          </cell>
          <cell r="C88">
            <v>0</v>
          </cell>
          <cell r="D88">
            <v>0.10929999999999999</v>
          </cell>
          <cell r="E88">
            <v>0</v>
          </cell>
          <cell r="F88">
            <v>7.4999999999999997E-3</v>
          </cell>
          <cell r="G88">
            <v>0</v>
          </cell>
          <cell r="H88">
            <v>0.11679999999999999</v>
          </cell>
          <cell r="I88">
            <v>0</v>
          </cell>
        </row>
        <row r="89">
          <cell r="A89">
            <v>6</v>
          </cell>
          <cell r="B89" t="str">
            <v>Isolator (without E/S) with insulator</v>
          </cell>
          <cell r="C89">
            <v>2</v>
          </cell>
          <cell r="D89">
            <v>0.10929999999999999</v>
          </cell>
          <cell r="E89">
            <v>0.21859999999999999</v>
          </cell>
          <cell r="F89">
            <v>7.4999999999999997E-3</v>
          </cell>
          <cell r="G89">
            <v>1.4999999999999999E-2</v>
          </cell>
          <cell r="H89">
            <v>0.11679999999999999</v>
          </cell>
          <cell r="I89">
            <v>0.23359999999999997</v>
          </cell>
        </row>
        <row r="90">
          <cell r="A90">
            <v>7</v>
          </cell>
          <cell r="B90" t="str">
            <v>C&amp;R Panel(for transformer)</v>
          </cell>
          <cell r="C90">
            <v>1</v>
          </cell>
          <cell r="D90">
            <v>1.8125</v>
          </cell>
          <cell r="E90">
            <v>1.8125</v>
          </cell>
          <cell r="F90">
            <v>9.4200000000000006E-2</v>
          </cell>
          <cell r="G90">
            <v>9.4200000000000006E-2</v>
          </cell>
          <cell r="H90">
            <v>1.9067000000000001</v>
          </cell>
          <cell r="I90">
            <v>1.9067000000000001</v>
          </cell>
        </row>
        <row r="91">
          <cell r="A91">
            <v>8</v>
          </cell>
          <cell r="B91" t="str">
            <v>C&amp;R Panel (for two feeder circuit)</v>
          </cell>
          <cell r="C91">
            <v>0</v>
          </cell>
          <cell r="D91">
            <v>1.8125</v>
          </cell>
          <cell r="E91">
            <v>0</v>
          </cell>
          <cell r="F91">
            <v>9.4200000000000006E-2</v>
          </cell>
          <cell r="G91">
            <v>0</v>
          </cell>
          <cell r="H91">
            <v>1.9067000000000001</v>
          </cell>
          <cell r="I91">
            <v>0</v>
          </cell>
        </row>
        <row r="92">
          <cell r="A92">
            <v>9</v>
          </cell>
          <cell r="B92" t="str">
            <v>Solid Core Insulators</v>
          </cell>
          <cell r="C92">
            <v>3</v>
          </cell>
          <cell r="D92">
            <v>1.2500000000000001E-2</v>
          </cell>
          <cell r="E92">
            <v>3.7500000000000006E-2</v>
          </cell>
          <cell r="F92">
            <v>2E-3</v>
          </cell>
          <cell r="G92">
            <v>6.0000000000000001E-3</v>
          </cell>
          <cell r="H92">
            <v>1.4500000000000001E-2</v>
          </cell>
          <cell r="I92">
            <v>4.3500000000000004E-2</v>
          </cell>
        </row>
        <row r="93">
          <cell r="A93">
            <v>10</v>
          </cell>
          <cell r="B93" t="str">
            <v>Suspension/Tension String with H/W</v>
          </cell>
          <cell r="C93">
            <v>12</v>
          </cell>
          <cell r="D93">
            <v>5.1900000000000002E-3</v>
          </cell>
          <cell r="E93">
            <v>4.1520000000000001E-2</v>
          </cell>
          <cell r="F93">
            <v>2.4000000000000002E-3</v>
          </cell>
          <cell r="G93">
            <v>1.9200000000000002E-2</v>
          </cell>
          <cell r="H93">
            <v>7.5900000000000004E-3</v>
          </cell>
          <cell r="I93">
            <v>6.0720000000000003E-2</v>
          </cell>
        </row>
        <row r="94">
          <cell r="A94">
            <v>11</v>
          </cell>
          <cell r="B94" t="str">
            <v>Double Tension String with H/W</v>
          </cell>
          <cell r="C94">
            <v>8</v>
          </cell>
          <cell r="D94">
            <v>1.038E-2</v>
          </cell>
          <cell r="E94">
            <v>0.12456</v>
          </cell>
          <cell r="F94">
            <v>4.5999999999999999E-3</v>
          </cell>
          <cell r="G94">
            <v>5.5199999999999999E-2</v>
          </cell>
          <cell r="H94">
            <v>1.498E-2</v>
          </cell>
          <cell r="I94">
            <v>0.17976</v>
          </cell>
        </row>
        <row r="95">
          <cell r="A95">
            <v>11</v>
          </cell>
          <cell r="B95" t="str">
            <v>Double Tension String with H/W</v>
          </cell>
          <cell r="C95">
            <v>8</v>
          </cell>
          <cell r="D95">
            <v>1.038E-2</v>
          </cell>
          <cell r="E95">
            <v>0.12456</v>
          </cell>
          <cell r="F95">
            <v>4.5999999999999999E-3</v>
          </cell>
          <cell r="G95">
            <v>5.5199999999999999E-2</v>
          </cell>
          <cell r="H95">
            <v>1.498E-2</v>
          </cell>
          <cell r="I95">
            <v>0.17976</v>
          </cell>
        </row>
        <row r="96">
          <cell r="B96" t="str">
            <v>SUB TOTAL (C)</v>
          </cell>
          <cell r="C96">
            <v>0</v>
          </cell>
          <cell r="D96">
            <v>0</v>
          </cell>
          <cell r="E96">
            <v>5.0827799999999996</v>
          </cell>
          <cell r="F96">
            <v>0</v>
          </cell>
          <cell r="G96">
            <v>0.37859999999999994</v>
          </cell>
          <cell r="H96">
            <v>0</v>
          </cell>
          <cell r="I96">
            <v>5.4613800000000001</v>
          </cell>
        </row>
        <row r="97">
          <cell r="I97">
            <v>5.4613800000000001</v>
          </cell>
        </row>
        <row r="98">
          <cell r="A98" t="str">
            <v>(D)</v>
          </cell>
          <cell r="B98" t="str">
            <v>TRANSFORMER &amp; ASSOCIATED EQUIP.</v>
          </cell>
        </row>
        <row r="99">
          <cell r="A99" t="str">
            <v>(D)</v>
          </cell>
          <cell r="B99" t="str">
            <v>TRANSFORMER &amp; ASSOCIATED EQUIP.</v>
          </cell>
        </row>
        <row r="100">
          <cell r="A100">
            <v>1</v>
          </cell>
          <cell r="B100" t="str">
            <v>160MVA 220/132KV Xmer(with oil and associated eqip.)</v>
          </cell>
          <cell r="C100">
            <v>0</v>
          </cell>
          <cell r="D100">
            <v>307.5</v>
          </cell>
          <cell r="E100">
            <v>0</v>
          </cell>
          <cell r="F100">
            <v>12.34</v>
          </cell>
          <cell r="G100">
            <v>0</v>
          </cell>
          <cell r="H100">
            <v>319.83999999999997</v>
          </cell>
          <cell r="I100">
            <v>0</v>
          </cell>
        </row>
        <row r="101">
          <cell r="A101">
            <v>2</v>
          </cell>
          <cell r="B101" t="str">
            <v>40MVA 132/33KV Xmer (with oil and associated equip.)</v>
          </cell>
          <cell r="C101">
            <v>1</v>
          </cell>
          <cell r="D101">
            <v>124.35869344262296</v>
          </cell>
          <cell r="E101">
            <v>124.35869344262296</v>
          </cell>
          <cell r="F101">
            <v>8.5145573770491794</v>
          </cell>
          <cell r="G101">
            <v>8.5145573770491794</v>
          </cell>
          <cell r="H101">
            <v>132.87325081967214</v>
          </cell>
          <cell r="I101">
            <v>132.87325081967214</v>
          </cell>
        </row>
        <row r="102">
          <cell r="A102">
            <v>3</v>
          </cell>
          <cell r="B102" t="str">
            <v>Oil filteration Machine(500 Gl.per Hr.)</v>
          </cell>
          <cell r="C102">
            <v>1</v>
          </cell>
          <cell r="D102">
            <v>2.2738</v>
          </cell>
          <cell r="E102">
            <v>2.2738</v>
          </cell>
          <cell r="F102">
            <v>0.30199999999999999</v>
          </cell>
          <cell r="G102">
            <v>0.30199999999999999</v>
          </cell>
          <cell r="H102">
            <v>2.5758000000000001</v>
          </cell>
          <cell r="I102">
            <v>2.5758000000000001</v>
          </cell>
        </row>
        <row r="103">
          <cell r="A103">
            <v>4</v>
          </cell>
          <cell r="B103" t="str">
            <v>Oil Storage Tank (15/20 KL)</v>
          </cell>
          <cell r="C103">
            <v>0</v>
          </cell>
          <cell r="D103">
            <v>0</v>
          </cell>
          <cell r="E103">
            <v>0</v>
          </cell>
          <cell r="F103">
            <v>2</v>
          </cell>
          <cell r="G103">
            <v>0</v>
          </cell>
          <cell r="H103">
            <v>2</v>
          </cell>
          <cell r="I103">
            <v>0</v>
          </cell>
        </row>
        <row r="104">
          <cell r="A104">
            <v>4</v>
          </cell>
          <cell r="B104" t="str">
            <v>Oil Storage Tank (15/20 KL)</v>
          </cell>
          <cell r="C104">
            <v>0</v>
          </cell>
          <cell r="D104">
            <v>0</v>
          </cell>
          <cell r="E104">
            <v>0</v>
          </cell>
          <cell r="F104">
            <v>2</v>
          </cell>
          <cell r="G104">
            <v>0</v>
          </cell>
          <cell r="H104">
            <v>2</v>
          </cell>
          <cell r="I104">
            <v>0</v>
          </cell>
        </row>
        <row r="105">
          <cell r="B105" t="str">
            <v>SUB TOTAL (D)</v>
          </cell>
          <cell r="C105">
            <v>0</v>
          </cell>
          <cell r="D105">
            <v>0</v>
          </cell>
          <cell r="E105">
            <v>126.63249344262296</v>
          </cell>
          <cell r="F105">
            <v>0</v>
          </cell>
          <cell r="G105">
            <v>8.816557377049179</v>
          </cell>
          <cell r="H105">
            <v>0</v>
          </cell>
          <cell r="I105">
            <v>135.44905081967212</v>
          </cell>
        </row>
        <row r="106">
          <cell r="I106">
            <v>135.449051</v>
          </cell>
        </row>
        <row r="107">
          <cell r="A107" t="str">
            <v>(E)</v>
          </cell>
          <cell r="B107" t="str">
            <v xml:space="preserve">220KV &amp;132KV Carrier Comm.Equip.including provision for </v>
          </cell>
        </row>
        <row r="108">
          <cell r="B108" t="str">
            <v>telemetering etc.&amp; sending s/ss reqmnt</v>
          </cell>
        </row>
        <row r="109">
          <cell r="B109" t="str">
            <v>telemetering etc.&amp; sending s/ss reqmnt</v>
          </cell>
        </row>
        <row r="110">
          <cell r="A110">
            <v>1</v>
          </cell>
          <cell r="B110" t="str">
            <v>Carrier cabinet</v>
          </cell>
          <cell r="C110">
            <v>0</v>
          </cell>
          <cell r="D110">
            <v>3.5</v>
          </cell>
          <cell r="E110">
            <v>0</v>
          </cell>
          <cell r="F110">
            <v>3.5709999999999999E-2</v>
          </cell>
          <cell r="G110">
            <v>0</v>
          </cell>
          <cell r="H110">
            <v>3.5357099999999999</v>
          </cell>
          <cell r="I110">
            <v>0</v>
          </cell>
        </row>
        <row r="111">
          <cell r="A111">
            <v>2</v>
          </cell>
          <cell r="B111" t="str">
            <v>Coupling Devices (LMU)</v>
          </cell>
          <cell r="C111">
            <v>0</v>
          </cell>
          <cell r="D111">
            <v>0.8</v>
          </cell>
          <cell r="E111">
            <v>0</v>
          </cell>
          <cell r="F111">
            <v>0</v>
          </cell>
          <cell r="G111">
            <v>0</v>
          </cell>
          <cell r="H111">
            <v>0.8</v>
          </cell>
          <cell r="I111">
            <v>0</v>
          </cell>
        </row>
        <row r="112">
          <cell r="A112">
            <v>3</v>
          </cell>
          <cell r="B112" t="str">
            <v>Protection coupler</v>
          </cell>
          <cell r="C112">
            <v>0</v>
          </cell>
          <cell r="D112">
            <v>1.7</v>
          </cell>
          <cell r="E112">
            <v>0</v>
          </cell>
          <cell r="F112">
            <v>0</v>
          </cell>
          <cell r="G112">
            <v>0</v>
          </cell>
          <cell r="H112">
            <v>1.7</v>
          </cell>
          <cell r="I112">
            <v>0</v>
          </cell>
        </row>
        <row r="113">
          <cell r="A113">
            <v>4</v>
          </cell>
          <cell r="B113" t="str">
            <v>EPAX</v>
          </cell>
          <cell r="C113">
            <v>0</v>
          </cell>
          <cell r="D113">
            <v>2.5</v>
          </cell>
          <cell r="E113">
            <v>0</v>
          </cell>
          <cell r="F113">
            <v>0</v>
          </cell>
          <cell r="G113">
            <v>0</v>
          </cell>
          <cell r="H113">
            <v>2.5</v>
          </cell>
          <cell r="I113">
            <v>0</v>
          </cell>
        </row>
        <row r="114">
          <cell r="A114">
            <v>5</v>
          </cell>
          <cell r="B114" t="str">
            <v>Telephone Sets</v>
          </cell>
          <cell r="C114">
            <v>0</v>
          </cell>
          <cell r="D114">
            <v>0.01</v>
          </cell>
          <cell r="E114">
            <v>0</v>
          </cell>
          <cell r="F114">
            <v>0</v>
          </cell>
          <cell r="G114">
            <v>0</v>
          </cell>
          <cell r="H114">
            <v>0.01</v>
          </cell>
          <cell r="I114">
            <v>0</v>
          </cell>
        </row>
        <row r="115">
          <cell r="A115">
            <v>6</v>
          </cell>
          <cell r="B115" t="str">
            <v>Coxial Cable (KM)</v>
          </cell>
          <cell r="C115">
            <v>0</v>
          </cell>
          <cell r="D115">
            <v>0.8</v>
          </cell>
          <cell r="E115">
            <v>0</v>
          </cell>
          <cell r="F115">
            <v>0</v>
          </cell>
          <cell r="G115">
            <v>0</v>
          </cell>
          <cell r="H115">
            <v>0.8</v>
          </cell>
          <cell r="I115">
            <v>0</v>
          </cell>
        </row>
        <row r="116">
          <cell r="A116">
            <v>7</v>
          </cell>
          <cell r="B116" t="str">
            <v>Telephone Cable</v>
          </cell>
          <cell r="C116">
            <v>0</v>
          </cell>
          <cell r="D116">
            <v>0.25</v>
          </cell>
          <cell r="E116">
            <v>0</v>
          </cell>
          <cell r="F116">
            <v>0</v>
          </cell>
          <cell r="G116">
            <v>0</v>
          </cell>
          <cell r="H116">
            <v>0.25</v>
          </cell>
          <cell r="I116">
            <v>0</v>
          </cell>
        </row>
        <row r="117">
          <cell r="A117">
            <v>8</v>
          </cell>
          <cell r="B117" t="str">
            <v>220kV Wave Trap</v>
          </cell>
          <cell r="C117">
            <v>0</v>
          </cell>
          <cell r="D117">
            <v>1.5</v>
          </cell>
          <cell r="E117">
            <v>0</v>
          </cell>
          <cell r="F117">
            <v>0</v>
          </cell>
          <cell r="G117">
            <v>0</v>
          </cell>
          <cell r="H117">
            <v>1.5</v>
          </cell>
          <cell r="I117">
            <v>0</v>
          </cell>
        </row>
        <row r="118">
          <cell r="A118">
            <v>9</v>
          </cell>
          <cell r="B118" t="str">
            <v>132kV Wave Trap</v>
          </cell>
          <cell r="C118">
            <v>0</v>
          </cell>
          <cell r="D118">
            <v>1</v>
          </cell>
          <cell r="E118">
            <v>0</v>
          </cell>
          <cell r="F118">
            <v>0</v>
          </cell>
          <cell r="G118">
            <v>0</v>
          </cell>
          <cell r="H118">
            <v>1</v>
          </cell>
          <cell r="I118">
            <v>0</v>
          </cell>
        </row>
        <row r="119">
          <cell r="A119">
            <v>10</v>
          </cell>
          <cell r="B119" t="str">
            <v>220kV CVT</v>
          </cell>
          <cell r="C119">
            <v>0</v>
          </cell>
          <cell r="D119">
            <v>2.5</v>
          </cell>
          <cell r="E119">
            <v>0</v>
          </cell>
          <cell r="F119">
            <v>0</v>
          </cell>
          <cell r="G119">
            <v>0</v>
          </cell>
          <cell r="H119">
            <v>2.5</v>
          </cell>
          <cell r="I119">
            <v>0</v>
          </cell>
        </row>
        <row r="120">
          <cell r="A120">
            <v>11</v>
          </cell>
          <cell r="B120" t="str">
            <v>132kV Coupling Capacitors</v>
          </cell>
          <cell r="C120">
            <v>0</v>
          </cell>
          <cell r="D120">
            <v>1</v>
          </cell>
          <cell r="E120">
            <v>0</v>
          </cell>
          <cell r="F120">
            <v>0</v>
          </cell>
          <cell r="G120">
            <v>0</v>
          </cell>
          <cell r="H120">
            <v>1</v>
          </cell>
          <cell r="I120">
            <v>0</v>
          </cell>
        </row>
        <row r="121">
          <cell r="A121">
            <v>11</v>
          </cell>
          <cell r="B121" t="str">
            <v>132kV Coupling Capacitors</v>
          </cell>
          <cell r="C121">
            <v>0</v>
          </cell>
          <cell r="D121">
            <v>1</v>
          </cell>
          <cell r="E121">
            <v>0</v>
          </cell>
          <cell r="F121">
            <v>0</v>
          </cell>
          <cell r="G121">
            <v>0</v>
          </cell>
          <cell r="H121">
            <v>1</v>
          </cell>
          <cell r="I121">
            <v>0</v>
          </cell>
        </row>
        <row r="122">
          <cell r="B122" t="str">
            <v>SUB TOTAL (E)</v>
          </cell>
          <cell r="C122">
            <v>0</v>
          </cell>
          <cell r="D122">
            <v>0</v>
          </cell>
          <cell r="E122">
            <v>0</v>
          </cell>
          <cell r="F122">
            <v>0</v>
          </cell>
          <cell r="G122">
            <v>0</v>
          </cell>
          <cell r="H122">
            <v>0</v>
          </cell>
          <cell r="I122">
            <v>0</v>
          </cell>
        </row>
        <row r="123">
          <cell r="I123">
            <v>0</v>
          </cell>
        </row>
        <row r="124">
          <cell r="A124" t="str">
            <v>(F-I)</v>
          </cell>
          <cell r="B124" t="str">
            <v>220KV Structures</v>
          </cell>
          <cell r="C124" t="str">
            <v>Weight of Steel in MT</v>
          </cell>
        </row>
        <row r="125">
          <cell r="A125" t="str">
            <v>(F-I)</v>
          </cell>
          <cell r="B125" t="str">
            <v>220KV Structures</v>
          </cell>
          <cell r="C125" t="str">
            <v>Weight of Steel in MT</v>
          </cell>
        </row>
        <row r="126">
          <cell r="A126">
            <v>1</v>
          </cell>
          <cell r="B126" t="str">
            <v>Gantry Column(AGT)</v>
          </cell>
          <cell r="C126">
            <v>0</v>
          </cell>
          <cell r="D126">
            <v>3.6</v>
          </cell>
          <cell r="E126">
            <v>0</v>
          </cell>
        </row>
        <row r="127">
          <cell r="A127">
            <v>2</v>
          </cell>
          <cell r="B127" t="str">
            <v>Gantry Column(AAGT)</v>
          </cell>
          <cell r="C127">
            <v>0</v>
          </cell>
          <cell r="D127">
            <v>5.31</v>
          </cell>
          <cell r="E127">
            <v>0</v>
          </cell>
        </row>
        <row r="128">
          <cell r="A128">
            <v>3</v>
          </cell>
          <cell r="B128" t="str">
            <v>Gantry Beam(AGB)</v>
          </cell>
          <cell r="C128">
            <v>0</v>
          </cell>
          <cell r="D128">
            <v>1.23</v>
          </cell>
          <cell r="E128">
            <v>0</v>
          </cell>
        </row>
        <row r="129">
          <cell r="A129">
            <v>4</v>
          </cell>
          <cell r="B129" t="str">
            <v>Main Busbar Structure(ABM)</v>
          </cell>
          <cell r="C129">
            <v>0</v>
          </cell>
          <cell r="D129">
            <v>2.411</v>
          </cell>
          <cell r="E129">
            <v>0</v>
          </cell>
        </row>
        <row r="130">
          <cell r="A130">
            <v>5</v>
          </cell>
          <cell r="B130" t="str">
            <v>Auxiliary Busbar structure(ABA)</v>
          </cell>
          <cell r="C130">
            <v>0</v>
          </cell>
          <cell r="D130">
            <v>2.327</v>
          </cell>
          <cell r="E130">
            <v>0</v>
          </cell>
        </row>
        <row r="131">
          <cell r="A131">
            <v>6</v>
          </cell>
          <cell r="B131" t="str">
            <v>CT structure</v>
          </cell>
          <cell r="C131">
            <v>0</v>
          </cell>
          <cell r="D131">
            <v>0.27</v>
          </cell>
          <cell r="E131">
            <v>0</v>
          </cell>
        </row>
        <row r="132">
          <cell r="A132">
            <v>7</v>
          </cell>
          <cell r="B132" t="str">
            <v>LA structure</v>
          </cell>
          <cell r="C132">
            <v>0</v>
          </cell>
          <cell r="D132">
            <v>0.13</v>
          </cell>
          <cell r="E132">
            <v>0</v>
          </cell>
        </row>
        <row r="133">
          <cell r="A133">
            <v>8</v>
          </cell>
          <cell r="B133" t="str">
            <v>Post/Solid Core structure</v>
          </cell>
          <cell r="C133">
            <v>0</v>
          </cell>
          <cell r="D133">
            <v>0.21</v>
          </cell>
          <cell r="E133">
            <v>0</v>
          </cell>
        </row>
        <row r="134">
          <cell r="A134">
            <v>9</v>
          </cell>
          <cell r="B134" t="str">
            <v>Isolator structure</v>
          </cell>
          <cell r="C134">
            <v>0</v>
          </cell>
          <cell r="D134">
            <v>2.056</v>
          </cell>
          <cell r="E134">
            <v>0</v>
          </cell>
        </row>
        <row r="135">
          <cell r="A135">
            <v>10</v>
          </cell>
          <cell r="B135" t="str">
            <v>PT/CVT structure</v>
          </cell>
          <cell r="C135">
            <v>0</v>
          </cell>
          <cell r="D135">
            <v>0.27</v>
          </cell>
          <cell r="E135">
            <v>0</v>
          </cell>
        </row>
        <row r="136">
          <cell r="A136">
            <v>10</v>
          </cell>
          <cell r="B136" t="str">
            <v>PT/CVT structure</v>
          </cell>
          <cell r="C136">
            <v>0</v>
          </cell>
          <cell r="D136">
            <v>0.27</v>
          </cell>
          <cell r="E136">
            <v>0</v>
          </cell>
        </row>
        <row r="137">
          <cell r="B137" t="str">
            <v>SUB TOTAL (F-I)</v>
          </cell>
          <cell r="C137">
            <v>0</v>
          </cell>
          <cell r="D137">
            <v>0</v>
          </cell>
          <cell r="E137">
            <v>0</v>
          </cell>
        </row>
        <row r="138">
          <cell r="E138">
            <v>0</v>
          </cell>
        </row>
        <row r="139">
          <cell r="A139" t="str">
            <v>(F-II)</v>
          </cell>
          <cell r="B139" t="str">
            <v>132KV STRUCTURE</v>
          </cell>
        </row>
        <row r="140">
          <cell r="A140" t="str">
            <v>(F-II)</v>
          </cell>
          <cell r="B140" t="str">
            <v>132KV STRUCTURE</v>
          </cell>
        </row>
        <row r="141">
          <cell r="A141">
            <v>1</v>
          </cell>
          <cell r="B141" t="str">
            <v>Gantry Column</v>
          </cell>
          <cell r="C141">
            <v>4</v>
          </cell>
          <cell r="D141">
            <v>1.9770000000000001</v>
          </cell>
          <cell r="E141">
            <v>7.9080000000000004</v>
          </cell>
        </row>
        <row r="142">
          <cell r="A142">
            <v>2</v>
          </cell>
          <cell r="B142" t="str">
            <v xml:space="preserve">Gantry Beam    </v>
          </cell>
          <cell r="C142">
            <v>3</v>
          </cell>
          <cell r="D142">
            <v>1.0649999999999999</v>
          </cell>
          <cell r="E142">
            <v>3.1949999999999998</v>
          </cell>
        </row>
        <row r="143">
          <cell r="A143">
            <v>3</v>
          </cell>
          <cell r="B143" t="str">
            <v xml:space="preserve">Main busbar structure    </v>
          </cell>
          <cell r="C143">
            <v>1</v>
          </cell>
          <cell r="D143">
            <v>1.5429999999999999</v>
          </cell>
          <cell r="E143">
            <v>1.5429999999999999</v>
          </cell>
        </row>
        <row r="144">
          <cell r="A144">
            <v>4</v>
          </cell>
          <cell r="B144" t="str">
            <v>Aux. Busbar Structure</v>
          </cell>
          <cell r="C144">
            <v>0</v>
          </cell>
          <cell r="D144">
            <v>0.90500000000000003</v>
          </cell>
          <cell r="E144">
            <v>0</v>
          </cell>
        </row>
        <row r="145">
          <cell r="A145">
            <v>5</v>
          </cell>
          <cell r="B145" t="str">
            <v>CT structure</v>
          </cell>
          <cell r="C145">
            <v>3</v>
          </cell>
          <cell r="D145">
            <v>0.23499999999999999</v>
          </cell>
          <cell r="E145">
            <v>0.70499999999999996</v>
          </cell>
        </row>
        <row r="146">
          <cell r="A146">
            <v>6</v>
          </cell>
          <cell r="B146" t="str">
            <v>LA structure</v>
          </cell>
          <cell r="C146">
            <v>3</v>
          </cell>
          <cell r="D146">
            <v>0.17100000000000001</v>
          </cell>
          <cell r="E146">
            <v>0.51300000000000001</v>
          </cell>
        </row>
        <row r="147">
          <cell r="A147">
            <v>7</v>
          </cell>
          <cell r="B147" t="str">
            <v>Post /Solid Core structure</v>
          </cell>
          <cell r="C147">
            <v>3</v>
          </cell>
          <cell r="D147">
            <v>0.20300000000000001</v>
          </cell>
          <cell r="E147">
            <v>0.60899999999999999</v>
          </cell>
        </row>
        <row r="148">
          <cell r="A148">
            <v>8</v>
          </cell>
          <cell r="B148" t="str">
            <v>Isolator structure</v>
          </cell>
          <cell r="C148">
            <v>3</v>
          </cell>
          <cell r="D148">
            <v>1.4419999999999999</v>
          </cell>
          <cell r="E148">
            <v>4.3259999999999996</v>
          </cell>
        </row>
        <row r="149">
          <cell r="A149">
            <v>9</v>
          </cell>
          <cell r="B149" t="str">
            <v>Coupling capacitor</v>
          </cell>
          <cell r="C149">
            <v>0</v>
          </cell>
          <cell r="D149">
            <v>0.17499999999999999</v>
          </cell>
          <cell r="E149">
            <v>0</v>
          </cell>
        </row>
        <row r="150">
          <cell r="A150">
            <v>10</v>
          </cell>
          <cell r="B150" t="str">
            <v>PT structure</v>
          </cell>
          <cell r="C150">
            <v>0</v>
          </cell>
          <cell r="D150">
            <v>0.22700000000000001</v>
          </cell>
          <cell r="E150">
            <v>0</v>
          </cell>
        </row>
        <row r="151">
          <cell r="A151">
            <v>10</v>
          </cell>
          <cell r="B151" t="str">
            <v>PT structure</v>
          </cell>
          <cell r="C151">
            <v>0</v>
          </cell>
          <cell r="D151">
            <v>0.22700000000000001</v>
          </cell>
          <cell r="E151">
            <v>0</v>
          </cell>
        </row>
        <row r="152">
          <cell r="B152" t="str">
            <v>SUB TOTAL (F-II)</v>
          </cell>
          <cell r="C152">
            <v>0</v>
          </cell>
          <cell r="D152">
            <v>0</v>
          </cell>
          <cell r="E152">
            <v>18.798999999999999</v>
          </cell>
        </row>
        <row r="153">
          <cell r="E153">
            <v>18.798999999999999</v>
          </cell>
        </row>
        <row r="154">
          <cell r="A154" t="str">
            <v>(F-III)</v>
          </cell>
          <cell r="B154" t="str">
            <v>33KV STRUCTURE</v>
          </cell>
        </row>
        <row r="155">
          <cell r="A155" t="str">
            <v>(F-III)</v>
          </cell>
          <cell r="B155" t="str">
            <v>33KV STRUCTURE</v>
          </cell>
        </row>
        <row r="156">
          <cell r="A156">
            <v>1</v>
          </cell>
          <cell r="B156" t="str">
            <v>Gantry Column</v>
          </cell>
          <cell r="C156">
            <v>2</v>
          </cell>
          <cell r="D156">
            <v>0.502</v>
          </cell>
          <cell r="E156">
            <v>1.004</v>
          </cell>
        </row>
        <row r="157">
          <cell r="A157">
            <v>2</v>
          </cell>
          <cell r="B157" t="str">
            <v>Gantry Beam</v>
          </cell>
          <cell r="C157">
            <v>2</v>
          </cell>
          <cell r="D157">
            <v>0.28999999999999998</v>
          </cell>
          <cell r="E157">
            <v>0.57999999999999996</v>
          </cell>
        </row>
        <row r="158">
          <cell r="A158">
            <v>3</v>
          </cell>
          <cell r="B158" t="str">
            <v>Main Busbar Structure</v>
          </cell>
          <cell r="C158">
            <v>1</v>
          </cell>
          <cell r="D158">
            <v>0.86899999999999999</v>
          </cell>
          <cell r="E158">
            <v>0.86899999999999999</v>
          </cell>
        </row>
        <row r="159">
          <cell r="A159">
            <v>4</v>
          </cell>
          <cell r="B159" t="str">
            <v>Aux.Busbar Structure</v>
          </cell>
          <cell r="C159">
            <v>0</v>
          </cell>
          <cell r="D159">
            <v>0.71199999999999997</v>
          </cell>
          <cell r="E159">
            <v>0</v>
          </cell>
        </row>
        <row r="160">
          <cell r="A160">
            <v>5</v>
          </cell>
          <cell r="B160" t="str">
            <v>CT Structure</v>
          </cell>
          <cell r="C160">
            <v>3</v>
          </cell>
          <cell r="D160">
            <v>0.1</v>
          </cell>
          <cell r="E160">
            <v>0.30000000000000004</v>
          </cell>
        </row>
        <row r="161">
          <cell r="A161">
            <v>6</v>
          </cell>
          <cell r="B161" t="str">
            <v>LA structure</v>
          </cell>
          <cell r="C161">
            <v>3</v>
          </cell>
          <cell r="D161">
            <v>0.1</v>
          </cell>
          <cell r="E161">
            <v>0.30000000000000004</v>
          </cell>
        </row>
        <row r="162">
          <cell r="A162">
            <v>7</v>
          </cell>
          <cell r="B162" t="str">
            <v>Isolator structure</v>
          </cell>
          <cell r="C162">
            <v>2</v>
          </cell>
          <cell r="D162">
            <v>0.35799999999999998</v>
          </cell>
          <cell r="E162">
            <v>0.71599999999999997</v>
          </cell>
        </row>
        <row r="163">
          <cell r="A163">
            <v>8</v>
          </cell>
          <cell r="B163" t="str">
            <v>PT structure</v>
          </cell>
          <cell r="C163">
            <v>0</v>
          </cell>
          <cell r="D163">
            <v>0.1</v>
          </cell>
          <cell r="E163">
            <v>0</v>
          </cell>
        </row>
        <row r="164">
          <cell r="A164">
            <v>9</v>
          </cell>
          <cell r="B164" t="str">
            <v>Post Insulator structure</v>
          </cell>
          <cell r="C164">
            <v>0</v>
          </cell>
          <cell r="D164">
            <v>0.1</v>
          </cell>
          <cell r="E164">
            <v>0</v>
          </cell>
        </row>
        <row r="165">
          <cell r="A165">
            <v>9</v>
          </cell>
          <cell r="B165" t="str">
            <v>Post Insulator structure</v>
          </cell>
          <cell r="C165">
            <v>0</v>
          </cell>
          <cell r="D165">
            <v>0.1</v>
          </cell>
          <cell r="E165">
            <v>0</v>
          </cell>
        </row>
        <row r="166">
          <cell r="B166" t="str">
            <v>SUB TOTAL (F-III)</v>
          </cell>
          <cell r="C166">
            <v>0</v>
          </cell>
          <cell r="D166">
            <v>0</v>
          </cell>
          <cell r="E166">
            <v>3.7690000000000001</v>
          </cell>
        </row>
        <row r="167">
          <cell r="G167" t="str">
            <v>LS</v>
          </cell>
        </row>
        <row r="168">
          <cell r="B168" t="str">
            <v>SUB TOTAL F(I)+F(II)+F(III)</v>
          </cell>
          <cell r="C168">
            <v>0</v>
          </cell>
          <cell r="D168">
            <v>0</v>
          </cell>
          <cell r="E168">
            <v>22.567999999999998</v>
          </cell>
        </row>
        <row r="169">
          <cell r="E169">
            <v>22.568000000000001</v>
          </cell>
        </row>
        <row r="170">
          <cell r="B170" t="str">
            <v>TOTAL  COST OF STEEL (F)</v>
          </cell>
          <cell r="C170">
            <v>22.567999999999998</v>
          </cell>
          <cell r="D170">
            <v>0.26096326530612241</v>
          </cell>
          <cell r="E170">
            <v>5.8894189714285696</v>
          </cell>
          <cell r="F170">
            <v>9.0938775510204083E-3</v>
          </cell>
          <cell r="G170">
            <v>0.20523062857142857</v>
          </cell>
          <cell r="H170">
            <v>0.27005714285714283</v>
          </cell>
          <cell r="I170">
            <v>6.0946495999999986</v>
          </cell>
        </row>
        <row r="171">
          <cell r="B171" t="str">
            <v>TOTAL  COST OF STEEL (F)</v>
          </cell>
          <cell r="C171">
            <v>22.568000000000001</v>
          </cell>
          <cell r="D171">
            <v>0.260963</v>
          </cell>
          <cell r="E171">
            <v>5.8894190000000002</v>
          </cell>
          <cell r="F171">
            <v>9.0939999999999997E-3</v>
          </cell>
          <cell r="G171">
            <v>0.205231</v>
          </cell>
          <cell r="H171">
            <v>0.27005699999999999</v>
          </cell>
          <cell r="I171">
            <v>6.0946499999999997</v>
          </cell>
        </row>
        <row r="172">
          <cell r="A172" t="str">
            <v>G</v>
          </cell>
          <cell r="B172" t="str">
            <v>BUSBAR, EARTHING MATERIAL</v>
          </cell>
          <cell r="C172">
            <v>0</v>
          </cell>
          <cell r="D172">
            <v>0</v>
          </cell>
          <cell r="E172">
            <v>0</v>
          </cell>
          <cell r="F172">
            <v>0</v>
          </cell>
          <cell r="G172">
            <v>0</v>
          </cell>
          <cell r="H172">
            <v>0</v>
          </cell>
          <cell r="I172" t="str">
            <v/>
          </cell>
        </row>
        <row r="173">
          <cell r="I173" t="str">
            <v/>
          </cell>
        </row>
        <row r="174">
          <cell r="A174">
            <v>1</v>
          </cell>
          <cell r="B174" t="str">
            <v>Zebra conductor  (in Kms)</v>
          </cell>
          <cell r="C174">
            <v>1</v>
          </cell>
          <cell r="D174">
            <v>1.0555000000000001</v>
          </cell>
          <cell r="E174">
            <v>1.0555000000000001</v>
          </cell>
          <cell r="F174">
            <v>5.5100000000000003E-2</v>
          </cell>
          <cell r="G174">
            <v>5.5100000000000003E-2</v>
          </cell>
          <cell r="H174">
            <v>1.1106</v>
          </cell>
          <cell r="I174">
            <v>1.1106</v>
          </cell>
        </row>
        <row r="175">
          <cell r="A175">
            <v>2</v>
          </cell>
          <cell r="B175" t="str">
            <v>M.S.Flat for earthing/earthing rods (in MT)</v>
          </cell>
          <cell r="C175">
            <v>2</v>
          </cell>
          <cell r="D175">
            <v>0.21840000000000001</v>
          </cell>
          <cell r="E175">
            <v>0.43680000000000002</v>
          </cell>
          <cell r="F175">
            <v>8.2000000000000007E-3</v>
          </cell>
          <cell r="G175">
            <v>1.6400000000000001E-2</v>
          </cell>
          <cell r="H175">
            <v>0.22660000000000002</v>
          </cell>
          <cell r="I175">
            <v>0.45320000000000005</v>
          </cell>
        </row>
        <row r="176">
          <cell r="A176">
            <v>3</v>
          </cell>
          <cell r="B176" t="str">
            <v>Clamps &amp; Connectors</v>
          </cell>
          <cell r="C176">
            <v>40</v>
          </cell>
          <cell r="D176">
            <v>6.3E-3</v>
          </cell>
          <cell r="E176">
            <v>0.252</v>
          </cell>
          <cell r="F176">
            <v>1.6000000000000001E-3</v>
          </cell>
          <cell r="G176">
            <v>6.4000000000000001E-2</v>
          </cell>
          <cell r="H176">
            <v>7.9000000000000008E-3</v>
          </cell>
          <cell r="I176">
            <v>0.316</v>
          </cell>
        </row>
        <row r="177">
          <cell r="A177">
            <v>4</v>
          </cell>
          <cell r="B177" t="str">
            <v>Power &amp; Control Cable</v>
          </cell>
          <cell r="C177">
            <v>2.5</v>
          </cell>
          <cell r="D177">
            <v>0.38729999999999998</v>
          </cell>
          <cell r="E177">
            <v>0.96824999999999994</v>
          </cell>
          <cell r="F177">
            <v>1.0800000000000001E-2</v>
          </cell>
          <cell r="G177">
            <v>2.7000000000000003E-2</v>
          </cell>
          <cell r="H177">
            <v>0.39809999999999995</v>
          </cell>
          <cell r="I177">
            <v>0.99524999999999997</v>
          </cell>
        </row>
        <row r="178">
          <cell r="A178">
            <v>5</v>
          </cell>
          <cell r="B178" t="str">
            <v>Screening conductor</v>
          </cell>
          <cell r="C178" t="str">
            <v>LS</v>
          </cell>
          <cell r="D178">
            <v>0.2</v>
          </cell>
          <cell r="E178">
            <v>0.2</v>
          </cell>
          <cell r="F178">
            <v>0</v>
          </cell>
          <cell r="G178">
            <v>0</v>
          </cell>
          <cell r="H178" t="str">
            <v>LS</v>
          </cell>
          <cell r="I178">
            <v>0.2</v>
          </cell>
        </row>
        <row r="179">
          <cell r="A179">
            <v>6</v>
          </cell>
          <cell r="B179" t="str">
            <v>Junction Box etc. &amp; Misc.expendtirues</v>
          </cell>
          <cell r="C179" t="str">
            <v>LS</v>
          </cell>
          <cell r="D179">
            <v>0.5</v>
          </cell>
          <cell r="E179">
            <v>0.5</v>
          </cell>
          <cell r="F179">
            <v>0</v>
          </cell>
          <cell r="G179">
            <v>0</v>
          </cell>
          <cell r="H179" t="str">
            <v>LS</v>
          </cell>
          <cell r="I179">
            <v>0.5</v>
          </cell>
        </row>
        <row r="180">
          <cell r="A180">
            <v>7</v>
          </cell>
          <cell r="B180" t="str">
            <v>Fire fighting equipments</v>
          </cell>
          <cell r="C180" t="str">
            <v>LS</v>
          </cell>
          <cell r="D180">
            <v>0</v>
          </cell>
          <cell r="E180">
            <v>0</v>
          </cell>
          <cell r="F180">
            <v>0</v>
          </cell>
          <cell r="G180">
            <v>0</v>
          </cell>
          <cell r="H180" t="str">
            <v>LS</v>
          </cell>
          <cell r="I180">
            <v>0</v>
          </cell>
        </row>
        <row r="181">
          <cell r="A181">
            <v>8</v>
          </cell>
          <cell r="B181" t="str">
            <v>Aluminium/Red Oxide Paint and Nut,Bolt,Washers &amp; other misc. material</v>
          </cell>
          <cell r="C181" t="str">
            <v>LS</v>
          </cell>
          <cell r="D181">
            <v>0</v>
          </cell>
          <cell r="E181">
            <v>0</v>
          </cell>
          <cell r="F181">
            <v>0.1</v>
          </cell>
          <cell r="G181">
            <v>0.1</v>
          </cell>
          <cell r="H181" t="str">
            <v>LS</v>
          </cell>
          <cell r="I181">
            <v>0.1</v>
          </cell>
        </row>
        <row r="182">
          <cell r="E182">
            <v>0</v>
          </cell>
          <cell r="F182">
            <v>0.1</v>
          </cell>
          <cell r="G182">
            <v>0.1</v>
          </cell>
          <cell r="H182" t="str">
            <v>LS</v>
          </cell>
          <cell r="I182">
            <v>0.1</v>
          </cell>
        </row>
        <row r="183">
          <cell r="B183" t="str">
            <v>SUB TOTAL (G)</v>
          </cell>
          <cell r="C183">
            <v>0</v>
          </cell>
          <cell r="D183">
            <v>0</v>
          </cell>
          <cell r="E183">
            <v>3.4125500000000004</v>
          </cell>
          <cell r="F183">
            <v>0</v>
          </cell>
          <cell r="G183">
            <v>0.26250000000000001</v>
          </cell>
          <cell r="H183">
            <v>0</v>
          </cell>
          <cell r="I183">
            <v>3.6750500000000001</v>
          </cell>
        </row>
        <row r="184">
          <cell r="I184">
            <v>3.6750500000000001</v>
          </cell>
        </row>
        <row r="185">
          <cell r="A185" t="str">
            <v>H</v>
          </cell>
          <cell r="B185" t="str">
            <v>AC/DC SUPPLY</v>
          </cell>
          <cell r="C185">
            <v>0</v>
          </cell>
          <cell r="D185">
            <v>0</v>
          </cell>
          <cell r="E185">
            <v>0</v>
          </cell>
          <cell r="F185">
            <v>0</v>
          </cell>
          <cell r="G185">
            <v>0</v>
          </cell>
          <cell r="H185">
            <v>0</v>
          </cell>
          <cell r="I185" t="str">
            <v/>
          </cell>
        </row>
        <row r="186">
          <cell r="I186" t="str">
            <v/>
          </cell>
        </row>
        <row r="187">
          <cell r="A187">
            <v>1</v>
          </cell>
          <cell r="B187" t="str">
            <v>Station Transformer,200KVA,33/0.4KV</v>
          </cell>
          <cell r="C187">
            <v>0</v>
          </cell>
          <cell r="D187">
            <v>2.2999999999999998</v>
          </cell>
          <cell r="E187">
            <v>0</v>
          </cell>
          <cell r="F187">
            <v>0.50600000000000001</v>
          </cell>
          <cell r="G187">
            <v>0</v>
          </cell>
          <cell r="H187">
            <v>2.806</v>
          </cell>
          <cell r="I187">
            <v>0</v>
          </cell>
        </row>
        <row r="188">
          <cell r="A188">
            <v>2</v>
          </cell>
          <cell r="B188" t="str">
            <v>110Volt 300Ah battery</v>
          </cell>
          <cell r="C188">
            <v>0</v>
          </cell>
          <cell r="D188">
            <v>0.65</v>
          </cell>
          <cell r="E188">
            <v>0</v>
          </cell>
          <cell r="F188">
            <v>0.14299999999999999</v>
          </cell>
          <cell r="G188">
            <v>0</v>
          </cell>
          <cell r="H188">
            <v>0.79300000000000004</v>
          </cell>
          <cell r="I188">
            <v>0</v>
          </cell>
        </row>
        <row r="189">
          <cell r="A189">
            <v>3</v>
          </cell>
          <cell r="B189" t="str">
            <v>110Volt 300Ah Battery charger</v>
          </cell>
          <cell r="C189">
            <v>0</v>
          </cell>
          <cell r="D189">
            <v>1.2</v>
          </cell>
          <cell r="E189">
            <v>0</v>
          </cell>
          <cell r="F189">
            <v>0.26400000000000001</v>
          </cell>
          <cell r="G189">
            <v>0</v>
          </cell>
          <cell r="H189">
            <v>1.464</v>
          </cell>
          <cell r="I189">
            <v>0</v>
          </cell>
        </row>
        <row r="190">
          <cell r="A190">
            <v>4</v>
          </cell>
          <cell r="B190" t="str">
            <v>48Volt 300Ah Battery</v>
          </cell>
          <cell r="C190">
            <v>0</v>
          </cell>
          <cell r="D190">
            <v>0.65</v>
          </cell>
          <cell r="E190">
            <v>0</v>
          </cell>
          <cell r="F190">
            <v>0.14299999999999999</v>
          </cell>
          <cell r="G190">
            <v>0</v>
          </cell>
          <cell r="H190">
            <v>0.79300000000000004</v>
          </cell>
          <cell r="I190">
            <v>0</v>
          </cell>
        </row>
        <row r="191">
          <cell r="A191">
            <v>5</v>
          </cell>
          <cell r="B191" t="str">
            <v>48Volt 300Ah Battery charger</v>
          </cell>
          <cell r="C191">
            <v>0</v>
          </cell>
          <cell r="D191">
            <v>1.2</v>
          </cell>
          <cell r="E191">
            <v>0</v>
          </cell>
          <cell r="F191">
            <v>0.26400000000000001</v>
          </cell>
          <cell r="G191">
            <v>0</v>
          </cell>
          <cell r="H191">
            <v>1.464</v>
          </cell>
          <cell r="I191">
            <v>0</v>
          </cell>
        </row>
        <row r="192">
          <cell r="A192">
            <v>6</v>
          </cell>
          <cell r="B192" t="str">
            <v>AC/DC Distribution Boxes 415Volt</v>
          </cell>
          <cell r="C192">
            <v>0</v>
          </cell>
          <cell r="D192">
            <v>0</v>
          </cell>
          <cell r="E192">
            <v>0</v>
          </cell>
          <cell r="F192">
            <v>1.25</v>
          </cell>
          <cell r="G192">
            <v>0</v>
          </cell>
          <cell r="H192">
            <v>1.25</v>
          </cell>
          <cell r="I192">
            <v>0</v>
          </cell>
        </row>
        <row r="193">
          <cell r="A193">
            <v>7</v>
          </cell>
          <cell r="B193" t="str">
            <v>Arrangement of Lighting in S/s</v>
          </cell>
          <cell r="C193" t="str">
            <v>LS</v>
          </cell>
          <cell r="D193">
            <v>0</v>
          </cell>
          <cell r="E193">
            <v>0</v>
          </cell>
          <cell r="F193">
            <v>0</v>
          </cell>
          <cell r="G193">
            <v>0</v>
          </cell>
          <cell r="H193" t="str">
            <v>LS</v>
          </cell>
          <cell r="I193">
            <v>0</v>
          </cell>
        </row>
        <row r="194">
          <cell r="E194">
            <v>0</v>
          </cell>
          <cell r="F194">
            <v>0</v>
          </cell>
          <cell r="G194">
            <v>0</v>
          </cell>
          <cell r="H194" t="str">
            <v>LS</v>
          </cell>
          <cell r="I194">
            <v>0</v>
          </cell>
        </row>
        <row r="195">
          <cell r="B195" t="str">
            <v>SUB TOTAL (H)</v>
          </cell>
          <cell r="C195">
            <v>0</v>
          </cell>
          <cell r="D195">
            <v>0</v>
          </cell>
          <cell r="E195">
            <v>0</v>
          </cell>
          <cell r="F195">
            <v>0</v>
          </cell>
          <cell r="G195">
            <v>0</v>
          </cell>
          <cell r="H195">
            <v>0</v>
          </cell>
          <cell r="I195">
            <v>0</v>
          </cell>
        </row>
        <row r="196">
          <cell r="I196">
            <v>0</v>
          </cell>
        </row>
        <row r="197">
          <cell r="A197" t="str">
            <v>I</v>
          </cell>
          <cell r="B197" t="str">
            <v>CIVIL WORKS</v>
          </cell>
          <cell r="C197">
            <v>0</v>
          </cell>
          <cell r="D197">
            <v>0</v>
          </cell>
          <cell r="E197">
            <v>0</v>
          </cell>
          <cell r="F197">
            <v>0</v>
          </cell>
          <cell r="G197">
            <v>0</v>
          </cell>
          <cell r="H197">
            <v>0</v>
          </cell>
          <cell r="I197" t="str">
            <v/>
          </cell>
        </row>
        <row r="198">
          <cell r="A198" t="str">
            <v/>
          </cell>
          <cell r="B198" t="str">
            <v xml:space="preserve">Foundation work of </v>
          </cell>
          <cell r="C198">
            <v>0</v>
          </cell>
          <cell r="D198">
            <v>0</v>
          </cell>
          <cell r="E198">
            <v>0</v>
          </cell>
          <cell r="F198">
            <v>0</v>
          </cell>
          <cell r="G198">
            <v>0</v>
          </cell>
          <cell r="H198">
            <v>0</v>
          </cell>
          <cell r="I198" t="str">
            <v/>
          </cell>
        </row>
        <row r="199">
          <cell r="I199" t="str">
            <v/>
          </cell>
        </row>
        <row r="200">
          <cell r="A200">
            <v>1</v>
          </cell>
          <cell r="B200" t="str">
            <v>Gantry Column(AGT)</v>
          </cell>
          <cell r="C200">
            <v>0</v>
          </cell>
          <cell r="D200">
            <v>0</v>
          </cell>
          <cell r="E200">
            <v>0</v>
          </cell>
          <cell r="F200">
            <v>0.28000000000000003</v>
          </cell>
          <cell r="G200">
            <v>0</v>
          </cell>
          <cell r="H200">
            <v>0.28000000000000003</v>
          </cell>
          <cell r="I200">
            <v>0</v>
          </cell>
        </row>
        <row r="201">
          <cell r="A201">
            <v>2</v>
          </cell>
          <cell r="B201" t="str">
            <v>Gantry Column(AAGT)</v>
          </cell>
          <cell r="C201">
            <v>0</v>
          </cell>
          <cell r="D201">
            <v>0</v>
          </cell>
          <cell r="E201">
            <v>0</v>
          </cell>
          <cell r="F201">
            <v>0.28000000000000003</v>
          </cell>
          <cell r="G201">
            <v>0</v>
          </cell>
          <cell r="H201">
            <v>0.28000000000000003</v>
          </cell>
          <cell r="I201">
            <v>0</v>
          </cell>
        </row>
        <row r="202">
          <cell r="A202">
            <v>3</v>
          </cell>
          <cell r="B202" t="str">
            <v>220KV Main Busbar</v>
          </cell>
          <cell r="C202">
            <v>0</v>
          </cell>
          <cell r="D202">
            <v>0</v>
          </cell>
          <cell r="E202">
            <v>0</v>
          </cell>
          <cell r="F202">
            <v>0.191</v>
          </cell>
          <cell r="G202">
            <v>0</v>
          </cell>
          <cell r="H202">
            <v>0.191</v>
          </cell>
          <cell r="I202">
            <v>0</v>
          </cell>
        </row>
        <row r="203">
          <cell r="A203">
            <v>4</v>
          </cell>
          <cell r="B203" t="str">
            <v xml:space="preserve">220KV Aux.Busbar </v>
          </cell>
          <cell r="C203">
            <v>0</v>
          </cell>
          <cell r="D203">
            <v>0</v>
          </cell>
          <cell r="E203">
            <v>0</v>
          </cell>
          <cell r="F203">
            <v>0.21</v>
          </cell>
          <cell r="G203">
            <v>0</v>
          </cell>
          <cell r="H203">
            <v>0.21</v>
          </cell>
          <cell r="I203">
            <v>0</v>
          </cell>
        </row>
        <row r="204">
          <cell r="A204">
            <v>5</v>
          </cell>
          <cell r="B204" t="str">
            <v>220KV Isolator</v>
          </cell>
          <cell r="C204">
            <v>0</v>
          </cell>
          <cell r="D204">
            <v>0</v>
          </cell>
          <cell r="E204">
            <v>0</v>
          </cell>
          <cell r="F204">
            <v>0.16500000000000001</v>
          </cell>
          <cell r="G204">
            <v>0</v>
          </cell>
          <cell r="H204">
            <v>0.16500000000000001</v>
          </cell>
          <cell r="I204">
            <v>0</v>
          </cell>
        </row>
        <row r="205">
          <cell r="A205">
            <v>6</v>
          </cell>
          <cell r="B205" t="str">
            <v>220KV CB</v>
          </cell>
          <cell r="C205">
            <v>0</v>
          </cell>
          <cell r="D205">
            <v>0</v>
          </cell>
          <cell r="E205">
            <v>0</v>
          </cell>
          <cell r="F205">
            <v>0.311</v>
          </cell>
          <cell r="G205">
            <v>0</v>
          </cell>
          <cell r="H205">
            <v>0.311</v>
          </cell>
          <cell r="I205">
            <v>0</v>
          </cell>
        </row>
        <row r="206">
          <cell r="A206">
            <v>7</v>
          </cell>
          <cell r="B206" t="str">
            <v>220KV CT</v>
          </cell>
          <cell r="C206">
            <v>0</v>
          </cell>
          <cell r="D206">
            <v>0</v>
          </cell>
          <cell r="E206">
            <v>0</v>
          </cell>
          <cell r="F206">
            <v>0.05</v>
          </cell>
          <cell r="G206">
            <v>0</v>
          </cell>
          <cell r="H206">
            <v>0.05</v>
          </cell>
          <cell r="I206">
            <v>0</v>
          </cell>
        </row>
        <row r="207">
          <cell r="A207">
            <v>8</v>
          </cell>
          <cell r="B207" t="str">
            <v>220KV CVT/PT</v>
          </cell>
          <cell r="C207">
            <v>0</v>
          </cell>
          <cell r="D207">
            <v>0</v>
          </cell>
          <cell r="E207">
            <v>0</v>
          </cell>
          <cell r="F207">
            <v>0.05</v>
          </cell>
          <cell r="G207">
            <v>0</v>
          </cell>
          <cell r="H207">
            <v>0.05</v>
          </cell>
          <cell r="I207">
            <v>0</v>
          </cell>
        </row>
        <row r="208">
          <cell r="A208">
            <v>9</v>
          </cell>
          <cell r="B208" t="str">
            <v>220KV LA</v>
          </cell>
          <cell r="C208">
            <v>0</v>
          </cell>
          <cell r="D208">
            <v>0</v>
          </cell>
          <cell r="E208">
            <v>0</v>
          </cell>
          <cell r="F208">
            <v>2.5000000000000001E-2</v>
          </cell>
          <cell r="G208">
            <v>0</v>
          </cell>
          <cell r="H208">
            <v>2.5000000000000001E-2</v>
          </cell>
          <cell r="I208">
            <v>0</v>
          </cell>
        </row>
        <row r="209">
          <cell r="A209">
            <v>10</v>
          </cell>
          <cell r="B209" t="str">
            <v>220KV Post/Solid Core Insulators</v>
          </cell>
          <cell r="C209">
            <v>0</v>
          </cell>
          <cell r="D209">
            <v>0</v>
          </cell>
          <cell r="E209">
            <v>0</v>
          </cell>
          <cell r="F209">
            <v>0.06</v>
          </cell>
          <cell r="G209">
            <v>0</v>
          </cell>
          <cell r="H209">
            <v>0.06</v>
          </cell>
          <cell r="I209">
            <v>0</v>
          </cell>
        </row>
        <row r="210">
          <cell r="A210">
            <v>11</v>
          </cell>
          <cell r="B210" t="str">
            <v>160MVA transformer</v>
          </cell>
          <cell r="C210">
            <v>0</v>
          </cell>
          <cell r="D210">
            <v>0</v>
          </cell>
          <cell r="E210">
            <v>0</v>
          </cell>
          <cell r="F210">
            <v>0.54</v>
          </cell>
          <cell r="G210">
            <v>0</v>
          </cell>
          <cell r="H210">
            <v>0.54</v>
          </cell>
          <cell r="I210">
            <v>0</v>
          </cell>
        </row>
        <row r="211">
          <cell r="A211">
            <v>12</v>
          </cell>
          <cell r="B211" t="str">
            <v>40MVA transformer</v>
          </cell>
          <cell r="C211">
            <v>1</v>
          </cell>
          <cell r="D211">
            <v>0</v>
          </cell>
          <cell r="E211">
            <v>0</v>
          </cell>
          <cell r="F211">
            <v>0.53</v>
          </cell>
          <cell r="G211">
            <v>0.53</v>
          </cell>
          <cell r="H211">
            <v>0.53</v>
          </cell>
          <cell r="I211">
            <v>0.53</v>
          </cell>
        </row>
        <row r="212">
          <cell r="A212">
            <v>13</v>
          </cell>
          <cell r="B212" t="str">
            <v>132KV Gantry</v>
          </cell>
          <cell r="C212">
            <v>4</v>
          </cell>
          <cell r="D212">
            <v>0</v>
          </cell>
          <cell r="E212">
            <v>0</v>
          </cell>
          <cell r="F212">
            <v>0.3</v>
          </cell>
          <cell r="G212">
            <v>1.2</v>
          </cell>
          <cell r="H212">
            <v>0.3</v>
          </cell>
          <cell r="I212">
            <v>1.2</v>
          </cell>
        </row>
        <row r="213">
          <cell r="A213">
            <v>14</v>
          </cell>
          <cell r="B213" t="str">
            <v xml:space="preserve">132KV main busbar foundation </v>
          </cell>
          <cell r="C213">
            <v>1</v>
          </cell>
          <cell r="D213">
            <v>0</v>
          </cell>
          <cell r="E213">
            <v>0</v>
          </cell>
          <cell r="F213">
            <v>0.16500000000000001</v>
          </cell>
          <cell r="G213">
            <v>0.16500000000000001</v>
          </cell>
          <cell r="H213">
            <v>0.16500000000000001</v>
          </cell>
          <cell r="I213">
            <v>0.16500000000000001</v>
          </cell>
        </row>
        <row r="214">
          <cell r="A214">
            <v>15</v>
          </cell>
          <cell r="B214" t="str">
            <v>132KV aux.busbar foundation</v>
          </cell>
          <cell r="C214">
            <v>0</v>
          </cell>
          <cell r="D214">
            <v>0</v>
          </cell>
          <cell r="E214">
            <v>0</v>
          </cell>
          <cell r="F214">
            <v>0.121</v>
          </cell>
          <cell r="G214">
            <v>0</v>
          </cell>
          <cell r="H214">
            <v>0.121</v>
          </cell>
          <cell r="I214">
            <v>0</v>
          </cell>
        </row>
        <row r="215">
          <cell r="A215">
            <v>16</v>
          </cell>
          <cell r="B215" t="str">
            <v>132KV Isolator</v>
          </cell>
          <cell r="C215">
            <v>3</v>
          </cell>
          <cell r="D215">
            <v>0</v>
          </cell>
          <cell r="E215">
            <v>0</v>
          </cell>
          <cell r="F215">
            <v>6.7000000000000004E-2</v>
          </cell>
          <cell r="G215">
            <v>0.20100000000000001</v>
          </cell>
          <cell r="H215">
            <v>6.7000000000000004E-2</v>
          </cell>
          <cell r="I215">
            <v>0.20100000000000001</v>
          </cell>
        </row>
        <row r="216">
          <cell r="A216">
            <v>17</v>
          </cell>
          <cell r="B216" t="str">
            <v>132kv Solid Core Insulator</v>
          </cell>
          <cell r="C216">
            <v>3</v>
          </cell>
          <cell r="D216">
            <v>0</v>
          </cell>
          <cell r="E216">
            <v>0</v>
          </cell>
          <cell r="F216">
            <v>1.0999999999999999E-2</v>
          </cell>
          <cell r="G216">
            <v>3.3000000000000002E-2</v>
          </cell>
          <cell r="H216">
            <v>1.0999999999999999E-2</v>
          </cell>
          <cell r="I216">
            <v>3.3000000000000002E-2</v>
          </cell>
        </row>
        <row r="217">
          <cell r="A217">
            <v>18</v>
          </cell>
          <cell r="B217" t="str">
            <v>132KV CB</v>
          </cell>
          <cell r="C217">
            <v>1</v>
          </cell>
          <cell r="D217">
            <v>0</v>
          </cell>
          <cell r="E217">
            <v>0</v>
          </cell>
          <cell r="F217">
            <v>0.30499999999999999</v>
          </cell>
          <cell r="G217">
            <v>0.30499999999999999</v>
          </cell>
          <cell r="H217">
            <v>0.30499999999999999</v>
          </cell>
          <cell r="I217">
            <v>0.30499999999999999</v>
          </cell>
        </row>
        <row r="218">
          <cell r="A218">
            <v>19</v>
          </cell>
          <cell r="B218" t="str">
            <v>132KV CT</v>
          </cell>
          <cell r="C218">
            <v>3</v>
          </cell>
          <cell r="D218">
            <v>0</v>
          </cell>
          <cell r="E218">
            <v>0</v>
          </cell>
          <cell r="F218">
            <v>1.0999999999999999E-2</v>
          </cell>
          <cell r="G218">
            <v>3.3000000000000002E-2</v>
          </cell>
          <cell r="H218">
            <v>1.0999999999999999E-2</v>
          </cell>
          <cell r="I218">
            <v>3.3000000000000002E-2</v>
          </cell>
        </row>
        <row r="219">
          <cell r="A219">
            <v>20</v>
          </cell>
          <cell r="B219" t="str">
            <v>132KV LA</v>
          </cell>
          <cell r="C219">
            <v>3</v>
          </cell>
          <cell r="D219">
            <v>0</v>
          </cell>
          <cell r="E219">
            <v>0</v>
          </cell>
          <cell r="F219">
            <v>2.1000000000000001E-2</v>
          </cell>
          <cell r="G219">
            <v>6.3E-2</v>
          </cell>
          <cell r="H219">
            <v>2.1000000000000001E-2</v>
          </cell>
          <cell r="I219">
            <v>6.3E-2</v>
          </cell>
        </row>
        <row r="220">
          <cell r="A220">
            <v>21</v>
          </cell>
          <cell r="B220" t="str">
            <v>132KV PT</v>
          </cell>
          <cell r="C220">
            <v>0</v>
          </cell>
          <cell r="D220">
            <v>0</v>
          </cell>
          <cell r="E220">
            <v>0</v>
          </cell>
          <cell r="F220">
            <v>0.03</v>
          </cell>
          <cell r="G220">
            <v>0</v>
          </cell>
          <cell r="H220">
            <v>0.03</v>
          </cell>
          <cell r="I220">
            <v>0</v>
          </cell>
        </row>
        <row r="221">
          <cell r="A221">
            <v>22</v>
          </cell>
          <cell r="B221" t="str">
            <v>132KV CC</v>
          </cell>
          <cell r="C221">
            <v>0</v>
          </cell>
          <cell r="D221">
            <v>0</v>
          </cell>
          <cell r="E221">
            <v>0</v>
          </cell>
          <cell r="F221">
            <v>2.1000000000000001E-2</v>
          </cell>
          <cell r="G221">
            <v>0</v>
          </cell>
          <cell r="H221">
            <v>2.1000000000000001E-2</v>
          </cell>
          <cell r="I221">
            <v>0</v>
          </cell>
        </row>
        <row r="222">
          <cell r="A222">
            <v>23</v>
          </cell>
          <cell r="B222" t="str">
            <v xml:space="preserve">33KV Gantry </v>
          </cell>
          <cell r="C222">
            <v>2</v>
          </cell>
          <cell r="D222">
            <v>0</v>
          </cell>
          <cell r="E222">
            <v>0</v>
          </cell>
          <cell r="F222">
            <v>0.12</v>
          </cell>
          <cell r="G222">
            <v>0.24</v>
          </cell>
          <cell r="H222">
            <v>0.12</v>
          </cell>
          <cell r="I222">
            <v>0.24</v>
          </cell>
        </row>
        <row r="223">
          <cell r="A223">
            <v>24</v>
          </cell>
          <cell r="B223" t="str">
            <v>33KV main/aux. Busbar</v>
          </cell>
          <cell r="C223">
            <v>1</v>
          </cell>
          <cell r="D223">
            <v>0</v>
          </cell>
          <cell r="E223">
            <v>0</v>
          </cell>
          <cell r="F223">
            <v>0.34</v>
          </cell>
          <cell r="G223">
            <v>0.34</v>
          </cell>
          <cell r="H223">
            <v>0.34</v>
          </cell>
          <cell r="I223">
            <v>0.34</v>
          </cell>
        </row>
        <row r="224">
          <cell r="A224">
            <v>25</v>
          </cell>
          <cell r="B224" t="str">
            <v>33KV CB</v>
          </cell>
          <cell r="C224">
            <v>1</v>
          </cell>
          <cell r="D224">
            <v>0</v>
          </cell>
          <cell r="E224">
            <v>0</v>
          </cell>
          <cell r="F224">
            <v>5.5E-2</v>
          </cell>
          <cell r="G224">
            <v>5.5E-2</v>
          </cell>
          <cell r="H224">
            <v>5.5E-2</v>
          </cell>
          <cell r="I224">
            <v>5.5E-2</v>
          </cell>
        </row>
        <row r="225">
          <cell r="A225">
            <v>26</v>
          </cell>
          <cell r="B225" t="str">
            <v>33KV CT/PT/LA/PI</v>
          </cell>
          <cell r="C225">
            <v>6</v>
          </cell>
          <cell r="D225">
            <v>0</v>
          </cell>
          <cell r="E225">
            <v>0</v>
          </cell>
          <cell r="F225">
            <v>1.4999999999999999E-2</v>
          </cell>
          <cell r="G225">
            <v>0.09</v>
          </cell>
          <cell r="H225">
            <v>1.4999999999999999E-2</v>
          </cell>
          <cell r="I225">
            <v>0.09</v>
          </cell>
        </row>
        <row r="226">
          <cell r="A226">
            <v>27</v>
          </cell>
          <cell r="B226" t="str">
            <v>33KV Isolator</v>
          </cell>
          <cell r="C226">
            <v>2</v>
          </cell>
          <cell r="D226">
            <v>0</v>
          </cell>
          <cell r="E226">
            <v>0</v>
          </cell>
          <cell r="F226">
            <v>5.0999999999999997E-2</v>
          </cell>
          <cell r="G226">
            <v>0.10199999999999999</v>
          </cell>
          <cell r="H226">
            <v>5.0999999999999997E-2</v>
          </cell>
          <cell r="I226">
            <v>0.10199999999999999</v>
          </cell>
        </row>
        <row r="227">
          <cell r="A227">
            <v>28</v>
          </cell>
          <cell r="B227" t="str">
            <v>Control room type-V</v>
          </cell>
          <cell r="C227">
            <v>0</v>
          </cell>
          <cell r="D227">
            <v>0</v>
          </cell>
          <cell r="E227">
            <v>0</v>
          </cell>
          <cell r="F227">
            <v>15</v>
          </cell>
          <cell r="G227">
            <v>0</v>
          </cell>
          <cell r="H227">
            <v>15</v>
          </cell>
          <cell r="I227">
            <v>0</v>
          </cell>
        </row>
        <row r="228">
          <cell r="A228">
            <v>29</v>
          </cell>
          <cell r="B228" t="str">
            <v>Yard levelling,metalling &amp; misc. civil work</v>
          </cell>
          <cell r="C228" t="str">
            <v>LS</v>
          </cell>
          <cell r="D228">
            <v>0</v>
          </cell>
          <cell r="E228">
            <v>0</v>
          </cell>
          <cell r="F228">
            <v>0.5</v>
          </cell>
          <cell r="G228">
            <v>0.5</v>
          </cell>
          <cell r="H228" t="str">
            <v>LS</v>
          </cell>
          <cell r="I228">
            <v>0.5</v>
          </cell>
        </row>
        <row r="229">
          <cell r="A229">
            <v>30</v>
          </cell>
          <cell r="B229" t="str">
            <v>Water supply arrangement including overhead tank etc.</v>
          </cell>
          <cell r="C229" t="str">
            <v>LS</v>
          </cell>
          <cell r="D229">
            <v>0</v>
          </cell>
          <cell r="E229">
            <v>0</v>
          </cell>
          <cell r="F229">
            <v>0</v>
          </cell>
          <cell r="G229">
            <v>0</v>
          </cell>
          <cell r="H229" t="str">
            <v>LS</v>
          </cell>
          <cell r="I229">
            <v>0</v>
          </cell>
        </row>
        <row r="230">
          <cell r="A230">
            <v>31</v>
          </cell>
          <cell r="B230" t="str">
            <v>Earth pits</v>
          </cell>
          <cell r="C230" t="str">
            <v>LS</v>
          </cell>
          <cell r="D230">
            <v>0</v>
          </cell>
          <cell r="E230">
            <v>0</v>
          </cell>
          <cell r="F230">
            <v>0.2</v>
          </cell>
          <cell r="G230">
            <v>0.2</v>
          </cell>
          <cell r="H230" t="str">
            <v>LS</v>
          </cell>
          <cell r="I230">
            <v>0.2</v>
          </cell>
        </row>
        <row r="231">
          <cell r="A231">
            <v>32</v>
          </cell>
          <cell r="B231" t="str">
            <v>Four bay constn.shed</v>
          </cell>
          <cell r="C231">
            <v>0</v>
          </cell>
          <cell r="D231">
            <v>0</v>
          </cell>
          <cell r="E231">
            <v>0</v>
          </cell>
          <cell r="F231">
            <v>4.37</v>
          </cell>
          <cell r="G231">
            <v>0</v>
          </cell>
          <cell r="H231">
            <v>4.37</v>
          </cell>
          <cell r="I231">
            <v>0</v>
          </cell>
        </row>
        <row r="232">
          <cell r="A232">
            <v>33</v>
          </cell>
          <cell r="B232" t="str">
            <v>Cable Trenches</v>
          </cell>
          <cell r="C232" t="str">
            <v>LS</v>
          </cell>
          <cell r="D232">
            <v>0</v>
          </cell>
          <cell r="E232">
            <v>0</v>
          </cell>
          <cell r="F232">
            <v>1.5</v>
          </cell>
          <cell r="G232">
            <v>1.5</v>
          </cell>
          <cell r="H232" t="str">
            <v>LS</v>
          </cell>
          <cell r="I232">
            <v>1.5</v>
          </cell>
        </row>
        <row r="233">
          <cell r="A233">
            <v>34</v>
          </cell>
          <cell r="B233" t="str">
            <v>Internal Colony Road</v>
          </cell>
          <cell r="C233" t="str">
            <v>LS</v>
          </cell>
          <cell r="D233">
            <v>0</v>
          </cell>
          <cell r="E233">
            <v>0</v>
          </cell>
          <cell r="F233">
            <v>0</v>
          </cell>
          <cell r="G233">
            <v>0</v>
          </cell>
          <cell r="H233" t="str">
            <v>LS</v>
          </cell>
          <cell r="I233">
            <v>0</v>
          </cell>
        </row>
        <row r="234">
          <cell r="A234">
            <v>35</v>
          </cell>
          <cell r="B234" t="str">
            <v>Yard &amp; area fencing</v>
          </cell>
          <cell r="C234" t="str">
            <v>LS</v>
          </cell>
          <cell r="D234">
            <v>0</v>
          </cell>
          <cell r="E234">
            <v>0</v>
          </cell>
          <cell r="F234">
            <v>0</v>
          </cell>
          <cell r="G234">
            <v>0</v>
          </cell>
          <cell r="H234" t="str">
            <v>LS</v>
          </cell>
          <cell r="I234">
            <v>0</v>
          </cell>
        </row>
        <row r="235">
          <cell r="A235">
            <v>36</v>
          </cell>
          <cell r="B235" t="str">
            <v>Staff quarter</v>
          </cell>
          <cell r="C235" t="str">
            <v>LS</v>
          </cell>
          <cell r="D235">
            <v>0</v>
          </cell>
          <cell r="E235">
            <v>0</v>
          </cell>
          <cell r="F235">
            <v>0</v>
          </cell>
          <cell r="G235">
            <v>0</v>
          </cell>
          <cell r="H235" t="str">
            <v>LS</v>
          </cell>
          <cell r="I235">
            <v>0</v>
          </cell>
        </row>
        <row r="236">
          <cell r="A236">
            <v>37</v>
          </cell>
          <cell r="B236" t="str">
            <v>Rail Track</v>
          </cell>
          <cell r="C236" t="str">
            <v>LS</v>
          </cell>
          <cell r="D236">
            <v>0</v>
          </cell>
          <cell r="E236">
            <v>0</v>
          </cell>
          <cell r="F236">
            <v>1</v>
          </cell>
          <cell r="G236">
            <v>1</v>
          </cell>
          <cell r="H236" t="str">
            <v>LS</v>
          </cell>
          <cell r="I236">
            <v>1</v>
          </cell>
        </row>
        <row r="237">
          <cell r="A237">
            <v>38</v>
          </cell>
          <cell r="B237" t="str">
            <v>Station transformer foundation</v>
          </cell>
          <cell r="C237">
            <v>0</v>
          </cell>
          <cell r="D237">
            <v>0</v>
          </cell>
          <cell r="E237">
            <v>0</v>
          </cell>
          <cell r="F237">
            <v>0.30099999999999999</v>
          </cell>
          <cell r="G237">
            <v>0</v>
          </cell>
          <cell r="H237">
            <v>0.30099999999999999</v>
          </cell>
          <cell r="I237">
            <v>0</v>
          </cell>
        </row>
        <row r="238">
          <cell r="A238">
            <v>39</v>
          </cell>
          <cell r="B238" t="str">
            <v>Flag stone flooring &amp; Misc. civil works</v>
          </cell>
          <cell r="C238" t="str">
            <v>LS</v>
          </cell>
          <cell r="D238">
            <v>0</v>
          </cell>
          <cell r="E238">
            <v>0</v>
          </cell>
          <cell r="F238">
            <v>0.5</v>
          </cell>
          <cell r="G238">
            <v>0.5</v>
          </cell>
          <cell r="H238" t="str">
            <v>LS</v>
          </cell>
          <cell r="I238">
            <v>0.5</v>
          </cell>
        </row>
        <row r="239">
          <cell r="E239">
            <v>0</v>
          </cell>
          <cell r="F239">
            <v>0.5</v>
          </cell>
          <cell r="G239">
            <v>0.5</v>
          </cell>
          <cell r="H239" t="str">
            <v>LS</v>
          </cell>
          <cell r="I239">
            <v>0.5</v>
          </cell>
        </row>
        <row r="240">
          <cell r="A240" t="str">
            <v/>
          </cell>
          <cell r="B240" t="str">
            <v>SUB TOTAL (I)</v>
          </cell>
          <cell r="C240">
            <v>0</v>
          </cell>
          <cell r="D240">
            <v>0</v>
          </cell>
          <cell r="E240">
            <v>0</v>
          </cell>
          <cell r="F240">
            <v>0</v>
          </cell>
          <cell r="G240">
            <v>7.0570000000000004</v>
          </cell>
          <cell r="H240">
            <v>0</v>
          </cell>
          <cell r="I240">
            <v>7.0570000000000004</v>
          </cell>
        </row>
        <row r="241">
          <cell r="I241">
            <v>7.0570000000000004</v>
          </cell>
        </row>
        <row r="242">
          <cell r="A242" t="str">
            <v>J</v>
          </cell>
          <cell r="B242" t="str">
            <v>ERECTION,TESTING &amp; COMMISSIONING ETC.</v>
          </cell>
        </row>
        <row r="243">
          <cell r="A243" t="str">
            <v>J</v>
          </cell>
          <cell r="B243" t="str">
            <v>ERECTION,TESTING &amp; COMMISSIONING ETC.</v>
          </cell>
        </row>
        <row r="244">
          <cell r="A244">
            <v>1</v>
          </cell>
          <cell r="B244" t="str">
            <v>160MVA Transformer</v>
          </cell>
          <cell r="C244">
            <v>0</v>
          </cell>
          <cell r="D244">
            <v>0</v>
          </cell>
          <cell r="E244">
            <v>0</v>
          </cell>
          <cell r="F244">
            <v>1.24</v>
          </cell>
          <cell r="G244">
            <v>0</v>
          </cell>
          <cell r="H244">
            <v>1.24</v>
          </cell>
          <cell r="I244">
            <v>0</v>
          </cell>
        </row>
        <row r="245">
          <cell r="A245">
            <v>2</v>
          </cell>
          <cell r="B245" t="str">
            <v>40MVA transformer</v>
          </cell>
          <cell r="C245">
            <v>1</v>
          </cell>
          <cell r="D245">
            <v>0</v>
          </cell>
          <cell r="E245">
            <v>0</v>
          </cell>
          <cell r="F245">
            <v>0.97</v>
          </cell>
          <cell r="G245">
            <v>0.97</v>
          </cell>
          <cell r="H245">
            <v>0.97</v>
          </cell>
          <cell r="I245">
            <v>0.97</v>
          </cell>
        </row>
        <row r="246">
          <cell r="A246">
            <v>3</v>
          </cell>
          <cell r="B246" t="str">
            <v>220KV CB</v>
          </cell>
          <cell r="C246">
            <v>0</v>
          </cell>
          <cell r="D246">
            <v>0</v>
          </cell>
          <cell r="E246">
            <v>0</v>
          </cell>
          <cell r="F246">
            <v>0.2</v>
          </cell>
          <cell r="G246">
            <v>0</v>
          </cell>
          <cell r="H246">
            <v>0.2</v>
          </cell>
          <cell r="I246">
            <v>0</v>
          </cell>
        </row>
        <row r="247">
          <cell r="A247">
            <v>4</v>
          </cell>
          <cell r="B247" t="str">
            <v>220KV CT</v>
          </cell>
          <cell r="C247">
            <v>0</v>
          </cell>
          <cell r="D247">
            <v>0</v>
          </cell>
          <cell r="E247">
            <v>0</v>
          </cell>
          <cell r="F247">
            <v>4.1000000000000002E-2</v>
          </cell>
          <cell r="G247">
            <v>0</v>
          </cell>
          <cell r="H247">
            <v>4.1000000000000002E-2</v>
          </cell>
          <cell r="I247">
            <v>0</v>
          </cell>
        </row>
        <row r="248">
          <cell r="A248">
            <v>5</v>
          </cell>
          <cell r="B248" t="str">
            <v>220KV Isolator</v>
          </cell>
          <cell r="C248">
            <v>0</v>
          </cell>
          <cell r="D248">
            <v>0</v>
          </cell>
          <cell r="E248">
            <v>0</v>
          </cell>
          <cell r="F248">
            <v>0.09</v>
          </cell>
          <cell r="G248">
            <v>0</v>
          </cell>
          <cell r="H248">
            <v>0.09</v>
          </cell>
          <cell r="I248">
            <v>0</v>
          </cell>
        </row>
        <row r="249">
          <cell r="A249">
            <v>6</v>
          </cell>
          <cell r="B249" t="str">
            <v>220KV LA</v>
          </cell>
          <cell r="C249">
            <v>0</v>
          </cell>
          <cell r="D249">
            <v>0</v>
          </cell>
          <cell r="E249">
            <v>0</v>
          </cell>
          <cell r="F249">
            <v>2.5000000000000001E-2</v>
          </cell>
          <cell r="G249">
            <v>0</v>
          </cell>
          <cell r="H249">
            <v>2.5000000000000001E-2</v>
          </cell>
          <cell r="I249">
            <v>0</v>
          </cell>
        </row>
        <row r="250">
          <cell r="A250">
            <v>7</v>
          </cell>
          <cell r="B250" t="str">
            <v>220KV PT/CVT</v>
          </cell>
          <cell r="C250">
            <v>0</v>
          </cell>
          <cell r="D250">
            <v>0</v>
          </cell>
          <cell r="E250">
            <v>0</v>
          </cell>
          <cell r="F250">
            <v>0.04</v>
          </cell>
          <cell r="G250">
            <v>0</v>
          </cell>
          <cell r="H250">
            <v>0.04</v>
          </cell>
          <cell r="I250">
            <v>0</v>
          </cell>
        </row>
        <row r="251">
          <cell r="A251">
            <v>8</v>
          </cell>
          <cell r="B251" t="str">
            <v>220KV C&amp;R Panel</v>
          </cell>
          <cell r="C251">
            <v>0</v>
          </cell>
          <cell r="D251">
            <v>0</v>
          </cell>
          <cell r="E251">
            <v>0</v>
          </cell>
          <cell r="F251">
            <v>0.18</v>
          </cell>
          <cell r="G251">
            <v>0</v>
          </cell>
          <cell r="H251">
            <v>0.18</v>
          </cell>
          <cell r="I251">
            <v>0</v>
          </cell>
        </row>
        <row r="252">
          <cell r="A252">
            <v>9</v>
          </cell>
          <cell r="B252" t="str">
            <v>220/132/33KV Gantries,Busbar equip.structure erection(in MT)</v>
          </cell>
          <cell r="C252">
            <v>22.567999999999998</v>
          </cell>
          <cell r="D252">
            <v>0</v>
          </cell>
          <cell r="E252">
            <v>0</v>
          </cell>
          <cell r="F252">
            <v>2.5000000000000001E-2</v>
          </cell>
          <cell r="G252">
            <v>0.56419999999999992</v>
          </cell>
          <cell r="H252">
            <v>2.5000000000000001E-2</v>
          </cell>
          <cell r="I252">
            <v>0.56419999999999992</v>
          </cell>
        </row>
        <row r="253">
          <cell r="A253">
            <v>10</v>
          </cell>
          <cell r="B253" t="str">
            <v>PLCC equipments</v>
          </cell>
          <cell r="C253" t="str">
            <v>LS</v>
          </cell>
          <cell r="D253">
            <v>0</v>
          </cell>
          <cell r="E253">
            <v>0</v>
          </cell>
          <cell r="F253">
            <v>0</v>
          </cell>
          <cell r="G253">
            <v>0</v>
          </cell>
          <cell r="H253" t="str">
            <v>LS</v>
          </cell>
          <cell r="I253">
            <v>0</v>
          </cell>
        </row>
        <row r="254">
          <cell r="A254">
            <v>11</v>
          </cell>
          <cell r="B254" t="str">
            <v>220KV PI/Solid Core Insulators</v>
          </cell>
          <cell r="C254">
            <v>0</v>
          </cell>
          <cell r="D254">
            <v>0</v>
          </cell>
          <cell r="E254">
            <v>0</v>
          </cell>
          <cell r="F254">
            <v>7.0000000000000001E-3</v>
          </cell>
          <cell r="G254">
            <v>0</v>
          </cell>
          <cell r="H254">
            <v>7.0000000000000001E-3</v>
          </cell>
          <cell r="I254">
            <v>0</v>
          </cell>
        </row>
        <row r="255">
          <cell r="A255">
            <v>12</v>
          </cell>
          <cell r="B255" t="str">
            <v>220KV wave trap</v>
          </cell>
          <cell r="C255">
            <v>0</v>
          </cell>
          <cell r="D255">
            <v>0</v>
          </cell>
          <cell r="E255">
            <v>0</v>
          </cell>
          <cell r="F255">
            <v>0.04</v>
          </cell>
          <cell r="G255">
            <v>0</v>
          </cell>
          <cell r="H255">
            <v>0.04</v>
          </cell>
          <cell r="I255">
            <v>0</v>
          </cell>
        </row>
        <row r="256">
          <cell r="A256">
            <v>13</v>
          </cell>
          <cell r="B256" t="str">
            <v>132KV CC</v>
          </cell>
          <cell r="C256">
            <v>0</v>
          </cell>
          <cell r="D256">
            <v>0</v>
          </cell>
          <cell r="E256">
            <v>0</v>
          </cell>
          <cell r="F256">
            <v>3.4000000000000002E-2</v>
          </cell>
          <cell r="G256">
            <v>0</v>
          </cell>
          <cell r="H256">
            <v>3.4000000000000002E-2</v>
          </cell>
          <cell r="I256">
            <v>0</v>
          </cell>
        </row>
        <row r="257">
          <cell r="A257">
            <v>14</v>
          </cell>
          <cell r="B257" t="str">
            <v>132KV CB</v>
          </cell>
          <cell r="C257">
            <v>1</v>
          </cell>
          <cell r="D257">
            <v>0</v>
          </cell>
          <cell r="E257">
            <v>0</v>
          </cell>
          <cell r="F257">
            <v>0.16</v>
          </cell>
          <cell r="G257">
            <v>0.16</v>
          </cell>
          <cell r="H257">
            <v>0.16</v>
          </cell>
          <cell r="I257">
            <v>0.16</v>
          </cell>
        </row>
        <row r="258">
          <cell r="A258">
            <v>15</v>
          </cell>
          <cell r="B258" t="str">
            <v>132KV CT</v>
          </cell>
          <cell r="C258">
            <v>3</v>
          </cell>
          <cell r="D258">
            <v>0</v>
          </cell>
          <cell r="E258">
            <v>0</v>
          </cell>
          <cell r="F258">
            <v>3.9E-2</v>
          </cell>
          <cell r="G258">
            <v>0.11699999999999999</v>
          </cell>
          <cell r="H258">
            <v>3.9E-2</v>
          </cell>
          <cell r="I258">
            <v>0.11699999999999999</v>
          </cell>
        </row>
        <row r="259">
          <cell r="A259">
            <v>16</v>
          </cell>
          <cell r="B259" t="str">
            <v>132KV Isolators</v>
          </cell>
          <cell r="C259">
            <v>3</v>
          </cell>
          <cell r="D259">
            <v>0</v>
          </cell>
          <cell r="E259">
            <v>0</v>
          </cell>
          <cell r="F259">
            <v>7.0000000000000007E-2</v>
          </cell>
          <cell r="G259">
            <v>0.21000000000000002</v>
          </cell>
          <cell r="H259">
            <v>7.0000000000000007E-2</v>
          </cell>
          <cell r="I259">
            <v>0.21000000000000002</v>
          </cell>
        </row>
        <row r="260">
          <cell r="A260">
            <v>17</v>
          </cell>
          <cell r="B260" t="str">
            <v>132KV LA</v>
          </cell>
          <cell r="C260">
            <v>3</v>
          </cell>
          <cell r="D260">
            <v>0</v>
          </cell>
          <cell r="E260">
            <v>0</v>
          </cell>
          <cell r="F260">
            <v>1.7000000000000001E-2</v>
          </cell>
          <cell r="G260">
            <v>5.1000000000000004E-2</v>
          </cell>
          <cell r="H260">
            <v>1.7000000000000001E-2</v>
          </cell>
          <cell r="I260">
            <v>5.1000000000000004E-2</v>
          </cell>
        </row>
        <row r="261">
          <cell r="A261">
            <v>18</v>
          </cell>
          <cell r="B261" t="str">
            <v>132KV C&amp;R Panel</v>
          </cell>
          <cell r="C261">
            <v>1</v>
          </cell>
          <cell r="D261">
            <v>0</v>
          </cell>
          <cell r="E261">
            <v>0</v>
          </cell>
          <cell r="F261">
            <v>0.14000000000000001</v>
          </cell>
          <cell r="G261">
            <v>0.14000000000000001</v>
          </cell>
          <cell r="H261">
            <v>0.14000000000000001</v>
          </cell>
          <cell r="I261">
            <v>0.14000000000000001</v>
          </cell>
        </row>
        <row r="262">
          <cell r="A262">
            <v>19</v>
          </cell>
          <cell r="B262" t="str">
            <v>132KV PI/Solid Core Insulator</v>
          </cell>
          <cell r="C262">
            <v>6</v>
          </cell>
          <cell r="D262">
            <v>0</v>
          </cell>
          <cell r="E262">
            <v>0</v>
          </cell>
          <cell r="F262">
            <v>5.0000000000000001E-3</v>
          </cell>
          <cell r="G262">
            <v>0.03</v>
          </cell>
          <cell r="H262">
            <v>5.0000000000000001E-3</v>
          </cell>
          <cell r="I262">
            <v>0.03</v>
          </cell>
        </row>
        <row r="263">
          <cell r="A263">
            <v>20</v>
          </cell>
          <cell r="B263" t="str">
            <v>132KV PT</v>
          </cell>
          <cell r="C263">
            <v>0</v>
          </cell>
          <cell r="D263">
            <v>0</v>
          </cell>
          <cell r="E263">
            <v>0</v>
          </cell>
          <cell r="F263">
            <v>3.4000000000000002E-2</v>
          </cell>
          <cell r="G263">
            <v>0</v>
          </cell>
          <cell r="H263">
            <v>3.4000000000000002E-2</v>
          </cell>
          <cell r="I263">
            <v>0</v>
          </cell>
        </row>
        <row r="264">
          <cell r="A264">
            <v>21</v>
          </cell>
          <cell r="B264" t="str">
            <v>33KV CB</v>
          </cell>
          <cell r="C264">
            <v>1</v>
          </cell>
          <cell r="D264">
            <v>0</v>
          </cell>
          <cell r="E264">
            <v>0</v>
          </cell>
          <cell r="F264">
            <v>8.2000000000000003E-2</v>
          </cell>
          <cell r="G264">
            <v>8.2000000000000003E-2</v>
          </cell>
          <cell r="H264">
            <v>8.2000000000000003E-2</v>
          </cell>
          <cell r="I264">
            <v>8.2000000000000003E-2</v>
          </cell>
        </row>
        <row r="265">
          <cell r="A265">
            <v>22</v>
          </cell>
          <cell r="B265" t="str">
            <v>33KV CT</v>
          </cell>
          <cell r="C265">
            <v>3</v>
          </cell>
          <cell r="D265">
            <v>0</v>
          </cell>
          <cell r="E265">
            <v>0</v>
          </cell>
          <cell r="F265">
            <v>0.03</v>
          </cell>
          <cell r="G265">
            <v>0.09</v>
          </cell>
          <cell r="H265">
            <v>0.03</v>
          </cell>
          <cell r="I265">
            <v>0.09</v>
          </cell>
        </row>
        <row r="266">
          <cell r="A266">
            <v>23</v>
          </cell>
          <cell r="B266" t="str">
            <v>33KV PT</v>
          </cell>
          <cell r="C266">
            <v>0</v>
          </cell>
          <cell r="D266">
            <v>0</v>
          </cell>
          <cell r="E266">
            <v>0</v>
          </cell>
          <cell r="F266">
            <v>0.03</v>
          </cell>
          <cell r="G266">
            <v>0</v>
          </cell>
          <cell r="H266">
            <v>0.03</v>
          </cell>
          <cell r="I266">
            <v>0</v>
          </cell>
        </row>
        <row r="267">
          <cell r="A267">
            <v>24</v>
          </cell>
          <cell r="B267" t="str">
            <v>33KV Isolator</v>
          </cell>
          <cell r="C267">
            <v>2</v>
          </cell>
          <cell r="D267">
            <v>0</v>
          </cell>
          <cell r="E267">
            <v>0</v>
          </cell>
          <cell r="F267">
            <v>4.7E-2</v>
          </cell>
          <cell r="G267">
            <v>9.4E-2</v>
          </cell>
          <cell r="H267">
            <v>4.7E-2</v>
          </cell>
          <cell r="I267">
            <v>9.4E-2</v>
          </cell>
        </row>
        <row r="268">
          <cell r="A268">
            <v>25</v>
          </cell>
          <cell r="B268" t="str">
            <v>33KV LA</v>
          </cell>
          <cell r="C268">
            <v>3</v>
          </cell>
          <cell r="D268">
            <v>0</v>
          </cell>
          <cell r="E268">
            <v>0</v>
          </cell>
          <cell r="F268">
            <v>1.0999999999999999E-2</v>
          </cell>
          <cell r="G268">
            <v>3.3000000000000002E-2</v>
          </cell>
          <cell r="H268">
            <v>1.0999999999999999E-2</v>
          </cell>
          <cell r="I268">
            <v>3.3000000000000002E-2</v>
          </cell>
        </row>
        <row r="269">
          <cell r="A269">
            <v>26</v>
          </cell>
          <cell r="B269" t="str">
            <v>33KV C&amp;R Panel</v>
          </cell>
          <cell r="C269">
            <v>1</v>
          </cell>
          <cell r="D269">
            <v>0</v>
          </cell>
          <cell r="E269">
            <v>0</v>
          </cell>
          <cell r="F269">
            <v>0.13</v>
          </cell>
          <cell r="G269">
            <v>0.13</v>
          </cell>
          <cell r="H269">
            <v>0.13</v>
          </cell>
          <cell r="I269">
            <v>0.13</v>
          </cell>
        </row>
        <row r="270">
          <cell r="A270">
            <v>27</v>
          </cell>
          <cell r="B270" t="str">
            <v>33KV PI/Solid Core Insulators</v>
          </cell>
          <cell r="C270">
            <v>0</v>
          </cell>
          <cell r="D270">
            <v>0</v>
          </cell>
          <cell r="E270">
            <v>0</v>
          </cell>
          <cell r="F270">
            <v>3.0000000000000001E-3</v>
          </cell>
          <cell r="G270">
            <v>0</v>
          </cell>
          <cell r="H270">
            <v>3.0000000000000001E-3</v>
          </cell>
          <cell r="I270">
            <v>0</v>
          </cell>
        </row>
        <row r="271">
          <cell r="A271">
            <v>28</v>
          </cell>
          <cell r="B271" t="str">
            <v>Station Transformer,</v>
          </cell>
          <cell r="C271">
            <v>0</v>
          </cell>
          <cell r="D271">
            <v>0</v>
          </cell>
          <cell r="E271">
            <v>0</v>
          </cell>
          <cell r="F271">
            <v>7.0000000000000007E-2</v>
          </cell>
          <cell r="G271">
            <v>0</v>
          </cell>
          <cell r="H271">
            <v>7.0000000000000007E-2</v>
          </cell>
          <cell r="I271">
            <v>0</v>
          </cell>
        </row>
        <row r="272">
          <cell r="A272">
            <v>29</v>
          </cell>
          <cell r="B272" t="str">
            <v>Cable laying &amp; associated works</v>
          </cell>
          <cell r="C272" t="str">
            <v>LS</v>
          </cell>
          <cell r="D272">
            <v>0</v>
          </cell>
          <cell r="E272">
            <v>0</v>
          </cell>
          <cell r="F272">
            <v>0.2</v>
          </cell>
          <cell r="G272">
            <v>0.2</v>
          </cell>
          <cell r="H272" t="str">
            <v>LS</v>
          </cell>
          <cell r="I272">
            <v>0.2</v>
          </cell>
        </row>
        <row r="273">
          <cell r="A273">
            <v>30</v>
          </cell>
          <cell r="B273" t="str">
            <v>Earthing works</v>
          </cell>
          <cell r="C273" t="str">
            <v>LS</v>
          </cell>
          <cell r="D273">
            <v>0</v>
          </cell>
          <cell r="E273">
            <v>0</v>
          </cell>
          <cell r="F273">
            <v>0.2</v>
          </cell>
          <cell r="G273">
            <v>0.2</v>
          </cell>
          <cell r="H273" t="str">
            <v>LS</v>
          </cell>
          <cell r="I273">
            <v>0.2</v>
          </cell>
        </row>
        <row r="274">
          <cell r="A274">
            <v>31</v>
          </cell>
          <cell r="B274" t="str">
            <v>AC/DC Board</v>
          </cell>
          <cell r="C274">
            <v>0</v>
          </cell>
          <cell r="D274">
            <v>0</v>
          </cell>
          <cell r="E274">
            <v>0</v>
          </cell>
          <cell r="F274">
            <v>0.13100000000000001</v>
          </cell>
          <cell r="G274">
            <v>0</v>
          </cell>
          <cell r="H274">
            <v>0.13100000000000001</v>
          </cell>
          <cell r="I274">
            <v>0</v>
          </cell>
        </row>
        <row r="275">
          <cell r="A275">
            <v>32</v>
          </cell>
          <cell r="B275" t="str">
            <v>Fitting of lighting fixtures</v>
          </cell>
          <cell r="C275" t="str">
            <v>LS</v>
          </cell>
          <cell r="D275">
            <v>0</v>
          </cell>
          <cell r="E275">
            <v>0</v>
          </cell>
          <cell r="F275">
            <v>0.1</v>
          </cell>
          <cell r="G275">
            <v>0.1</v>
          </cell>
          <cell r="H275" t="str">
            <v>LS</v>
          </cell>
          <cell r="I275">
            <v>0.1</v>
          </cell>
        </row>
        <row r="276">
          <cell r="A276">
            <v>33</v>
          </cell>
          <cell r="B276" t="str">
            <v>110V 300Ah battery</v>
          </cell>
          <cell r="C276">
            <v>0</v>
          </cell>
          <cell r="D276">
            <v>0</v>
          </cell>
          <cell r="E276">
            <v>0</v>
          </cell>
          <cell r="F276">
            <v>0.14000000000000001</v>
          </cell>
          <cell r="G276">
            <v>0</v>
          </cell>
          <cell r="H276">
            <v>0.14000000000000001</v>
          </cell>
          <cell r="I276">
            <v>0</v>
          </cell>
        </row>
        <row r="277">
          <cell r="A277">
            <v>34</v>
          </cell>
          <cell r="B277" t="str">
            <v>110V 300Ah battery charger</v>
          </cell>
          <cell r="C277">
            <v>0</v>
          </cell>
          <cell r="D277">
            <v>0</v>
          </cell>
          <cell r="E277">
            <v>0</v>
          </cell>
          <cell r="F277">
            <v>9.5000000000000001E-2</v>
          </cell>
          <cell r="G277">
            <v>0</v>
          </cell>
          <cell r="H277">
            <v>9.5000000000000001E-2</v>
          </cell>
          <cell r="I277">
            <v>0</v>
          </cell>
        </row>
        <row r="278">
          <cell r="A278">
            <v>35</v>
          </cell>
          <cell r="B278" t="str">
            <v>48V 200Ah battery</v>
          </cell>
          <cell r="C278">
            <v>0</v>
          </cell>
          <cell r="D278">
            <v>0</v>
          </cell>
          <cell r="E278">
            <v>0</v>
          </cell>
          <cell r="F278">
            <v>0.1</v>
          </cell>
          <cell r="G278">
            <v>0</v>
          </cell>
          <cell r="H278">
            <v>0.1</v>
          </cell>
          <cell r="I278">
            <v>0</v>
          </cell>
        </row>
        <row r="279">
          <cell r="A279">
            <v>36</v>
          </cell>
          <cell r="B279" t="str">
            <v>48V 200Ah battery charger</v>
          </cell>
          <cell r="C279">
            <v>0</v>
          </cell>
          <cell r="D279">
            <v>0</v>
          </cell>
          <cell r="E279">
            <v>0</v>
          </cell>
          <cell r="F279">
            <v>8.5000000000000006E-2</v>
          </cell>
          <cell r="G279">
            <v>0</v>
          </cell>
          <cell r="H279">
            <v>8.5000000000000006E-2</v>
          </cell>
          <cell r="I279">
            <v>0</v>
          </cell>
        </row>
        <row r="280">
          <cell r="A280">
            <v>37</v>
          </cell>
          <cell r="B280" t="str">
            <v xml:space="preserve">Stringing &amp; Jumpering </v>
          </cell>
          <cell r="C280" t="str">
            <v>LS</v>
          </cell>
          <cell r="D280">
            <v>0</v>
          </cell>
          <cell r="E280">
            <v>0</v>
          </cell>
          <cell r="F280">
            <v>0.5</v>
          </cell>
          <cell r="G280">
            <v>0.5</v>
          </cell>
          <cell r="H280" t="str">
            <v>LS</v>
          </cell>
          <cell r="I280">
            <v>0.5</v>
          </cell>
        </row>
        <row r="281">
          <cell r="A281">
            <v>38</v>
          </cell>
          <cell r="B281" t="str">
            <v>Testing &amp; Commissioning &amp; misc.expenditure</v>
          </cell>
          <cell r="C281" t="str">
            <v>LS</v>
          </cell>
          <cell r="D281">
            <v>0</v>
          </cell>
          <cell r="E281">
            <v>0</v>
          </cell>
          <cell r="F281">
            <v>0.1</v>
          </cell>
          <cell r="G281">
            <v>0.1</v>
          </cell>
          <cell r="H281" t="str">
            <v>LS</v>
          </cell>
          <cell r="I281">
            <v>0.1</v>
          </cell>
        </row>
        <row r="282">
          <cell r="A282">
            <v>38</v>
          </cell>
          <cell r="B282" t="str">
            <v>Testing &amp; Commissioning &amp; misc.expenditure</v>
          </cell>
          <cell r="C282" t="str">
            <v>LS</v>
          </cell>
          <cell r="D282">
            <v>0</v>
          </cell>
          <cell r="E282">
            <v>0</v>
          </cell>
          <cell r="F282">
            <v>0.1</v>
          </cell>
          <cell r="G282">
            <v>0.1</v>
          </cell>
          <cell r="H282" t="str">
            <v>LS</v>
          </cell>
          <cell r="I282">
            <v>0.1</v>
          </cell>
        </row>
        <row r="283">
          <cell r="E283">
            <v>0</v>
          </cell>
          <cell r="F283">
            <v>0.1</v>
          </cell>
          <cell r="G283">
            <v>0.1</v>
          </cell>
          <cell r="H283" t="str">
            <v>LS</v>
          </cell>
          <cell r="I283">
            <v>0.1</v>
          </cell>
        </row>
        <row r="284">
          <cell r="B284" t="str">
            <v>SUB TOTAL (J)</v>
          </cell>
          <cell r="C284">
            <v>0</v>
          </cell>
          <cell r="D284">
            <v>0</v>
          </cell>
          <cell r="E284">
            <v>0</v>
          </cell>
          <cell r="F284">
            <v>0</v>
          </cell>
          <cell r="G284">
            <v>3.7711999999999999</v>
          </cell>
          <cell r="H284">
            <v>0</v>
          </cell>
          <cell r="I284">
            <v>3.7711999999999999</v>
          </cell>
        </row>
      </sheetData>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ow r="38">
          <cell r="A38" t="str">
            <v xml:space="preserve">ESTIMATE FOR INSTALLATION OF ADDITIONAL 1X40MVA 132/33KV TRANSFORMER AT EXISTING EHV SUBSTATION </v>
          </cell>
        </row>
      </sheetData>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ow r="38">
          <cell r="A38" t="str">
            <v xml:space="preserve">ESTIMATE FOR INSTALLATION OF ADDITIONAL 1X40MVA 132/33KV TRANSFORMER AT EXISTING EHV SUBSTATION </v>
          </cell>
        </row>
      </sheetData>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ow r="38">
          <cell r="A38" t="str">
            <v>ESTIMATE FOR INSTALLATION OF ADDITIONAL 1X40MVA 132/33KV TRANSFORMER AT EXISTING EHV SUBSTATION</v>
          </cell>
        </row>
      </sheetData>
      <sheetData sheetId="131">
        <row r="38">
          <cell r="A38" t="str">
            <v xml:space="preserve">ESTIMATE FOR INSTALLATION OF ADDITIONAL 1X40MVA 132/33KV TRANSFORMER AT EXISTING EHV SUBSTATION </v>
          </cell>
        </row>
      </sheetData>
      <sheetData sheetId="132">
        <row r="38">
          <cell r="A38" t="str">
            <v xml:space="preserve">ESTIMATE FOR INSTALLATION OF ADDITIONAL 1X40MVA 132/33KV TRANSFORMER AT EXISTING EHV SUBSTATION </v>
          </cell>
        </row>
      </sheetData>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NEXURE XIII A"/>
    </sheetNames>
    <sheetDataSet>
      <sheetData sheetId="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6"/>
      <sheetName val="Master data (5)"/>
      <sheetName val="Master data (4)"/>
      <sheetName val="Consolidation Process (6)"/>
      <sheetName val="Consolidation Process (5)"/>
      <sheetName val="Summary_IP_I_&amp;II"/>
      <sheetName val="Summary"/>
      <sheetName val="IP_I_Awarded"/>
      <sheetName val="IP_I (CRS) (2)"/>
      <sheetName val="IP_II_Awarded_Final_ED"/>
      <sheetName val="IP_II_Awarded"/>
      <sheetName val="Sheet2"/>
      <sheetName val="Sheet1"/>
      <sheetName val="Sheet3"/>
      <sheetName val="Sheet1 (2)"/>
      <sheetName val="Annexure 24"/>
      <sheetName val="IP_II (LACS)"/>
      <sheetName val="IP_II (CRS)"/>
      <sheetName val="IP_II_Proposed"/>
      <sheetName val="IP_I_NW"/>
      <sheetName val="IP_II_NW"/>
      <sheetName val="Summary_JV"/>
      <sheetName val="IP_II (CRS) (2)"/>
      <sheetName val="IP_IIA"/>
      <sheetName val="IP_IIA (Crs.)"/>
      <sheetName val="IP_IIA (Crs.) (2)"/>
      <sheetName val="IP_IIA (Crs.) (3)"/>
      <sheetName val="Sheet4"/>
      <sheetName val="Sheet5"/>
    </sheetNames>
    <sheetDataSet>
      <sheetData sheetId="0"/>
      <sheetData sheetId="1"/>
      <sheetData sheetId="2"/>
      <sheetData sheetId="3">
        <row r="8">
          <cell r="A8" t="str">
            <v>Achalpur</v>
          </cell>
          <cell r="B8">
            <v>39182</v>
          </cell>
          <cell r="C8">
            <v>39388</v>
          </cell>
          <cell r="D8">
            <v>10277.383244589579</v>
          </cell>
        </row>
        <row r="9">
          <cell r="A9" t="str">
            <v>Ahmednagar( R)</v>
          </cell>
          <cell r="B9">
            <v>39126</v>
          </cell>
          <cell r="C9">
            <v>39140</v>
          </cell>
          <cell r="D9">
            <v>11050.45</v>
          </cell>
        </row>
        <row r="10">
          <cell r="A10" t="str">
            <v>Ahmednagar(UCR)</v>
          </cell>
          <cell r="B10">
            <v>39146</v>
          </cell>
          <cell r="C10">
            <v>39190</v>
          </cell>
          <cell r="D10">
            <v>11372.21</v>
          </cell>
        </row>
        <row r="11">
          <cell r="A11" t="str">
            <v>Akluj</v>
          </cell>
          <cell r="B11">
            <v>39148</v>
          </cell>
          <cell r="C11">
            <v>39192</v>
          </cell>
          <cell r="D11">
            <v>5812.9929252004085</v>
          </cell>
        </row>
        <row r="12">
          <cell r="A12" t="str">
            <v>Akola Urban</v>
          </cell>
          <cell r="B12" t="str">
            <v>14-Jan-2010</v>
          </cell>
          <cell r="C12" t="str">
            <v>27-Jan-2010</v>
          </cell>
          <cell r="D12">
            <v>9580.11</v>
          </cell>
        </row>
        <row r="13">
          <cell r="A13" t="str">
            <v>Akola (Rural)</v>
          </cell>
          <cell r="B13">
            <v>39182</v>
          </cell>
          <cell r="C13">
            <v>39398</v>
          </cell>
          <cell r="D13">
            <v>6821.8142721992936</v>
          </cell>
        </row>
        <row r="14">
          <cell r="A14" t="str">
            <v>Allapalli</v>
          </cell>
          <cell r="B14">
            <v>39169</v>
          </cell>
          <cell r="C14">
            <v>39346</v>
          </cell>
          <cell r="D14">
            <v>1856.8077687596187</v>
          </cell>
        </row>
        <row r="15">
          <cell r="A15" t="str">
            <v>Ambajogai</v>
          </cell>
          <cell r="B15">
            <v>39146</v>
          </cell>
          <cell r="C15">
            <v>39184</v>
          </cell>
          <cell r="D15">
            <v>9301.1299999999992</v>
          </cell>
        </row>
        <row r="16">
          <cell r="A16" t="str">
            <v>Amravati R</v>
          </cell>
          <cell r="B16">
            <v>39182</v>
          </cell>
          <cell r="C16">
            <v>39388</v>
          </cell>
          <cell r="D16">
            <v>7745.9378217937156</v>
          </cell>
        </row>
        <row r="17">
          <cell r="A17" t="str">
            <v>Amravati U</v>
          </cell>
          <cell r="B17">
            <v>39182</v>
          </cell>
          <cell r="C17">
            <v>39379</v>
          </cell>
          <cell r="D17">
            <v>5010.5092018052692</v>
          </cell>
        </row>
        <row r="18">
          <cell r="A18" t="str">
            <v>Arvi</v>
          </cell>
          <cell r="B18">
            <v>39182</v>
          </cell>
          <cell r="C18">
            <v>39398</v>
          </cell>
          <cell r="D18">
            <v>3730.2850341711282</v>
          </cell>
        </row>
        <row r="19">
          <cell r="A19" t="str">
            <v>Aurangabad ( R )</v>
          </cell>
          <cell r="B19">
            <v>39143</v>
          </cell>
          <cell r="C19">
            <v>39190</v>
          </cell>
          <cell r="D19">
            <v>10098.536974352246</v>
          </cell>
        </row>
        <row r="20">
          <cell r="A20" t="str">
            <v>Ballarshah</v>
          </cell>
          <cell r="B20">
            <v>39182</v>
          </cell>
          <cell r="C20">
            <v>39381</v>
          </cell>
          <cell r="D20">
            <v>5392.4417197936127</v>
          </cell>
        </row>
        <row r="21">
          <cell r="A21" t="str">
            <v>Baramati</v>
          </cell>
          <cell r="B21">
            <v>39133</v>
          </cell>
          <cell r="C21">
            <v>39177</v>
          </cell>
          <cell r="D21">
            <v>8865.6856497967801</v>
          </cell>
        </row>
        <row r="22">
          <cell r="A22" t="str">
            <v>Barshi</v>
          </cell>
          <cell r="B22">
            <v>39146</v>
          </cell>
          <cell r="C22">
            <v>39192</v>
          </cell>
          <cell r="D22">
            <v>10693.427538212278</v>
          </cell>
        </row>
        <row r="23">
          <cell r="A23" t="str">
            <v>Beed</v>
          </cell>
          <cell r="B23">
            <v>39143</v>
          </cell>
          <cell r="C23">
            <v>39190</v>
          </cell>
          <cell r="D23">
            <v>13930.465246721029</v>
          </cell>
        </row>
        <row r="24">
          <cell r="A24" t="str">
            <v>Bhandara</v>
          </cell>
          <cell r="B24">
            <v>39169</v>
          </cell>
          <cell r="C24">
            <v>39381</v>
          </cell>
          <cell r="D24">
            <v>5123.7876729039281</v>
          </cell>
        </row>
        <row r="25">
          <cell r="A25" t="str">
            <v>Bhokar</v>
          </cell>
          <cell r="B25">
            <v>39142</v>
          </cell>
          <cell r="C25">
            <v>39192</v>
          </cell>
          <cell r="D25">
            <v>8811.3799999999992</v>
          </cell>
        </row>
        <row r="26">
          <cell r="A26" t="str">
            <v>Bhosari</v>
          </cell>
          <cell r="B26">
            <v>39133</v>
          </cell>
          <cell r="C26">
            <v>39177</v>
          </cell>
          <cell r="D26">
            <v>5604.11</v>
          </cell>
        </row>
        <row r="27">
          <cell r="A27" t="str">
            <v>Bhusawal UCR</v>
          </cell>
          <cell r="B27">
            <v>39164</v>
          </cell>
          <cell r="C27">
            <v>39332</v>
          </cell>
          <cell r="D27">
            <v>5052.273440742073</v>
          </cell>
        </row>
        <row r="28">
          <cell r="A28" t="str">
            <v>Bramhapuri</v>
          </cell>
          <cell r="B28">
            <v>39140</v>
          </cell>
          <cell r="C28">
            <v>39192</v>
          </cell>
          <cell r="D28">
            <v>2557.65</v>
          </cell>
        </row>
        <row r="29">
          <cell r="A29" t="str">
            <v>Buldhana</v>
          </cell>
          <cell r="B29">
            <v>39171</v>
          </cell>
          <cell r="C29">
            <v>39379</v>
          </cell>
          <cell r="D29">
            <v>12837.9836229304</v>
          </cell>
        </row>
        <row r="30">
          <cell r="A30" t="str">
            <v>Bundgarden</v>
          </cell>
          <cell r="B30">
            <v>39135</v>
          </cell>
          <cell r="C30">
            <v>39177</v>
          </cell>
          <cell r="D30">
            <v>8368.8652393640314</v>
          </cell>
        </row>
        <row r="31">
          <cell r="A31" t="str">
            <v>Chalisgaon</v>
          </cell>
          <cell r="B31">
            <v>39164</v>
          </cell>
          <cell r="C31">
            <v>39344</v>
          </cell>
          <cell r="D31">
            <v>7138.327743070593</v>
          </cell>
        </row>
        <row r="32">
          <cell r="A32" t="str">
            <v>Chandrapur</v>
          </cell>
          <cell r="B32">
            <v>39185</v>
          </cell>
          <cell r="C32">
            <v>39381</v>
          </cell>
          <cell r="D32">
            <v>3595.19031903011</v>
          </cell>
        </row>
        <row r="33">
          <cell r="A33" t="str">
            <v>Chandwad</v>
          </cell>
          <cell r="B33">
            <v>39171</v>
          </cell>
          <cell r="C33">
            <v>39328</v>
          </cell>
          <cell r="D33">
            <v>12596.78645806569</v>
          </cell>
        </row>
        <row r="34">
          <cell r="A34" t="str">
            <v>Chiplun</v>
          </cell>
          <cell r="B34">
            <v>39169</v>
          </cell>
          <cell r="C34">
            <v>39363</v>
          </cell>
          <cell r="D34">
            <v>4728.9594215764018</v>
          </cell>
        </row>
        <row r="35">
          <cell r="A35" t="str">
            <v>Civil Lines</v>
          </cell>
          <cell r="B35">
            <v>39176</v>
          </cell>
          <cell r="D35">
            <v>0</v>
          </cell>
        </row>
        <row r="36">
          <cell r="A36" t="str">
            <v>Congress Nagar</v>
          </cell>
          <cell r="B36">
            <v>39176</v>
          </cell>
          <cell r="C36">
            <v>39388</v>
          </cell>
          <cell r="D36">
            <v>8537.3187545941546</v>
          </cell>
        </row>
        <row r="37">
          <cell r="A37" t="str">
            <v>Degloor</v>
          </cell>
          <cell r="B37">
            <v>39133</v>
          </cell>
          <cell r="C37">
            <v>39192</v>
          </cell>
          <cell r="D37">
            <v>6736.51</v>
          </cell>
        </row>
        <row r="38">
          <cell r="A38" t="str">
            <v>Dharangaon</v>
          </cell>
          <cell r="B38">
            <v>39182</v>
          </cell>
          <cell r="C38">
            <v>39332</v>
          </cell>
          <cell r="D38">
            <v>9195.9648760256314</v>
          </cell>
        </row>
        <row r="39">
          <cell r="A39" t="str">
            <v>Dhule Rural</v>
          </cell>
          <cell r="B39">
            <v>39161</v>
          </cell>
          <cell r="C39">
            <v>39344</v>
          </cell>
          <cell r="D39">
            <v>7347.3014019247457</v>
          </cell>
        </row>
        <row r="40">
          <cell r="A40" t="str">
            <v>Dhule UCR</v>
          </cell>
          <cell r="B40">
            <v>39182</v>
          </cell>
          <cell r="C40">
            <v>39344</v>
          </cell>
          <cell r="D40">
            <v>5236.0804911458799</v>
          </cell>
        </row>
        <row r="41">
          <cell r="A41" t="str">
            <v>Dombivali</v>
          </cell>
          <cell r="B41">
            <v>39185</v>
          </cell>
          <cell r="C41">
            <v>39363</v>
          </cell>
          <cell r="D41">
            <v>3767.4752680270058</v>
          </cell>
        </row>
        <row r="42">
          <cell r="A42" t="str">
            <v>Dondaicha</v>
          </cell>
          <cell r="B42">
            <v>39182</v>
          </cell>
          <cell r="C42">
            <v>39344</v>
          </cell>
          <cell r="D42">
            <v>7539.3188017493721</v>
          </cell>
        </row>
        <row r="43">
          <cell r="A43" t="str">
            <v>Gadchiroli</v>
          </cell>
          <cell r="B43">
            <v>39189</v>
          </cell>
          <cell r="C43">
            <v>39280</v>
          </cell>
          <cell r="D43">
            <v>2186.9860471130214</v>
          </cell>
        </row>
        <row r="44">
          <cell r="A44" t="str">
            <v>Gadhinglaj</v>
          </cell>
          <cell r="B44">
            <v>39133</v>
          </cell>
          <cell r="C44">
            <v>39192</v>
          </cell>
          <cell r="D44">
            <v>9417.7236317118168</v>
          </cell>
        </row>
        <row r="45">
          <cell r="A45" t="str">
            <v>Gandhibaug</v>
          </cell>
          <cell r="B45">
            <v>39175</v>
          </cell>
          <cell r="D45">
            <v>0</v>
          </cell>
        </row>
        <row r="46">
          <cell r="A46" t="str">
            <v>Gondia</v>
          </cell>
          <cell r="B46">
            <v>39185</v>
          </cell>
          <cell r="C46">
            <v>39381</v>
          </cell>
          <cell r="D46">
            <v>5531.0966981139518</v>
          </cell>
        </row>
        <row r="47">
          <cell r="A47" t="str">
            <v>Goregaon</v>
          </cell>
          <cell r="B47">
            <v>39133</v>
          </cell>
          <cell r="C47">
            <v>39184</v>
          </cell>
          <cell r="D47">
            <v>7183.26</v>
          </cell>
        </row>
        <row r="48">
          <cell r="A48" t="str">
            <v>Hinganghat</v>
          </cell>
          <cell r="B48">
            <v>39182</v>
          </cell>
          <cell r="C48">
            <v>39398</v>
          </cell>
          <cell r="D48">
            <v>4208.9248958045137</v>
          </cell>
        </row>
        <row r="49">
          <cell r="A49" t="str">
            <v>Hingoli</v>
          </cell>
          <cell r="B49">
            <v>39169</v>
          </cell>
          <cell r="C49">
            <v>39427</v>
          </cell>
          <cell r="D49">
            <v>11657.814849805885</v>
          </cell>
        </row>
        <row r="50">
          <cell r="A50" t="str">
            <v>Ichalkaraji</v>
          </cell>
          <cell r="B50">
            <v>39189</v>
          </cell>
          <cell r="C50">
            <v>39353</v>
          </cell>
          <cell r="D50">
            <v>2412.6008307693592</v>
          </cell>
        </row>
        <row r="51">
          <cell r="A51" t="str">
            <v>Islampur</v>
          </cell>
          <cell r="B51">
            <v>39162</v>
          </cell>
          <cell r="C51">
            <v>39427</v>
          </cell>
          <cell r="D51">
            <v>6815.5876707525385</v>
          </cell>
        </row>
        <row r="52">
          <cell r="A52" t="str">
            <v>Jalgaon UCR</v>
          </cell>
          <cell r="B52">
            <v>39169</v>
          </cell>
          <cell r="C52">
            <v>39332</v>
          </cell>
          <cell r="D52">
            <v>5765.551734377399</v>
          </cell>
        </row>
        <row r="53">
          <cell r="A53" t="str">
            <v>Jalna I</v>
          </cell>
          <cell r="B53">
            <v>39169</v>
          </cell>
          <cell r="C53">
            <v>39408</v>
          </cell>
          <cell r="D53">
            <v>7986.7916155854764</v>
          </cell>
        </row>
        <row r="54">
          <cell r="A54" t="str">
            <v>Jalna-II</v>
          </cell>
          <cell r="B54">
            <v>39143</v>
          </cell>
          <cell r="C54">
            <v>39192</v>
          </cell>
          <cell r="D54">
            <v>8663.8863790586583</v>
          </cell>
        </row>
        <row r="55">
          <cell r="A55" t="str">
            <v>Jaysingpur</v>
          </cell>
          <cell r="B55">
            <v>39162</v>
          </cell>
          <cell r="C55">
            <v>39408</v>
          </cell>
          <cell r="D55">
            <v>7071.1689625578492</v>
          </cell>
        </row>
        <row r="56">
          <cell r="A56" t="str">
            <v>Kalwa</v>
          </cell>
          <cell r="B56">
            <v>39185</v>
          </cell>
          <cell r="C56">
            <v>39346</v>
          </cell>
          <cell r="D56">
            <v>4387.7511937146401</v>
          </cell>
        </row>
        <row r="57">
          <cell r="A57" t="str">
            <v>Kalyan -E</v>
          </cell>
          <cell r="B57">
            <v>39190</v>
          </cell>
          <cell r="C57">
            <v>39280</v>
          </cell>
          <cell r="D57">
            <v>1153.17</v>
          </cell>
        </row>
        <row r="58">
          <cell r="A58" t="str">
            <v>Kalyan -R</v>
          </cell>
          <cell r="B58">
            <v>39189</v>
          </cell>
          <cell r="C58">
            <v>39363</v>
          </cell>
          <cell r="D58">
            <v>4586.0898612192159</v>
          </cell>
        </row>
        <row r="59">
          <cell r="A59" t="str">
            <v>Kankavali</v>
          </cell>
          <cell r="B59">
            <v>39185</v>
          </cell>
          <cell r="C59">
            <v>39428</v>
          </cell>
          <cell r="D59">
            <v>5498.7328424332154</v>
          </cell>
        </row>
        <row r="60">
          <cell r="A60" t="str">
            <v>Kannad</v>
          </cell>
          <cell r="B60">
            <v>39135</v>
          </cell>
          <cell r="C60">
            <v>39190</v>
          </cell>
          <cell r="D60">
            <v>10207.185579378493</v>
          </cell>
        </row>
        <row r="61">
          <cell r="A61" t="str">
            <v>Karad</v>
          </cell>
          <cell r="B61">
            <v>39182</v>
          </cell>
          <cell r="C61">
            <v>39300</v>
          </cell>
          <cell r="D61">
            <v>5988.8155902463959</v>
          </cell>
        </row>
        <row r="62">
          <cell r="A62" t="str">
            <v>Karjat</v>
          </cell>
          <cell r="B62">
            <v>39182</v>
          </cell>
          <cell r="C62">
            <v>39344</v>
          </cell>
          <cell r="D62">
            <v>10383.242585691332</v>
          </cell>
        </row>
        <row r="63">
          <cell r="A63" t="str">
            <v>Katol</v>
          </cell>
          <cell r="B63">
            <v>39169</v>
          </cell>
          <cell r="C63">
            <v>39388</v>
          </cell>
          <cell r="D63">
            <v>6576.8155974776064</v>
          </cell>
        </row>
        <row r="64">
          <cell r="A64" t="str">
            <v>Kedgaon</v>
          </cell>
          <cell r="B64">
            <v>39142</v>
          </cell>
          <cell r="C64">
            <v>39177</v>
          </cell>
          <cell r="D64">
            <v>7827.37</v>
          </cell>
        </row>
        <row r="65">
          <cell r="A65" t="str">
            <v>Khamgaon</v>
          </cell>
          <cell r="B65">
            <v>39171</v>
          </cell>
          <cell r="C65">
            <v>39427</v>
          </cell>
          <cell r="D65">
            <v>12699.579801293243</v>
          </cell>
        </row>
        <row r="66">
          <cell r="A66" t="str">
            <v>Kolhapur (R-I)</v>
          </cell>
          <cell r="B66">
            <v>39148</v>
          </cell>
          <cell r="C66">
            <v>39184</v>
          </cell>
          <cell r="D66">
            <v>7060.78</v>
          </cell>
        </row>
        <row r="67">
          <cell r="A67" t="str">
            <v>Kolhapur Rural II</v>
          </cell>
          <cell r="B67">
            <v>39175</v>
          </cell>
          <cell r="C67">
            <v>39346</v>
          </cell>
          <cell r="D67">
            <v>7748.9873178284897</v>
          </cell>
        </row>
        <row r="68">
          <cell r="A68" t="str">
            <v>Kolhapur Urban</v>
          </cell>
          <cell r="B68">
            <v>39171</v>
          </cell>
          <cell r="C68">
            <v>39293</v>
          </cell>
          <cell r="D68">
            <v>7014.9834952415695</v>
          </cell>
        </row>
        <row r="69">
          <cell r="A69" t="str">
            <v>Kothrud</v>
          </cell>
          <cell r="B69">
            <v>39139</v>
          </cell>
          <cell r="C69">
            <v>39177</v>
          </cell>
          <cell r="D69">
            <v>5871.7144963535011</v>
          </cell>
        </row>
        <row r="70">
          <cell r="A70" t="str">
            <v>Kudal</v>
          </cell>
          <cell r="B70">
            <v>39185</v>
          </cell>
          <cell r="C70">
            <v>39428</v>
          </cell>
          <cell r="D70">
            <v>5002.1518696453913</v>
          </cell>
        </row>
        <row r="71">
          <cell r="A71" t="str">
            <v>Latur</v>
          </cell>
          <cell r="B71">
            <v>39139</v>
          </cell>
          <cell r="C71">
            <v>39192</v>
          </cell>
          <cell r="D71">
            <v>7818.67</v>
          </cell>
        </row>
        <row r="72">
          <cell r="A72" t="str">
            <v>Mahal</v>
          </cell>
          <cell r="B72">
            <v>39182</v>
          </cell>
          <cell r="D72">
            <v>0</v>
          </cell>
        </row>
        <row r="73">
          <cell r="A73" t="str">
            <v>Malegaon Rural</v>
          </cell>
          <cell r="B73">
            <v>39182</v>
          </cell>
          <cell r="C73">
            <v>39328</v>
          </cell>
          <cell r="D73">
            <v>11652.955721888526</v>
          </cell>
        </row>
        <row r="74">
          <cell r="A74" t="str">
            <v>Malegaon UCR</v>
          </cell>
          <cell r="B74">
            <v>39169</v>
          </cell>
          <cell r="C74">
            <v>39328</v>
          </cell>
          <cell r="D74">
            <v>9111.6182176399634</v>
          </cell>
        </row>
        <row r="75">
          <cell r="A75" t="str">
            <v>Malkapur</v>
          </cell>
          <cell r="B75">
            <v>39171</v>
          </cell>
          <cell r="C75">
            <v>39427</v>
          </cell>
          <cell r="D75">
            <v>13132.612846158507</v>
          </cell>
        </row>
        <row r="76">
          <cell r="A76" t="str">
            <v>Manchar</v>
          </cell>
          <cell r="B76">
            <v>39140</v>
          </cell>
          <cell r="C76">
            <v>39177</v>
          </cell>
          <cell r="D76">
            <v>7082.9149852157298</v>
          </cell>
        </row>
        <row r="77">
          <cell r="A77" t="str">
            <v>MIDC Nagpur</v>
          </cell>
          <cell r="B77">
            <v>39182</v>
          </cell>
          <cell r="C77">
            <v>39280</v>
          </cell>
          <cell r="D77">
            <v>1739.74</v>
          </cell>
        </row>
        <row r="78">
          <cell r="A78" t="str">
            <v>Morshi</v>
          </cell>
          <cell r="B78">
            <v>39161</v>
          </cell>
          <cell r="C78">
            <v>39388</v>
          </cell>
          <cell r="D78">
            <v>7137.0834057647062</v>
          </cell>
        </row>
        <row r="79">
          <cell r="A79" t="str">
            <v>Mulshi</v>
          </cell>
          <cell r="B79">
            <v>39162</v>
          </cell>
          <cell r="C79">
            <v>39363</v>
          </cell>
          <cell r="D79">
            <v>9807.0592280547316</v>
          </cell>
        </row>
        <row r="80">
          <cell r="A80" t="str">
            <v>Nadurbar</v>
          </cell>
          <cell r="B80">
            <v>39175</v>
          </cell>
          <cell r="C80">
            <v>39332</v>
          </cell>
          <cell r="D80">
            <v>5756.5930603773377</v>
          </cell>
        </row>
        <row r="81">
          <cell r="A81" t="str">
            <v>Nagar Road</v>
          </cell>
          <cell r="B81">
            <v>39169</v>
          </cell>
          <cell r="C81">
            <v>39371</v>
          </cell>
          <cell r="D81">
            <v>6513.8237231455814</v>
          </cell>
        </row>
        <row r="82">
          <cell r="A82" t="str">
            <v>Nagpur Dn - II</v>
          </cell>
          <cell r="B82">
            <v>39139</v>
          </cell>
          <cell r="C82">
            <v>39192</v>
          </cell>
          <cell r="D82">
            <v>6281.94</v>
          </cell>
        </row>
        <row r="83">
          <cell r="A83" t="str">
            <v>Nagpur Dn. I</v>
          </cell>
          <cell r="B83">
            <v>39169</v>
          </cell>
          <cell r="C83">
            <v>39388</v>
          </cell>
          <cell r="D83">
            <v>7749.1873812301328</v>
          </cell>
        </row>
        <row r="84">
          <cell r="A84" t="str">
            <v>Nanded</v>
          </cell>
          <cell r="B84">
            <v>39135</v>
          </cell>
          <cell r="C84">
            <v>39192</v>
          </cell>
          <cell r="D84">
            <v>8808.14</v>
          </cell>
        </row>
        <row r="85">
          <cell r="A85" t="str">
            <v>Nashik (U) - I</v>
          </cell>
          <cell r="B85">
            <v>39135</v>
          </cell>
          <cell r="C85">
            <v>39184</v>
          </cell>
          <cell r="D85">
            <v>12953.03539231487</v>
          </cell>
        </row>
        <row r="86">
          <cell r="A86" t="str">
            <v>Nashik Rural</v>
          </cell>
          <cell r="B86">
            <v>39182</v>
          </cell>
          <cell r="C86">
            <v>39328</v>
          </cell>
          <cell r="D86">
            <v>14446.423225489118</v>
          </cell>
        </row>
        <row r="87">
          <cell r="A87" t="str">
            <v>Nashik Urban II</v>
          </cell>
          <cell r="B87">
            <v>39182</v>
          </cell>
          <cell r="C87">
            <v>39328</v>
          </cell>
          <cell r="D87">
            <v>12989.826792411814</v>
          </cell>
        </row>
        <row r="88">
          <cell r="A88" t="str">
            <v>Nerul</v>
          </cell>
          <cell r="B88">
            <v>39182</v>
          </cell>
          <cell r="C88">
            <v>39353</v>
          </cell>
          <cell r="D88">
            <v>9601.6916613597259</v>
          </cell>
        </row>
        <row r="89">
          <cell r="A89" t="str">
            <v>Nilanga</v>
          </cell>
          <cell r="B89">
            <v>39135</v>
          </cell>
          <cell r="C89">
            <v>39192</v>
          </cell>
          <cell r="D89">
            <v>7145.9755825627581</v>
          </cell>
        </row>
        <row r="90">
          <cell r="A90" t="str">
            <v>Osmanabad</v>
          </cell>
          <cell r="B90">
            <v>39139</v>
          </cell>
          <cell r="C90">
            <v>39190</v>
          </cell>
          <cell r="D90">
            <v>13147.176632389956</v>
          </cell>
        </row>
        <row r="91">
          <cell r="A91" t="str">
            <v>Pachora</v>
          </cell>
          <cell r="B91">
            <v>39161</v>
          </cell>
          <cell r="C91">
            <v>39344</v>
          </cell>
          <cell r="D91">
            <v>6225.1252600891457</v>
          </cell>
        </row>
        <row r="92">
          <cell r="A92" t="str">
            <v>Padmavati</v>
          </cell>
          <cell r="B92">
            <v>39182</v>
          </cell>
          <cell r="C92">
            <v>39371</v>
          </cell>
          <cell r="D92">
            <v>7410.0506202665792</v>
          </cell>
        </row>
        <row r="93">
          <cell r="A93" t="str">
            <v>Palghar</v>
          </cell>
          <cell r="B93">
            <v>39176</v>
          </cell>
          <cell r="C93">
            <v>39371</v>
          </cell>
          <cell r="D93">
            <v>13536.234935201228</v>
          </cell>
        </row>
        <row r="94">
          <cell r="A94" t="str">
            <v>Pandharkawda</v>
          </cell>
          <cell r="B94">
            <v>39169</v>
          </cell>
          <cell r="C94">
            <v>39408</v>
          </cell>
          <cell r="D94">
            <v>5785.363147717143</v>
          </cell>
        </row>
        <row r="95">
          <cell r="A95" t="str">
            <v>Pandharpur</v>
          </cell>
          <cell r="B95">
            <v>39140</v>
          </cell>
          <cell r="C95">
            <v>39190</v>
          </cell>
          <cell r="D95">
            <v>12623.271021443215</v>
          </cell>
        </row>
        <row r="96">
          <cell r="A96" t="str">
            <v>Panvel (R )</v>
          </cell>
          <cell r="B96">
            <v>39148</v>
          </cell>
          <cell r="C96">
            <v>39184</v>
          </cell>
          <cell r="D96">
            <v>9133.84</v>
          </cell>
        </row>
        <row r="97">
          <cell r="A97" t="str">
            <v>Panvel Urban</v>
          </cell>
          <cell r="B97">
            <v>39185</v>
          </cell>
          <cell r="C97">
            <v>39379</v>
          </cell>
          <cell r="D97">
            <v>9221.584711445772</v>
          </cell>
        </row>
        <row r="98">
          <cell r="A98" t="str">
            <v>Parbhani</v>
          </cell>
          <cell r="B98">
            <v>39161</v>
          </cell>
          <cell r="C98">
            <v>39408</v>
          </cell>
          <cell r="D98">
            <v>6525.7700840702873</v>
          </cell>
        </row>
        <row r="99">
          <cell r="A99" t="str">
            <v>Parvati</v>
          </cell>
          <cell r="B99">
            <v>39175</v>
          </cell>
          <cell r="C99">
            <v>39353</v>
          </cell>
          <cell r="D99">
            <v>3681.522302644521</v>
          </cell>
        </row>
        <row r="100">
          <cell r="A100" t="str">
            <v xml:space="preserve">Phaltan </v>
          </cell>
          <cell r="B100">
            <v>39182</v>
          </cell>
          <cell r="C100">
            <v>39379</v>
          </cell>
          <cell r="D100">
            <v>5735.8306795655026</v>
          </cell>
        </row>
        <row r="101">
          <cell r="A101" t="str">
            <v>Pimpri</v>
          </cell>
          <cell r="B101">
            <v>39164</v>
          </cell>
          <cell r="C101">
            <v>39346</v>
          </cell>
          <cell r="D101">
            <v>4811.8282778831335</v>
          </cell>
        </row>
        <row r="102">
          <cell r="A102" t="str">
            <v>Pusad</v>
          </cell>
          <cell r="B102">
            <v>39169</v>
          </cell>
          <cell r="C102">
            <v>39408</v>
          </cell>
          <cell r="D102">
            <v>7282.8998401714971</v>
          </cell>
        </row>
        <row r="103">
          <cell r="A103" t="str">
            <v>Rajgurunagar</v>
          </cell>
          <cell r="B103">
            <v>39162</v>
          </cell>
          <cell r="C103">
            <v>39300</v>
          </cell>
          <cell r="D103">
            <v>7851.9834061756192</v>
          </cell>
        </row>
        <row r="104">
          <cell r="A104" t="str">
            <v>Rastapeth</v>
          </cell>
          <cell r="B104">
            <v>39182</v>
          </cell>
          <cell r="C104">
            <v>39371</v>
          </cell>
          <cell r="D104">
            <v>5329.3141183997295</v>
          </cell>
        </row>
        <row r="105">
          <cell r="A105" t="str">
            <v>Ratnagiri</v>
          </cell>
          <cell r="B105">
            <v>39188</v>
          </cell>
          <cell r="C105">
            <v>39381</v>
          </cell>
          <cell r="D105">
            <v>9358.6696217442604</v>
          </cell>
        </row>
        <row r="106">
          <cell r="A106" t="str">
            <v>Sakoli</v>
          </cell>
          <cell r="B106">
            <v>39135</v>
          </cell>
          <cell r="C106">
            <v>39192</v>
          </cell>
          <cell r="D106">
            <v>4401.2305614167726</v>
          </cell>
        </row>
        <row r="107">
          <cell r="A107" t="str">
            <v>Sangamner</v>
          </cell>
          <cell r="B107">
            <v>39142</v>
          </cell>
          <cell r="C107">
            <v>39190</v>
          </cell>
          <cell r="D107">
            <v>11191.71</v>
          </cell>
        </row>
        <row r="108">
          <cell r="A108" t="str">
            <v>Sangli (U)</v>
          </cell>
          <cell r="B108">
            <v>39188</v>
          </cell>
          <cell r="C108">
            <v>39427</v>
          </cell>
          <cell r="D108">
            <v>7270.0999478224967</v>
          </cell>
        </row>
        <row r="109">
          <cell r="A109" t="str">
            <v>Sangli Rural</v>
          </cell>
          <cell r="B109">
            <v>39162</v>
          </cell>
          <cell r="C109">
            <v>39427</v>
          </cell>
          <cell r="D109">
            <v>13782.198961968003</v>
          </cell>
        </row>
        <row r="110">
          <cell r="A110" t="str">
            <v>Satara</v>
          </cell>
          <cell r="B110">
            <v>39171</v>
          </cell>
          <cell r="C110">
            <v>39379</v>
          </cell>
          <cell r="D110">
            <v>4144.2120215313544</v>
          </cell>
        </row>
        <row r="111">
          <cell r="A111" t="str">
            <v>Savda</v>
          </cell>
          <cell r="B111">
            <v>39161</v>
          </cell>
          <cell r="C111">
            <v>39344</v>
          </cell>
          <cell r="D111">
            <v>8072.367224782427</v>
          </cell>
        </row>
        <row r="112">
          <cell r="A112" t="str">
            <v>Shahada</v>
          </cell>
          <cell r="B112">
            <v>39146</v>
          </cell>
          <cell r="C112">
            <v>39192</v>
          </cell>
          <cell r="D112">
            <v>6910.31</v>
          </cell>
        </row>
        <row r="113">
          <cell r="A113" t="str">
            <v>Shivajinagar</v>
          </cell>
          <cell r="B113">
            <v>39176</v>
          </cell>
          <cell r="C113">
            <v>39363</v>
          </cell>
          <cell r="D113">
            <v>5348.8605433989269</v>
          </cell>
        </row>
        <row r="114">
          <cell r="A114" t="str">
            <v>Solapur (R )</v>
          </cell>
          <cell r="B114">
            <v>39148</v>
          </cell>
          <cell r="C114">
            <v>39190</v>
          </cell>
          <cell r="D114">
            <v>10817.97</v>
          </cell>
        </row>
        <row r="115">
          <cell r="A115" t="str">
            <v>Solapur (U)</v>
          </cell>
          <cell r="B115">
            <v>39148</v>
          </cell>
          <cell r="C115">
            <v>39184</v>
          </cell>
          <cell r="D115">
            <v>5260.93</v>
          </cell>
        </row>
        <row r="116">
          <cell r="A116" t="str">
            <v>Thane(U)</v>
          </cell>
          <cell r="B116">
            <v>39189</v>
          </cell>
          <cell r="C116">
            <v>39346</v>
          </cell>
          <cell r="D116">
            <v>18865.256524377834</v>
          </cell>
        </row>
        <row r="117">
          <cell r="A117" t="str">
            <v>Tuljapur</v>
          </cell>
          <cell r="B117">
            <v>39139</v>
          </cell>
          <cell r="C117">
            <v>39192</v>
          </cell>
          <cell r="D117">
            <v>9840.11</v>
          </cell>
        </row>
        <row r="118">
          <cell r="A118" t="str">
            <v>Udgir</v>
          </cell>
          <cell r="B118">
            <v>39133</v>
          </cell>
          <cell r="C118">
            <v>39192</v>
          </cell>
          <cell r="D118">
            <v>7793.78</v>
          </cell>
        </row>
        <row r="119">
          <cell r="A119" t="str">
            <v>Ulahasnagar -I</v>
          </cell>
          <cell r="B119">
            <v>39189</v>
          </cell>
          <cell r="C119">
            <v>39353</v>
          </cell>
          <cell r="D119">
            <v>1427.6723394914434</v>
          </cell>
        </row>
        <row r="120">
          <cell r="A120" t="str">
            <v>Ulahasnagar -II</v>
          </cell>
          <cell r="B120">
            <v>39189</v>
          </cell>
          <cell r="C120">
            <v>39353</v>
          </cell>
          <cell r="D120">
            <v>1367.8646890964014</v>
          </cell>
        </row>
        <row r="121">
          <cell r="A121" t="str">
            <v>Vasai</v>
          </cell>
          <cell r="B121">
            <v>39176</v>
          </cell>
          <cell r="C121">
            <v>39371</v>
          </cell>
          <cell r="D121">
            <v>3951.8563451292939</v>
          </cell>
        </row>
        <row r="122">
          <cell r="A122" t="str">
            <v xml:space="preserve">Vashi </v>
          </cell>
          <cell r="B122">
            <v>39182</v>
          </cell>
          <cell r="C122">
            <v>39353</v>
          </cell>
          <cell r="D122">
            <v>8047.2669801456796</v>
          </cell>
        </row>
        <row r="123">
          <cell r="A123" t="str">
            <v>Virar</v>
          </cell>
          <cell r="B123">
            <v>39175</v>
          </cell>
          <cell r="C123">
            <v>39371</v>
          </cell>
          <cell r="D123">
            <v>7840.0871573193999</v>
          </cell>
        </row>
        <row r="124">
          <cell r="A124" t="str">
            <v>Vita</v>
          </cell>
          <cell r="B124">
            <v>39142</v>
          </cell>
          <cell r="C124">
            <v>39192</v>
          </cell>
          <cell r="D124">
            <v>8622.35</v>
          </cell>
        </row>
        <row r="125">
          <cell r="A125" t="str">
            <v>Wagle Estate</v>
          </cell>
          <cell r="B125">
            <v>39185</v>
          </cell>
          <cell r="C125">
            <v>39332</v>
          </cell>
          <cell r="D125">
            <v>5318.36275685909</v>
          </cell>
        </row>
        <row r="126">
          <cell r="A126" t="str">
            <v>Wai</v>
          </cell>
          <cell r="B126">
            <v>39182</v>
          </cell>
          <cell r="C126">
            <v>39379</v>
          </cell>
          <cell r="D126">
            <v>3218.9117198280328</v>
          </cell>
        </row>
        <row r="127">
          <cell r="A127" t="str">
            <v xml:space="preserve">Wardha </v>
          </cell>
          <cell r="B127">
            <v>39185</v>
          </cell>
          <cell r="C127">
            <v>39398</v>
          </cell>
          <cell r="D127">
            <v>5638.3120451944487</v>
          </cell>
        </row>
        <row r="128">
          <cell r="A128" t="str">
            <v>Warora</v>
          </cell>
          <cell r="B128">
            <v>39182</v>
          </cell>
          <cell r="C128">
            <v>39381</v>
          </cell>
          <cell r="D128">
            <v>3695.8941761353472</v>
          </cell>
        </row>
        <row r="129">
          <cell r="A129" t="str">
            <v>Washim</v>
          </cell>
          <cell r="B129">
            <v>39182</v>
          </cell>
          <cell r="C129">
            <v>39408</v>
          </cell>
          <cell r="D129">
            <v>7328.7857562449644</v>
          </cell>
        </row>
        <row r="130">
          <cell r="A130" t="str">
            <v>Yavatmal</v>
          </cell>
          <cell r="B130">
            <v>39171</v>
          </cell>
          <cell r="C130">
            <v>39379</v>
          </cell>
          <cell r="D130">
            <v>6625.1677559655482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CCALHYD_GOO"/>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s>
    <sheetDataSet>
      <sheetData sheetId="0"/>
      <sheetData sheetId="1"/>
      <sheetData sheetId="2"/>
      <sheetData sheetId="3"/>
      <sheetData sheetId="4"/>
      <sheetData sheetId="5">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Feb 2009)</v>
          </cell>
        </row>
        <row r="3">
          <cell r="D3" t="str">
            <v>Price</v>
          </cell>
          <cell r="E3" t="str">
            <v>8.24 % in Rs.</v>
          </cell>
        </row>
        <row r="5">
          <cell r="B5" t="str">
            <v>GROUP - XI</v>
          </cell>
          <cell r="E5">
            <v>8.24</v>
          </cell>
        </row>
        <row r="6">
          <cell r="B6" t="str">
            <v>33 kV Pin Insulators with G.I. Pins</v>
          </cell>
          <cell r="C6" t="str">
            <v>No</v>
          </cell>
          <cell r="D6">
            <v>565.16999999999996</v>
          </cell>
          <cell r="E6">
            <v>0</v>
          </cell>
          <cell r="F6">
            <v>565.16999999999996</v>
          </cell>
          <cell r="H6" t="str">
            <v>$</v>
          </cell>
        </row>
        <row r="7">
          <cell r="B7" t="str">
            <v>22 kV Pin Insulators with G.I. Pins</v>
          </cell>
          <cell r="C7" t="str">
            <v>No</v>
          </cell>
          <cell r="D7">
            <v>314.37</v>
          </cell>
          <cell r="E7">
            <v>0</v>
          </cell>
          <cell r="F7">
            <v>314.37</v>
          </cell>
          <cell r="H7" t="str">
            <v>$</v>
          </cell>
        </row>
        <row r="8">
          <cell r="B8" t="str">
            <v>11 kV Pin Insulators with G.I. Pins</v>
          </cell>
          <cell r="C8" t="str">
            <v>No</v>
          </cell>
          <cell r="D8">
            <v>89.14</v>
          </cell>
          <cell r="E8">
            <v>0</v>
          </cell>
          <cell r="F8">
            <v>89.14</v>
          </cell>
          <cell r="H8" t="str">
            <v>$</v>
          </cell>
        </row>
        <row r="9">
          <cell r="B9" t="str">
            <v>Antifog type Disc.Insulators 7000 Kg.for highly polluted area</v>
          </cell>
          <cell r="C9" t="str">
            <v>Nos</v>
          </cell>
          <cell r="D9">
            <v>493.46199999999999</v>
          </cell>
          <cell r="E9">
            <v>40.661268800000002</v>
          </cell>
          <cell r="F9">
            <v>534.12326880000001</v>
          </cell>
          <cell r="H9" t="str">
            <v>$</v>
          </cell>
        </row>
        <row r="10">
          <cell r="B10" t="str">
            <v>Disc Insulator 11 KV 7000 KG.</v>
          </cell>
          <cell r="C10" t="str">
            <v>Nos</v>
          </cell>
          <cell r="D10">
            <v>203.66</v>
          </cell>
          <cell r="E10">
            <v>16.781583999999999</v>
          </cell>
          <cell r="F10">
            <v>220.44158400000001</v>
          </cell>
          <cell r="H10" t="str">
            <v>$</v>
          </cell>
        </row>
        <row r="11">
          <cell r="B11" t="str">
            <v>Disc Insulator 11 KV 4500 KG.</v>
          </cell>
          <cell r="C11" t="str">
            <v>Nos</v>
          </cell>
          <cell r="D11">
            <v>217.91</v>
          </cell>
          <cell r="E11">
            <v>0</v>
          </cell>
          <cell r="F11">
            <v>217.91</v>
          </cell>
          <cell r="H11" t="str">
            <v>$</v>
          </cell>
        </row>
        <row r="12">
          <cell r="B12" t="str">
            <v>L.T.Shackle Insulator</v>
          </cell>
          <cell r="C12" t="str">
            <v>Nos</v>
          </cell>
          <cell r="D12">
            <v>5.01</v>
          </cell>
          <cell r="E12">
            <v>0</v>
          </cell>
          <cell r="F12">
            <v>5.01</v>
          </cell>
          <cell r="H12" t="str">
            <v>$</v>
          </cell>
        </row>
        <row r="13">
          <cell r="B13" t="str">
            <v>L.T.Shackle hardware</v>
          </cell>
          <cell r="C13" t="str">
            <v>Pair</v>
          </cell>
          <cell r="D13">
            <v>23.72</v>
          </cell>
          <cell r="E13">
            <v>0</v>
          </cell>
          <cell r="F13">
            <v>23.72</v>
          </cell>
          <cell r="H13" t="str">
            <v>$</v>
          </cell>
        </row>
        <row r="14">
          <cell r="B14" t="str">
            <v>Stay Insulators</v>
          </cell>
          <cell r="C14" t="str">
            <v>No</v>
          </cell>
          <cell r="D14">
            <v>4.07</v>
          </cell>
          <cell r="E14">
            <v>0</v>
          </cell>
          <cell r="F14">
            <v>4.07</v>
          </cell>
          <cell r="H14" t="str">
            <v>$</v>
          </cell>
        </row>
        <row r="15">
          <cell r="B15" t="str">
            <v>H.T.Stay Set</v>
          </cell>
          <cell r="C15" t="str">
            <v>Set</v>
          </cell>
          <cell r="D15">
            <v>900.87</v>
          </cell>
          <cell r="E15">
            <v>0</v>
          </cell>
          <cell r="F15">
            <v>900.87</v>
          </cell>
          <cell r="H15" t="str">
            <v>$</v>
          </cell>
        </row>
        <row r="16">
          <cell r="B16" t="str">
            <v>L.T. Stay sets</v>
          </cell>
          <cell r="C16" t="str">
            <v>Set</v>
          </cell>
          <cell r="D16">
            <v>712.48</v>
          </cell>
          <cell r="E16">
            <v>0</v>
          </cell>
          <cell r="F16">
            <v>712.48</v>
          </cell>
          <cell r="H16" t="str">
            <v>$</v>
          </cell>
        </row>
        <row r="17">
          <cell r="B17" t="str">
            <v>Earthing Sets H.T</v>
          </cell>
          <cell r="C17" t="str">
            <v>Set</v>
          </cell>
          <cell r="D17">
            <v>225.42</v>
          </cell>
          <cell r="E17">
            <v>0</v>
          </cell>
          <cell r="F17">
            <v>225.42</v>
          </cell>
          <cell r="H17" t="str">
            <v>$</v>
          </cell>
        </row>
        <row r="18">
          <cell r="B18" t="str">
            <v>Earthing Sets L.T.</v>
          </cell>
          <cell r="C18" t="str">
            <v>Set</v>
          </cell>
          <cell r="D18">
            <v>109.03</v>
          </cell>
          <cell r="E18">
            <v>0</v>
          </cell>
          <cell r="F18">
            <v>109.03</v>
          </cell>
          <cell r="H18" t="str">
            <v>$</v>
          </cell>
        </row>
        <row r="19">
          <cell r="B19" t="str">
            <v>W.P.Wire 10 mm2 T/C 1100 V Grade</v>
          </cell>
          <cell r="C19" t="str">
            <v>Coil</v>
          </cell>
          <cell r="D19">
            <v>1361.07</v>
          </cell>
          <cell r="E19">
            <v>112.152168</v>
          </cell>
          <cell r="F19">
            <v>1473.222168</v>
          </cell>
          <cell r="H19" t="str">
            <v>$</v>
          </cell>
        </row>
        <row r="20">
          <cell r="B20" t="str">
            <v>do-         4 mm2 T/C 1100 V Grade</v>
          </cell>
          <cell r="C20" t="str">
            <v>Coil</v>
          </cell>
          <cell r="D20">
            <v>650.69000000000005</v>
          </cell>
          <cell r="E20">
            <v>53.616856000000006</v>
          </cell>
          <cell r="F20">
            <v>704.30685600000004</v>
          </cell>
          <cell r="H20" t="str">
            <v>$</v>
          </cell>
        </row>
        <row r="21">
          <cell r="B21" t="str">
            <v>do-       2.5 mm2 T/C 1100 V Grade</v>
          </cell>
          <cell r="C21" t="str">
            <v>Coil</v>
          </cell>
          <cell r="D21">
            <v>402.75</v>
          </cell>
          <cell r="E21">
            <v>33.186599999999999</v>
          </cell>
          <cell r="F21">
            <v>435.9366</v>
          </cell>
          <cell r="H21" t="str">
            <v>$</v>
          </cell>
        </row>
        <row r="22">
          <cell r="B22" t="str">
            <v>do-       1.5 mm2 T/C 1100 V Grade</v>
          </cell>
          <cell r="C22" t="str">
            <v>Coil</v>
          </cell>
          <cell r="D22">
            <v>350.85</v>
          </cell>
          <cell r="E22">
            <v>28.910040000000002</v>
          </cell>
          <cell r="F22">
            <v>379.76004</v>
          </cell>
          <cell r="H22" t="str">
            <v>$</v>
          </cell>
        </row>
        <row r="23">
          <cell r="B23" t="str">
            <v>L.T. PVC armoured cable 3 1/2 C 50 sq.mm.</v>
          </cell>
          <cell r="C23" t="str">
            <v>RMT</v>
          </cell>
          <cell r="D23">
            <v>134.72139999999999</v>
          </cell>
          <cell r="E23">
            <v>11.101043359999998</v>
          </cell>
          <cell r="F23">
            <v>145.82244335999999</v>
          </cell>
          <cell r="H23" t="str">
            <v>$</v>
          </cell>
        </row>
        <row r="24">
          <cell r="B24" t="str">
            <v>L.T. PVC armoured cable 3 1/2 C 35 sq.mm.</v>
          </cell>
          <cell r="C24" t="str">
            <v>RMT</v>
          </cell>
          <cell r="D24">
            <v>101.01273</v>
          </cell>
          <cell r="E24">
            <v>8.3234489519999997</v>
          </cell>
          <cell r="F24">
            <v>109.33617895200001</v>
          </cell>
          <cell r="H24" t="str">
            <v>$</v>
          </cell>
        </row>
        <row r="25">
          <cell r="B25" t="str">
            <v>L.T.PVC Armoured cable 4core 16sq.mm.</v>
          </cell>
          <cell r="C25" t="str">
            <v>RMT</v>
          </cell>
          <cell r="D25">
            <v>71.112620000000007</v>
          </cell>
          <cell r="E25">
            <v>5.8596798880000005</v>
          </cell>
          <cell r="F25">
            <v>76.972299888000009</v>
          </cell>
          <cell r="H25" t="str">
            <v>$</v>
          </cell>
        </row>
        <row r="26">
          <cell r="B26" t="str">
            <v>L.T. PVC armoured cable 2/C 16 Sq.mm</v>
          </cell>
          <cell r="C26" t="str">
            <v>RMT</v>
          </cell>
          <cell r="D26">
            <v>46.140140000000002</v>
          </cell>
          <cell r="E26">
            <v>3.8019475360000001</v>
          </cell>
          <cell r="F26">
            <v>49.942087536000003</v>
          </cell>
          <cell r="H26" t="str">
            <v>$</v>
          </cell>
        </row>
        <row r="27">
          <cell r="B27" t="str">
            <v>L.T. XLPE cable 3.5 Core 300 mm2</v>
          </cell>
          <cell r="C27" t="str">
            <v>RMT</v>
          </cell>
          <cell r="D27">
            <v>439.19074000000001</v>
          </cell>
          <cell r="E27">
            <v>36.189316976000001</v>
          </cell>
          <cell r="F27">
            <v>475.38005697599999</v>
          </cell>
          <cell r="G27" t="str">
            <v/>
          </cell>
          <cell r="H27" t="str">
            <v>$</v>
          </cell>
        </row>
        <row r="28">
          <cell r="B28" t="str">
            <v>L.T. XLPE cable 3.5 Core 240 mm2</v>
          </cell>
          <cell r="C28" t="str">
            <v>RMT</v>
          </cell>
          <cell r="D28">
            <v>364.8544</v>
          </cell>
          <cell r="E28">
            <v>30.064002559999999</v>
          </cell>
          <cell r="F28">
            <v>394.91840256</v>
          </cell>
          <cell r="H28" t="str">
            <v>$</v>
          </cell>
        </row>
        <row r="29">
          <cell r="B29" t="str">
            <v>L.T. XLPE Armoured cable185 sq.mm.</v>
          </cell>
          <cell r="C29" t="str">
            <v>RMT</v>
          </cell>
          <cell r="D29">
            <v>288.49520999999999</v>
          </cell>
          <cell r="E29">
            <v>23.772005304</v>
          </cell>
          <cell r="F29">
            <v>312.26721530399999</v>
          </cell>
          <cell r="H29" t="str">
            <v>$</v>
          </cell>
        </row>
        <row r="30">
          <cell r="B30" t="str">
            <v>L.T.XLPE Armoured cable120 sq.mm.</v>
          </cell>
          <cell r="C30" t="str">
            <v>RMT</v>
          </cell>
          <cell r="D30">
            <v>194.81834000000001</v>
          </cell>
          <cell r="E30">
            <v>16.053031216000001</v>
          </cell>
          <cell r="F30">
            <v>210.871371216</v>
          </cell>
          <cell r="H30" t="str">
            <v>$</v>
          </cell>
        </row>
        <row r="31">
          <cell r="B31" t="str">
            <v>L.T.XLPE Armoured cable70 sq.mm.</v>
          </cell>
          <cell r="C31" t="str">
            <v>RMT</v>
          </cell>
          <cell r="D31">
            <v>135.11591000000001</v>
          </cell>
          <cell r="E31">
            <v>11.133550984000001</v>
          </cell>
          <cell r="F31">
            <v>146.24946098400002</v>
          </cell>
          <cell r="H31" t="str">
            <v>$</v>
          </cell>
        </row>
        <row r="32">
          <cell r="B32" t="str">
            <v>L.T.Aerial bunched cable(3x120)</v>
          </cell>
          <cell r="C32" t="str">
            <v>RMT</v>
          </cell>
          <cell r="D32">
            <v>200.19470999999999</v>
          </cell>
          <cell r="E32">
            <v>16.496044103999999</v>
          </cell>
          <cell r="F32">
            <v>216.69075410399998</v>
          </cell>
          <cell r="H32" t="str">
            <v>$</v>
          </cell>
        </row>
        <row r="33">
          <cell r="B33" t="str">
            <v>L.T.Aerial bunched cable(3x70)</v>
          </cell>
          <cell r="C33" t="str">
            <v>RMT</v>
          </cell>
          <cell r="D33">
            <v>129.20081999999999</v>
          </cell>
          <cell r="E33">
            <v>10.646147568</v>
          </cell>
          <cell r="F33">
            <v>139.846967568</v>
          </cell>
          <cell r="H33" t="str">
            <v>$</v>
          </cell>
        </row>
        <row r="34">
          <cell r="B34" t="str">
            <v>L.T.Aerial bunched cable(3x50)</v>
          </cell>
          <cell r="C34" t="str">
            <v>RMT</v>
          </cell>
          <cell r="D34">
            <v>96.373509999999996</v>
          </cell>
          <cell r="E34">
            <v>7.9411772239999996</v>
          </cell>
          <cell r="F34">
            <v>104.314687224</v>
          </cell>
          <cell r="H34" t="str">
            <v>$</v>
          </cell>
        </row>
        <row r="35">
          <cell r="B35" t="str">
            <v>XLPE Cable 33 KV, 3 C / 300 mm sq.</v>
          </cell>
          <cell r="C35" t="str">
            <v>RMT</v>
          </cell>
          <cell r="D35">
            <v>1694.88634</v>
          </cell>
          <cell r="E35">
            <v>139.65863441600001</v>
          </cell>
          <cell r="F35">
            <v>1834.5449744160001</v>
          </cell>
          <cell r="H35" t="str">
            <v>$</v>
          </cell>
        </row>
        <row r="36">
          <cell r="B36" t="str">
            <v>XLPE Cable 22 KV, 3 C / 300 mm sq.</v>
          </cell>
          <cell r="C36" t="str">
            <v>RMT</v>
          </cell>
          <cell r="D36">
            <v>1302.88634</v>
          </cell>
          <cell r="E36">
            <v>107.357834416</v>
          </cell>
          <cell r="F36">
            <v>1410.2441744160001</v>
          </cell>
          <cell r="H36" t="str">
            <v>$</v>
          </cell>
        </row>
        <row r="37">
          <cell r="B37" t="str">
            <v>XLPE Cable 22 KV, 3 C / 240 mm sq.</v>
          </cell>
          <cell r="C37" t="str">
            <v>RMT</v>
          </cell>
          <cell r="D37">
            <v>1215.0973200000001</v>
          </cell>
          <cell r="E37">
            <v>100.124019168</v>
          </cell>
          <cell r="F37">
            <v>1315.221339168</v>
          </cell>
          <cell r="H37" t="str">
            <v>$</v>
          </cell>
        </row>
        <row r="38">
          <cell r="B38" t="str">
            <v>XLPE Cable 22 KV, 3 C / 95 mm sq.</v>
          </cell>
          <cell r="C38" t="str">
            <v>RMT</v>
          </cell>
          <cell r="D38">
            <v>747.82795999999996</v>
          </cell>
          <cell r="E38">
            <v>61.621023903999998</v>
          </cell>
          <cell r="F38">
            <v>809.44898390399999</v>
          </cell>
          <cell r="H38" t="str">
            <v>$</v>
          </cell>
        </row>
        <row r="39">
          <cell r="B39" t="str">
            <v>XLPE Cable 11 kV 3C 400 sq.mm.</v>
          </cell>
          <cell r="C39" t="str">
            <v>RMT</v>
          </cell>
          <cell r="D39">
            <v>1327.4294199999999</v>
          </cell>
          <cell r="E39">
            <v>109.380184208</v>
          </cell>
          <cell r="F39">
            <v>1436.8096042079999</v>
          </cell>
          <cell r="H39" t="str">
            <v>$</v>
          </cell>
        </row>
        <row r="40">
          <cell r="B40" t="str">
            <v>XLPE Cable 11 KV, 3 C / 300 mm sq.</v>
          </cell>
          <cell r="C40" t="str">
            <v>RMT</v>
          </cell>
          <cell r="D40">
            <v>1076.88634</v>
          </cell>
          <cell r="E40">
            <v>88.735434416000004</v>
          </cell>
          <cell r="F40">
            <v>1165.6217744160001</v>
          </cell>
          <cell r="H40" t="str">
            <v>$</v>
          </cell>
        </row>
        <row r="41">
          <cell r="B41" t="str">
            <v>XLPE Cable 11 KV, 3 C / 240 mm sq.</v>
          </cell>
          <cell r="C41" t="str">
            <v>RMT</v>
          </cell>
          <cell r="D41">
            <v>906.09731999999997</v>
          </cell>
          <cell r="E41">
            <v>74.662419168</v>
          </cell>
          <cell r="F41">
            <v>980.75973916800001</v>
          </cell>
          <cell r="H41" t="str">
            <v>$</v>
          </cell>
        </row>
        <row r="42">
          <cell r="B42" t="str">
            <v>XLPE Cable 11 KV, 3 C / 185 mm sq.</v>
          </cell>
          <cell r="C42" t="str">
            <v>RMT</v>
          </cell>
          <cell r="D42">
            <v>790.42981999999995</v>
          </cell>
          <cell r="E42">
            <v>65.131417167999999</v>
          </cell>
          <cell r="F42">
            <v>855.56123716799993</v>
          </cell>
          <cell r="H42" t="str">
            <v>$</v>
          </cell>
        </row>
        <row r="43">
          <cell r="B43" t="str">
            <v>XLPE Cable 11 KV, 3 C / 95 mm sq.</v>
          </cell>
          <cell r="C43" t="str">
            <v>RMT</v>
          </cell>
          <cell r="D43">
            <v>515.82795999999996</v>
          </cell>
          <cell r="E43">
            <v>42.504223904</v>
          </cell>
          <cell r="F43">
            <v>558.33218390399998</v>
          </cell>
          <cell r="G43" t="str">
            <v/>
          </cell>
          <cell r="H43" t="str">
            <v>$</v>
          </cell>
        </row>
        <row r="44">
          <cell r="B44" t="str">
            <v>XLPE Cable 11 kV 3C 50 sq.mm.</v>
          </cell>
          <cell r="C44" t="str">
            <v>RMT</v>
          </cell>
          <cell r="D44">
            <v>407.42444</v>
          </cell>
          <cell r="E44">
            <v>33.571773856</v>
          </cell>
          <cell r="F44">
            <v>440.996213856</v>
          </cell>
          <cell r="H44" t="str">
            <v>$</v>
          </cell>
        </row>
        <row r="45">
          <cell r="B45" t="str">
            <v>XLPE Cable 11 kV 3C 35 sq.mm.</v>
          </cell>
          <cell r="C45" t="str">
            <v>RMT</v>
          </cell>
          <cell r="D45">
            <v>344.68335999999999</v>
          </cell>
          <cell r="E45">
            <v>28.401908863999999</v>
          </cell>
          <cell r="F45">
            <v>373.085268864</v>
          </cell>
          <cell r="H45" t="str">
            <v>$</v>
          </cell>
        </row>
        <row r="46">
          <cell r="B46" t="str">
            <v>Armoured Copper control cable 7Cx2.5 sq.mm.</v>
          </cell>
          <cell r="C46" t="str">
            <v>RMT</v>
          </cell>
          <cell r="D46">
            <v>63.86739</v>
          </cell>
          <cell r="E46">
            <v>5.2626729360000004</v>
          </cell>
          <cell r="F46">
            <v>69.130062936000002</v>
          </cell>
          <cell r="H46" t="str">
            <v>$</v>
          </cell>
        </row>
        <row r="47">
          <cell r="B47" t="str">
            <v>Armoured Copper control cable 2Cx2.5 sq.mm.</v>
          </cell>
          <cell r="C47" t="str">
            <v>RMT</v>
          </cell>
          <cell r="D47">
            <v>29.697099999999999</v>
          </cell>
          <cell r="E47">
            <v>2.4470410399999998</v>
          </cell>
          <cell r="F47">
            <v>32.144141040000001</v>
          </cell>
          <cell r="H47" t="str">
            <v>$</v>
          </cell>
        </row>
        <row r="48">
          <cell r="B48" t="str">
            <v>19 C X 2.5 sq mm  Copper Cable</v>
          </cell>
          <cell r="C48" t="str">
            <v>RMT</v>
          </cell>
          <cell r="D48">
            <v>123.36448</v>
          </cell>
          <cell r="E48">
            <v>10.165233152000001</v>
          </cell>
          <cell r="F48">
            <v>133.529713152</v>
          </cell>
          <cell r="H48" t="str">
            <v>$</v>
          </cell>
        </row>
        <row r="49">
          <cell r="B49" t="str">
            <v>12 C X 2.5 sq mm  Copper Cable</v>
          </cell>
          <cell r="C49" t="str">
            <v>RMT</v>
          </cell>
          <cell r="D49">
            <v>78.92559</v>
          </cell>
          <cell r="E49">
            <v>6.5034686160000001</v>
          </cell>
          <cell r="F49">
            <v>85.429058616000006</v>
          </cell>
          <cell r="H49" t="str">
            <v>$</v>
          </cell>
        </row>
        <row r="50">
          <cell r="B50" t="str">
            <v>Un-Armoured Copper control cable 7Cx2.5 sq.mm.</v>
          </cell>
          <cell r="C50" t="str">
            <v>RMT</v>
          </cell>
          <cell r="D50">
            <v>42.72889</v>
          </cell>
          <cell r="E50">
            <v>3.5208605359999998</v>
          </cell>
          <cell r="F50">
            <v>46.249750536000001</v>
          </cell>
          <cell r="H50" t="str">
            <v>$</v>
          </cell>
        </row>
        <row r="51">
          <cell r="B51" t="str">
            <v>4 C X 2.5 sq mm  Copper Cable</v>
          </cell>
          <cell r="C51" t="str">
            <v>RMT</v>
          </cell>
          <cell r="D51">
            <v>26.177949999999999</v>
          </cell>
          <cell r="E51">
            <v>2.1570630799999999</v>
          </cell>
          <cell r="F51">
            <v>28.33501308</v>
          </cell>
          <cell r="H51" t="str">
            <v>$</v>
          </cell>
        </row>
        <row r="52">
          <cell r="B52" t="str">
            <v>2 C X 2.5 sq mm  Copper Cable</v>
          </cell>
          <cell r="C52" t="str">
            <v>RMT</v>
          </cell>
          <cell r="D52">
            <v>13.5726</v>
          </cell>
          <cell r="E52">
            <v>1.1183822400000001</v>
          </cell>
          <cell r="F52">
            <v>14.69098224</v>
          </cell>
          <cell r="H52" t="str">
            <v>$</v>
          </cell>
        </row>
        <row r="53">
          <cell r="B53" t="str">
            <v>L.T. PVC armoured cable 2/C 50 Sq.mm</v>
          </cell>
          <cell r="C53" t="str">
            <v>KM</v>
          </cell>
          <cell r="D53">
            <v>0</v>
          </cell>
          <cell r="E53">
            <v>0</v>
          </cell>
          <cell r="F53">
            <v>0</v>
          </cell>
          <cell r="H53" t="str">
            <v>$</v>
          </cell>
        </row>
        <row r="54">
          <cell r="B54" t="str">
            <v>R.S. service connection pipe 25 mm dia</v>
          </cell>
          <cell r="C54" t="str">
            <v>Mtr</v>
          </cell>
          <cell r="D54">
            <v>0</v>
          </cell>
          <cell r="E54">
            <v>0</v>
          </cell>
          <cell r="F54">
            <v>0</v>
          </cell>
          <cell r="G54" t="str">
            <v>**</v>
          </cell>
          <cell r="H54" t="str">
            <v>$</v>
          </cell>
        </row>
        <row r="55">
          <cell r="B55" t="str">
            <v>R.S. service connection pipe 20 mm dia</v>
          </cell>
          <cell r="C55" t="str">
            <v>Mtr.</v>
          </cell>
          <cell r="D55">
            <v>0</v>
          </cell>
          <cell r="E55">
            <v>0</v>
          </cell>
          <cell r="F55">
            <v>0</v>
          </cell>
          <cell r="G55" t="str">
            <v>**</v>
          </cell>
          <cell r="H55" t="str">
            <v>$</v>
          </cell>
        </row>
        <row r="56">
          <cell r="B56" t="str">
            <v>33 KV Pin Insulators{CD 840mm]</v>
          </cell>
          <cell r="C56" t="str">
            <v>No.</v>
          </cell>
          <cell r="D56">
            <v>400.08</v>
          </cell>
          <cell r="E56">
            <v>0</v>
          </cell>
          <cell r="F56">
            <v>400.08</v>
          </cell>
          <cell r="H56" t="str">
            <v>$</v>
          </cell>
        </row>
        <row r="58">
          <cell r="B58" t="str">
            <v xml:space="preserve">S.P.Static Meter 5-30 A with LCD display with Box   </v>
          </cell>
          <cell r="C58" t="str">
            <v>No.</v>
          </cell>
          <cell r="D58">
            <v>661</v>
          </cell>
          <cell r="E58">
            <v>54.4664</v>
          </cell>
          <cell r="F58">
            <v>715.46640000000002</v>
          </cell>
          <cell r="H58" t="str">
            <v>$</v>
          </cell>
        </row>
        <row r="59">
          <cell r="B59" t="str">
            <v>S.P.Static Meter 5-30 A With LCD Display without Box</v>
          </cell>
          <cell r="C59" t="str">
            <v>No.</v>
          </cell>
          <cell r="D59">
            <v>558</v>
          </cell>
          <cell r="E59">
            <v>45.979199999999999</v>
          </cell>
          <cell r="F59">
            <v>603.97919999999999</v>
          </cell>
          <cell r="H59" t="str">
            <v>$</v>
          </cell>
        </row>
        <row r="60">
          <cell r="B60" t="str">
            <v>S.P.Static Meter 10-60 A with LCD Display with Box</v>
          </cell>
          <cell r="C60" t="str">
            <v>No.</v>
          </cell>
          <cell r="D60">
            <v>942.83</v>
          </cell>
          <cell r="E60">
            <v>0</v>
          </cell>
          <cell r="F60">
            <v>942.83</v>
          </cell>
          <cell r="H60" t="str">
            <v>$</v>
          </cell>
        </row>
        <row r="61">
          <cell r="B61" t="str">
            <v xml:space="preserve">T.P.Meter 10-40 A Static type with KWH &amp; KVAMD </v>
          </cell>
          <cell r="C61" t="str">
            <v>No.</v>
          </cell>
          <cell r="D61">
            <v>1805</v>
          </cell>
          <cell r="E61">
            <v>0</v>
          </cell>
          <cell r="F61">
            <v>1805</v>
          </cell>
          <cell r="H61" t="str">
            <v>$</v>
          </cell>
        </row>
        <row r="62">
          <cell r="B62" t="str">
            <v>C.T.Op Metering Unit of 50/5A rating with electronic type meter, cabinet etc.</v>
          </cell>
          <cell r="C62" t="str">
            <v>Set</v>
          </cell>
          <cell r="D62">
            <v>19084.47</v>
          </cell>
          <cell r="E62">
            <v>1572.560328</v>
          </cell>
          <cell r="F62">
            <v>20657.030328000001</v>
          </cell>
          <cell r="H62" t="str">
            <v>$</v>
          </cell>
        </row>
        <row r="63">
          <cell r="B63" t="str">
            <v>C.T.Op Metering Unit of 100/5A rating with electronic type meter, cabinet etc.</v>
          </cell>
          <cell r="C63" t="str">
            <v>Set</v>
          </cell>
          <cell r="D63">
            <v>19084.47</v>
          </cell>
          <cell r="E63">
            <v>1572.560328</v>
          </cell>
          <cell r="F63">
            <v>20657.030328000001</v>
          </cell>
          <cell r="H63" t="str">
            <v>$</v>
          </cell>
        </row>
        <row r="64">
          <cell r="B64" t="str">
            <v>C.T.Operated Electronic Meter 50/5A with Communication Port RS-232.</v>
          </cell>
          <cell r="C64" t="str">
            <v>No</v>
          </cell>
          <cell r="D64">
            <v>2429.75</v>
          </cell>
          <cell r="E64">
            <v>200.2114</v>
          </cell>
          <cell r="F64">
            <v>2629.9614000000001</v>
          </cell>
          <cell r="H64" t="str">
            <v>$</v>
          </cell>
        </row>
        <row r="65">
          <cell r="B65" t="str">
            <v>C.T.Operated Electronic Meter 100/5A with Communication Port RS-232.</v>
          </cell>
          <cell r="C65" t="str">
            <v>No.</v>
          </cell>
          <cell r="D65">
            <v>2429.75</v>
          </cell>
          <cell r="E65">
            <v>200.2114</v>
          </cell>
          <cell r="F65">
            <v>2629.9614000000001</v>
          </cell>
          <cell r="H65" t="str">
            <v>$</v>
          </cell>
        </row>
        <row r="66">
          <cell r="B66" t="str">
            <v>H.T.Static Three Vector T.O.D. Meter</v>
          </cell>
          <cell r="C66" t="str">
            <v>No</v>
          </cell>
          <cell r="D66">
            <v>3016.26</v>
          </cell>
          <cell r="E66">
            <v>248.53982400000001</v>
          </cell>
          <cell r="F66">
            <v>3264.7998240000002</v>
          </cell>
          <cell r="H66" t="str">
            <v>$</v>
          </cell>
        </row>
        <row r="67">
          <cell r="B67" t="str">
            <v>L.T. C.T. Operated Meter Box [without CT &amp; Meter]</v>
          </cell>
          <cell r="C67" t="str">
            <v>No.</v>
          </cell>
          <cell r="D67">
            <v>1489.81</v>
          </cell>
          <cell r="E67">
            <v>122.760344</v>
          </cell>
          <cell r="F67">
            <v>1612.570344</v>
          </cell>
          <cell r="H67" t="str">
            <v>$</v>
          </cell>
        </row>
        <row r="68">
          <cell r="B68" t="str">
            <v xml:space="preserve">L.T. Current Transformer. 500/5A  </v>
          </cell>
          <cell r="C68" t="str">
            <v>No.</v>
          </cell>
          <cell r="D68">
            <v>193</v>
          </cell>
          <cell r="E68">
            <v>0</v>
          </cell>
          <cell r="F68">
            <v>193</v>
          </cell>
          <cell r="H68" t="str">
            <v>$</v>
          </cell>
        </row>
        <row r="69">
          <cell r="B69" t="str">
            <v xml:space="preserve">L.T. Current Transformer. 300/5A </v>
          </cell>
          <cell r="C69" t="str">
            <v>No.</v>
          </cell>
          <cell r="D69">
            <v>193</v>
          </cell>
          <cell r="E69">
            <v>0</v>
          </cell>
          <cell r="F69">
            <v>193</v>
          </cell>
          <cell r="H69" t="str">
            <v>$</v>
          </cell>
        </row>
        <row r="70">
          <cell r="B70" t="str">
            <v xml:space="preserve">L.T. Current Transformer. 200/5A </v>
          </cell>
          <cell r="C70" t="str">
            <v>No.</v>
          </cell>
          <cell r="D70">
            <v>148</v>
          </cell>
          <cell r="E70">
            <v>12.1952</v>
          </cell>
          <cell r="F70">
            <v>160.1952</v>
          </cell>
          <cell r="H70" t="str">
            <v>$</v>
          </cell>
        </row>
        <row r="71">
          <cell r="B71" t="str">
            <v>L.T.Dist.Boxes 25/63 KVA with MCCB</v>
          </cell>
          <cell r="C71" t="str">
            <v>No</v>
          </cell>
          <cell r="D71">
            <v>14648.46</v>
          </cell>
          <cell r="E71">
            <v>1207.0331039999999</v>
          </cell>
          <cell r="F71">
            <v>15855.493103999999</v>
          </cell>
          <cell r="H71" t="str">
            <v>$</v>
          </cell>
        </row>
        <row r="72">
          <cell r="B72" t="str">
            <v>L.T.Dist.Boxes 25/63 KVA with KITKAT</v>
          </cell>
          <cell r="C72" t="str">
            <v>No</v>
          </cell>
          <cell r="D72">
            <v>11740.18</v>
          </cell>
          <cell r="E72">
            <v>967.39083200000005</v>
          </cell>
          <cell r="F72">
            <v>12707.570832000001</v>
          </cell>
          <cell r="H72" t="str">
            <v>$</v>
          </cell>
        </row>
        <row r="73">
          <cell r="B73" t="str">
            <v>L.T.Dist.Boxes 100 KVA with MCCB</v>
          </cell>
          <cell r="C73" t="str">
            <v>No</v>
          </cell>
          <cell r="D73">
            <v>14648.46</v>
          </cell>
          <cell r="E73">
            <v>1207.0331039999999</v>
          </cell>
          <cell r="F73">
            <v>15855.493103999999</v>
          </cell>
          <cell r="H73" t="str">
            <v>$</v>
          </cell>
        </row>
        <row r="74">
          <cell r="B74" t="str">
            <v>L.T.Dist.Boxes 100 KVA with KITKAT</v>
          </cell>
          <cell r="C74" t="str">
            <v>No</v>
          </cell>
          <cell r="D74">
            <v>12275.47</v>
          </cell>
          <cell r="E74">
            <v>1011.4987279999999</v>
          </cell>
          <cell r="F74">
            <v>13286.968728</v>
          </cell>
          <cell r="H74" t="str">
            <v>e</v>
          </cell>
        </row>
        <row r="75">
          <cell r="B75" t="str">
            <v>L.T.Dist.Boxes 200 KVA with MCCB</v>
          </cell>
          <cell r="C75" t="str">
            <v>No</v>
          </cell>
          <cell r="D75">
            <v>24892.36</v>
          </cell>
          <cell r="E75">
            <v>2051.1304639999998</v>
          </cell>
          <cell r="F75">
            <v>26943.490464000002</v>
          </cell>
          <cell r="H75" t="str">
            <v>$</v>
          </cell>
        </row>
        <row r="76">
          <cell r="B76" t="str">
            <v>Common Meter Reading Instru. for Static Meters.</v>
          </cell>
          <cell r="C76" t="str">
            <v>No</v>
          </cell>
          <cell r="D76">
            <v>29500</v>
          </cell>
          <cell r="E76">
            <v>0</v>
          </cell>
          <cell r="F76">
            <v>29500</v>
          </cell>
          <cell r="H76" t="str">
            <v>$</v>
          </cell>
        </row>
        <row r="77">
          <cell r="B77" t="str">
            <v>Single Phase Distribution Box 15/25 KVA</v>
          </cell>
          <cell r="C77" t="str">
            <v>No</v>
          </cell>
          <cell r="D77">
            <v>2651.32</v>
          </cell>
          <cell r="E77">
            <v>218.46876800000001</v>
          </cell>
          <cell r="F77">
            <v>2869.7887680000003</v>
          </cell>
          <cell r="H77" t="str">
            <v>$</v>
          </cell>
        </row>
        <row r="81">
          <cell r="B81" t="str">
            <v>Item</v>
          </cell>
          <cell r="C81" t="str">
            <v>Size</v>
          </cell>
          <cell r="F81" t="str">
            <v>Ex. Work Rate</v>
          </cell>
        </row>
        <row r="82">
          <cell r="B82" t="str">
            <v>Ant To Ant</v>
          </cell>
          <cell r="C82" t="str">
            <v>50 SQ. MM</v>
          </cell>
          <cell r="F82">
            <v>130</v>
          </cell>
          <cell r="H82" t="str">
            <v>*</v>
          </cell>
        </row>
        <row r="83">
          <cell r="B83" t="str">
            <v>GNAT To GNAT</v>
          </cell>
          <cell r="C83" t="str">
            <v xml:space="preserve">25 SQ. MM </v>
          </cell>
          <cell r="F83">
            <v>130</v>
          </cell>
          <cell r="H83" t="str">
            <v>*</v>
          </cell>
        </row>
        <row r="84">
          <cell r="B84" t="str">
            <v>WEASEL TO WEASEL</v>
          </cell>
          <cell r="C84" t="str">
            <v>0.03 SQ. INCH</v>
          </cell>
          <cell r="F84">
            <v>130</v>
          </cell>
          <cell r="H84" t="str">
            <v>*</v>
          </cell>
        </row>
        <row r="85">
          <cell r="B85" t="str">
            <v>WEASEL To ANT/ GNAT</v>
          </cell>
          <cell r="C85" t="str">
            <v>0.03 SQ. INCH</v>
          </cell>
          <cell r="H85" t="str">
            <v>*</v>
          </cell>
        </row>
        <row r="86">
          <cell r="B86" t="str">
            <v>RABIT To RABIT</v>
          </cell>
          <cell r="C86" t="str">
            <v>0.05 SQ. Inch</v>
          </cell>
          <cell r="F86">
            <v>130</v>
          </cell>
          <cell r="H86" t="str">
            <v>*</v>
          </cell>
        </row>
        <row r="87">
          <cell r="B87" t="str">
            <v>RACCON TO RACCON</v>
          </cell>
          <cell r="C87" t="str">
            <v>0.08 SQ. INCH</v>
          </cell>
          <cell r="F87">
            <v>550</v>
          </cell>
          <cell r="H87" t="str">
            <v>*</v>
          </cell>
        </row>
        <row r="88">
          <cell r="B88" t="str">
            <v>DOG TO DOG</v>
          </cell>
          <cell r="C88" t="str">
            <v>0.1SQ. INCH</v>
          </cell>
          <cell r="F88">
            <v>700</v>
          </cell>
          <cell r="H88" t="str">
            <v>*</v>
          </cell>
        </row>
        <row r="89">
          <cell r="B89" t="str">
            <v>PANTHER TO PANTHER</v>
          </cell>
          <cell r="C89" t="str">
            <v>0.2 SQ. INCH</v>
          </cell>
          <cell r="F89">
            <v>900</v>
          </cell>
          <cell r="H89" t="str">
            <v>*</v>
          </cell>
        </row>
        <row r="93">
          <cell r="B93" t="str">
            <v>ACSR Panther</v>
          </cell>
          <cell r="C93" t="str">
            <v>Rmt</v>
          </cell>
          <cell r="D93">
            <v>86.975369999999998</v>
          </cell>
          <cell r="E93">
            <v>7.1667704880000001</v>
          </cell>
          <cell r="F93">
            <v>94.142140487999995</v>
          </cell>
          <cell r="H93" t="str">
            <v>$</v>
          </cell>
        </row>
        <row r="94">
          <cell r="B94" t="str">
            <v>ACSR Dog</v>
          </cell>
          <cell r="C94" t="str">
            <v>Rmt</v>
          </cell>
          <cell r="D94">
            <v>38.315179999999998</v>
          </cell>
          <cell r="E94">
            <v>3.1571708319999998</v>
          </cell>
          <cell r="F94">
            <v>41.472350831999997</v>
          </cell>
          <cell r="H94" t="str">
            <v>$</v>
          </cell>
        </row>
        <row r="95">
          <cell r="B95" t="str">
            <v>ACSR Weasel</v>
          </cell>
          <cell r="C95" t="str">
            <v>Rmt</v>
          </cell>
          <cell r="D95">
            <v>11.990119999999999</v>
          </cell>
          <cell r="E95">
            <v>0.98798588799999998</v>
          </cell>
          <cell r="F95">
            <v>12.978105888</v>
          </cell>
          <cell r="H95" t="str">
            <v>$</v>
          </cell>
        </row>
        <row r="96">
          <cell r="B96" t="str">
            <v>AAC Ant</v>
          </cell>
          <cell r="C96" t="str">
            <v>Rmt</v>
          </cell>
          <cell r="D96">
            <v>15.932499999999999</v>
          </cell>
          <cell r="E96">
            <v>1.3128379999999999</v>
          </cell>
          <cell r="F96">
            <v>17.245338</v>
          </cell>
          <cell r="H96" t="str">
            <v>$</v>
          </cell>
        </row>
        <row r="97">
          <cell r="B97" t="str">
            <v>AAC Gnat</v>
          </cell>
          <cell r="C97" t="str">
            <v>Rmt</v>
          </cell>
          <cell r="D97">
            <v>8.4410000000000007</v>
          </cell>
          <cell r="E97">
            <v>0.69553840000000011</v>
          </cell>
          <cell r="F97">
            <v>9.1365384000000009</v>
          </cell>
          <cell r="H97" t="str">
            <v>$</v>
          </cell>
        </row>
        <row r="98">
          <cell r="B98" t="str">
            <v>AAAC 34 mm2</v>
          </cell>
          <cell r="C98" t="str">
            <v>Rmt</v>
          </cell>
          <cell r="D98">
            <v>12.0365</v>
          </cell>
          <cell r="E98">
            <v>0.99180760000000001</v>
          </cell>
          <cell r="F98">
            <v>13.0283076</v>
          </cell>
          <cell r="H98" t="str">
            <v>$</v>
          </cell>
        </row>
        <row r="99">
          <cell r="B99" t="str">
            <v>AAAC 55 mm2</v>
          </cell>
          <cell r="C99" t="str">
            <v>Rmt</v>
          </cell>
          <cell r="D99">
            <v>18.962700000000002</v>
          </cell>
          <cell r="E99">
            <v>1.5625264800000001</v>
          </cell>
          <cell r="F99">
            <v>20.525226480000001</v>
          </cell>
          <cell r="H99" t="str">
            <v>$</v>
          </cell>
        </row>
        <row r="100">
          <cell r="B100" t="str">
            <v>AAAC 100 mm2</v>
          </cell>
          <cell r="C100" t="str">
            <v>Rmt</v>
          </cell>
          <cell r="D100">
            <v>34.481789999999997</v>
          </cell>
          <cell r="E100">
            <v>2.8412994959999995</v>
          </cell>
          <cell r="F100">
            <v>37.323089495999994</v>
          </cell>
          <cell r="H100" t="str">
            <v>$</v>
          </cell>
        </row>
        <row r="101">
          <cell r="B101" t="str">
            <v>AAAC 232 mm2</v>
          </cell>
          <cell r="C101" t="str">
            <v>Rmt</v>
          </cell>
          <cell r="D101">
            <v>68.690550000000002</v>
          </cell>
          <cell r="E101">
            <v>5.6601013199999999</v>
          </cell>
          <cell r="F101">
            <v>74.350651319999997</v>
          </cell>
          <cell r="H101" t="str">
            <v>$</v>
          </cell>
        </row>
        <row r="102">
          <cell r="B102" t="str">
            <v>11KV A.B. Switch</v>
          </cell>
          <cell r="C102" t="str">
            <v>Set</v>
          </cell>
          <cell r="D102">
            <v>8395.86</v>
          </cell>
          <cell r="E102">
            <v>691.81886400000008</v>
          </cell>
          <cell r="F102">
            <v>9087.6788640000013</v>
          </cell>
          <cell r="H102" t="str">
            <v>$</v>
          </cell>
        </row>
        <row r="103">
          <cell r="B103" t="str">
            <v>22KV A.B.Switch</v>
          </cell>
          <cell r="C103" t="str">
            <v>Set</v>
          </cell>
          <cell r="D103">
            <v>14166.2</v>
          </cell>
          <cell r="E103">
            <v>0</v>
          </cell>
          <cell r="F103">
            <v>14166.2</v>
          </cell>
          <cell r="H103" t="str">
            <v>$</v>
          </cell>
        </row>
        <row r="104">
          <cell r="B104" t="str">
            <v>11KV H.G.Fuses</v>
          </cell>
          <cell r="C104" t="str">
            <v>Set</v>
          </cell>
          <cell r="D104">
            <v>1839.8</v>
          </cell>
          <cell r="E104">
            <v>0</v>
          </cell>
          <cell r="F104">
            <v>1839.8</v>
          </cell>
          <cell r="H104" t="str">
            <v>$</v>
          </cell>
        </row>
        <row r="105">
          <cell r="B105" t="str">
            <v>22KV H.G.Fuses</v>
          </cell>
          <cell r="C105" t="str">
            <v>Set</v>
          </cell>
          <cell r="D105">
            <v>4708.09</v>
          </cell>
          <cell r="E105">
            <v>0</v>
          </cell>
          <cell r="F105">
            <v>4708.09</v>
          </cell>
          <cell r="H105" t="str">
            <v>$</v>
          </cell>
        </row>
        <row r="106">
          <cell r="B106" t="str">
            <v>Strain Hardware for AAAC232 sq.mm.</v>
          </cell>
          <cell r="C106" t="str">
            <v>Set</v>
          </cell>
          <cell r="D106">
            <v>496.06</v>
          </cell>
          <cell r="E106">
            <v>0</v>
          </cell>
          <cell r="F106">
            <v>496.06</v>
          </cell>
          <cell r="H106" t="str">
            <v>$</v>
          </cell>
        </row>
        <row r="107">
          <cell r="B107" t="str">
            <v xml:space="preserve">Strain Hardware for0.2 ACSR </v>
          </cell>
          <cell r="C107" t="str">
            <v>Set</v>
          </cell>
          <cell r="D107">
            <v>472.68</v>
          </cell>
          <cell r="E107">
            <v>0</v>
          </cell>
          <cell r="F107">
            <v>472.68</v>
          </cell>
          <cell r="H107" t="str">
            <v>$</v>
          </cell>
        </row>
        <row r="108">
          <cell r="B108" t="str">
            <v xml:space="preserve">Suspension Hardware for 0.2 ACSR </v>
          </cell>
          <cell r="C108" t="str">
            <v>Set</v>
          </cell>
          <cell r="D108">
            <v>245.68</v>
          </cell>
          <cell r="E108">
            <v>0</v>
          </cell>
          <cell r="F108">
            <v>245.68</v>
          </cell>
          <cell r="H108" t="str">
            <v>$</v>
          </cell>
        </row>
        <row r="109">
          <cell r="B109" t="str">
            <v>Strain Hardware forWeasel/Squirrel</v>
          </cell>
          <cell r="C109" t="str">
            <v>Set</v>
          </cell>
          <cell r="D109">
            <v>150.88</v>
          </cell>
          <cell r="E109">
            <v>0</v>
          </cell>
          <cell r="F109">
            <v>150.88</v>
          </cell>
          <cell r="H109" t="str">
            <v>$</v>
          </cell>
        </row>
        <row r="110">
          <cell r="B110" t="str">
            <v>Strain Hardware for Dog0.1 or Equ.AAAC.</v>
          </cell>
          <cell r="C110" t="str">
            <v>Set</v>
          </cell>
          <cell r="D110">
            <v>291.83</v>
          </cell>
          <cell r="E110">
            <v>0</v>
          </cell>
          <cell r="F110">
            <v>291.83</v>
          </cell>
          <cell r="H110" t="str">
            <v>$</v>
          </cell>
        </row>
        <row r="111">
          <cell r="B111" t="str">
            <v>SSN Hardware for 0.1 Dog or AAAC 100 Sq.mm</v>
          </cell>
          <cell r="C111" t="str">
            <v>Set</v>
          </cell>
          <cell r="D111">
            <v>185.27</v>
          </cell>
          <cell r="E111">
            <v>0</v>
          </cell>
          <cell r="F111">
            <v>185.27</v>
          </cell>
          <cell r="H111" t="str">
            <v>$</v>
          </cell>
        </row>
        <row r="112">
          <cell r="B112" t="str">
            <v>G.I.Wire 8 SWG/ 6 SWG</v>
          </cell>
          <cell r="C112" t="str">
            <v>Kg.</v>
          </cell>
          <cell r="D112">
            <v>41.211919999999999</v>
          </cell>
          <cell r="E112">
            <v>3.395862208</v>
          </cell>
          <cell r="F112">
            <v>44.607782207999996</v>
          </cell>
          <cell r="H112" t="str">
            <v>$</v>
          </cell>
        </row>
        <row r="113">
          <cell r="B113" t="str">
            <v>G.I.Wire 8 SWG/ 6 SWG</v>
          </cell>
          <cell r="C113" t="str">
            <v>Kg.</v>
          </cell>
          <cell r="D113">
            <v>41.211919999999999</v>
          </cell>
          <cell r="E113">
            <v>3.395862208</v>
          </cell>
          <cell r="F113">
            <v>44.607782207999996</v>
          </cell>
          <cell r="H113" t="str">
            <v>$</v>
          </cell>
        </row>
        <row r="114">
          <cell r="B114" t="str">
            <v>G.I.Wire 3.15mm (10 SWG)</v>
          </cell>
          <cell r="C114" t="str">
            <v>Kg.</v>
          </cell>
          <cell r="D114">
            <v>41.211919999999999</v>
          </cell>
          <cell r="E114">
            <v>3.395862208</v>
          </cell>
          <cell r="F114">
            <v>44.607782207999996</v>
          </cell>
          <cell r="H114" t="str">
            <v>$</v>
          </cell>
        </row>
        <row r="115">
          <cell r="B115" t="str">
            <v>G.I.Stay Wire 7/4mm(8 SWG)</v>
          </cell>
          <cell r="C115" t="str">
            <v>Kg.</v>
          </cell>
          <cell r="D115">
            <v>43.174399999999999</v>
          </cell>
          <cell r="E115">
            <v>3.5575705599999998</v>
          </cell>
          <cell r="F115">
            <v>46.731970560000001</v>
          </cell>
          <cell r="H115" t="str">
            <v>$</v>
          </cell>
        </row>
        <row r="116">
          <cell r="B116" t="str">
            <v>G.I.Stay Wire 7/3.15mm(10SWG)</v>
          </cell>
          <cell r="C116" t="str">
            <v>Kg.</v>
          </cell>
          <cell r="D116">
            <v>43.174399999999999</v>
          </cell>
          <cell r="E116">
            <v>3.5575705599999998</v>
          </cell>
          <cell r="F116">
            <v>46.731970560000001</v>
          </cell>
          <cell r="H116" t="str">
            <v>$</v>
          </cell>
        </row>
        <row r="117">
          <cell r="B117" t="str">
            <v xml:space="preserve">G.I.Barbed Wire `A' type. </v>
          </cell>
          <cell r="C117" t="str">
            <v>Kg.</v>
          </cell>
          <cell r="D117">
            <v>49.215719999999997</v>
          </cell>
          <cell r="E117">
            <v>0</v>
          </cell>
          <cell r="F117">
            <v>49.215719999999997</v>
          </cell>
          <cell r="H117" t="str">
            <v>$</v>
          </cell>
        </row>
        <row r="118">
          <cell r="B118" t="str">
            <v>RSJ 116x100, 6 m long</v>
          </cell>
          <cell r="C118" t="str">
            <v>No.</v>
          </cell>
          <cell r="D118">
            <v>4887.96</v>
          </cell>
          <cell r="E118">
            <v>402.76790399999999</v>
          </cell>
          <cell r="F118">
            <v>5290.7279040000003</v>
          </cell>
          <cell r="H118" t="str">
            <v>$</v>
          </cell>
        </row>
        <row r="119">
          <cell r="B119" t="str">
            <v>RSJ 116x100, 8 m long</v>
          </cell>
          <cell r="C119" t="str">
            <v>No.</v>
          </cell>
          <cell r="D119">
            <v>6517.28</v>
          </cell>
          <cell r="E119">
            <v>537.02387199999998</v>
          </cell>
          <cell r="F119">
            <v>7054.3038719999995</v>
          </cell>
          <cell r="G119" t="str">
            <v>#</v>
          </cell>
          <cell r="H119" t="str">
            <v>$</v>
          </cell>
        </row>
        <row r="120">
          <cell r="B120" t="str">
            <v>RSJ 116x100, 9 m long</v>
          </cell>
          <cell r="C120" t="str">
            <v>No.</v>
          </cell>
          <cell r="D120">
            <v>7331.94</v>
          </cell>
          <cell r="E120">
            <v>604.15185599999995</v>
          </cell>
          <cell r="F120">
            <v>7936.0918559999991</v>
          </cell>
          <cell r="G120" t="str">
            <v>#</v>
          </cell>
          <cell r="H120" t="str">
            <v>$</v>
          </cell>
        </row>
        <row r="121">
          <cell r="B121" t="str">
            <v>RSJ 116x100, 10 m long</v>
          </cell>
          <cell r="C121" t="str">
            <v>No.</v>
          </cell>
          <cell r="D121">
            <v>8146.6</v>
          </cell>
          <cell r="E121">
            <v>671.27984000000004</v>
          </cell>
          <cell r="F121">
            <v>8817.8798399999996</v>
          </cell>
          <cell r="G121" t="str">
            <v>#</v>
          </cell>
          <cell r="H121" t="str">
            <v>$</v>
          </cell>
        </row>
        <row r="122">
          <cell r="B122" t="str">
            <v>RSJ 116x100, 11 m long</v>
          </cell>
          <cell r="C122" t="str">
            <v>No.</v>
          </cell>
          <cell r="D122">
            <v>8961.26</v>
          </cell>
          <cell r="E122">
            <v>738.40782400000001</v>
          </cell>
          <cell r="F122">
            <v>9699.6678240000001</v>
          </cell>
          <cell r="G122" t="str">
            <v>#</v>
          </cell>
          <cell r="H122" t="str">
            <v>$</v>
          </cell>
        </row>
        <row r="123">
          <cell r="B123" t="str">
            <v>RSJ 116x100, 12 m long</v>
          </cell>
          <cell r="C123" t="str">
            <v>No.</v>
          </cell>
          <cell r="D123">
            <v>9775.92</v>
          </cell>
          <cell r="E123">
            <v>805.53580799999997</v>
          </cell>
          <cell r="F123">
            <v>10581.455808000001</v>
          </cell>
          <cell r="G123" t="str">
            <v>#</v>
          </cell>
          <cell r="H123" t="str">
            <v>$</v>
          </cell>
        </row>
        <row r="124">
          <cell r="B124" t="str">
            <v>RSJ 116x100, 13 m long</v>
          </cell>
          <cell r="C124" t="str">
            <v>No.</v>
          </cell>
          <cell r="D124">
            <v>10590.58</v>
          </cell>
          <cell r="E124">
            <v>872.66379200000006</v>
          </cell>
          <cell r="F124">
            <v>11463.243791999999</v>
          </cell>
          <cell r="G124" t="str">
            <v>#</v>
          </cell>
          <cell r="H124" t="str">
            <v>$</v>
          </cell>
        </row>
        <row r="125">
          <cell r="B125" t="str">
            <v>RSJ 152x152, 6 m long</v>
          </cell>
          <cell r="C125" t="str">
            <v>No.</v>
          </cell>
          <cell r="D125">
            <v>7884.4920000000011</v>
          </cell>
          <cell r="E125">
            <v>649.68214080000007</v>
          </cell>
          <cell r="F125">
            <v>8534.1741408000016</v>
          </cell>
          <cell r="G125" t="str">
            <v>#</v>
          </cell>
          <cell r="H125" t="str">
            <v>$</v>
          </cell>
        </row>
        <row r="126">
          <cell r="B126" t="str">
            <v>RSJ 152x152, 8 m long</v>
          </cell>
          <cell r="C126" t="str">
            <v>No.</v>
          </cell>
          <cell r="D126">
            <v>10512.656000000001</v>
          </cell>
          <cell r="E126">
            <v>866.24285440000006</v>
          </cell>
          <cell r="F126">
            <v>11378.8988544</v>
          </cell>
          <cell r="G126" t="str">
            <v>#</v>
          </cell>
          <cell r="H126" t="str">
            <v>$</v>
          </cell>
        </row>
        <row r="127">
          <cell r="B127" t="str">
            <v>RSJ 152x152, 9 m long</v>
          </cell>
          <cell r="C127" t="str">
            <v>No.</v>
          </cell>
          <cell r="D127">
            <v>11826.738000000001</v>
          </cell>
          <cell r="E127">
            <v>974.52321120000011</v>
          </cell>
          <cell r="F127">
            <v>12801.261211200001</v>
          </cell>
          <cell r="G127" t="str">
            <v>#</v>
          </cell>
          <cell r="H127" t="str">
            <v>$</v>
          </cell>
        </row>
        <row r="128">
          <cell r="B128" t="str">
            <v>RSJ 152x152, 10 m long</v>
          </cell>
          <cell r="C128" t="str">
            <v>No.</v>
          </cell>
          <cell r="D128">
            <v>13140.82</v>
          </cell>
          <cell r="E128">
            <v>1082.803568</v>
          </cell>
          <cell r="F128">
            <v>14223.623567999999</v>
          </cell>
          <cell r="G128" t="str">
            <v>#</v>
          </cell>
          <cell r="H128" t="str">
            <v>$</v>
          </cell>
        </row>
        <row r="129">
          <cell r="B129" t="str">
            <v>RSJ 152x152, 11 m long</v>
          </cell>
          <cell r="C129" t="str">
            <v>No.</v>
          </cell>
          <cell r="D129">
            <v>14454.902</v>
          </cell>
          <cell r="E129">
            <v>1191.0839248</v>
          </cell>
          <cell r="F129">
            <v>15645.985924799999</v>
          </cell>
          <cell r="G129" t="str">
            <v>#</v>
          </cell>
          <cell r="H129" t="str">
            <v>$</v>
          </cell>
        </row>
        <row r="130">
          <cell r="B130" t="str">
            <v>RSJ 152x152, 12 m long</v>
          </cell>
          <cell r="C130" t="str">
            <v>No.</v>
          </cell>
          <cell r="D130">
            <v>15768.984000000002</v>
          </cell>
          <cell r="E130">
            <v>1299.3642816000001</v>
          </cell>
          <cell r="F130">
            <v>17068.348281600003</v>
          </cell>
          <cell r="G130" t="str">
            <v>#</v>
          </cell>
          <cell r="H130" t="str">
            <v>$</v>
          </cell>
        </row>
        <row r="131">
          <cell r="B131" t="str">
            <v>RSJ 152x152, 13 m long</v>
          </cell>
          <cell r="C131" t="str">
            <v>No.</v>
          </cell>
          <cell r="D131">
            <v>17083.065999999999</v>
          </cell>
          <cell r="E131">
            <v>1407.6446383999998</v>
          </cell>
          <cell r="F131">
            <v>18490.7106384</v>
          </cell>
          <cell r="G131" t="str">
            <v>#</v>
          </cell>
          <cell r="H131" t="str">
            <v>$</v>
          </cell>
        </row>
        <row r="132">
          <cell r="B132" t="str">
            <v>RSJ 125x70, 6 m long</v>
          </cell>
          <cell r="C132" t="str">
            <v>No.</v>
          </cell>
          <cell r="D132">
            <v>2712.2424000000005</v>
          </cell>
          <cell r="E132">
            <v>223.48877376000004</v>
          </cell>
          <cell r="F132">
            <v>2935.7311737600007</v>
          </cell>
          <cell r="G132" t="str">
            <v>#</v>
          </cell>
          <cell r="H132" t="str">
            <v>$</v>
          </cell>
        </row>
        <row r="133">
          <cell r="B133" t="str">
            <v>RSJ 125x70, 8 m long</v>
          </cell>
          <cell r="C133" t="str">
            <v>No.</v>
          </cell>
          <cell r="D133">
            <v>3616.3232000000003</v>
          </cell>
          <cell r="E133">
            <v>297.98503168000002</v>
          </cell>
          <cell r="F133">
            <v>3914.3082316800001</v>
          </cell>
          <cell r="G133" t="str">
            <v>#</v>
          </cell>
          <cell r="H133" t="str">
            <v>$</v>
          </cell>
        </row>
        <row r="134">
          <cell r="B134" t="str">
            <v>RSJ 125x70, 9 m long</v>
          </cell>
          <cell r="C134" t="str">
            <v>No.</v>
          </cell>
          <cell r="D134">
            <v>4068.3636000000001</v>
          </cell>
          <cell r="E134">
            <v>335.23316063999999</v>
          </cell>
          <cell r="F134">
            <v>4403.59676064</v>
          </cell>
          <cell r="G134" t="str">
            <v>#</v>
          </cell>
          <cell r="H134" t="str">
            <v>$</v>
          </cell>
        </row>
        <row r="135">
          <cell r="B135" t="str">
            <v>RSJ 125x70, 10 m long</v>
          </cell>
          <cell r="C135" t="str">
            <v>No.</v>
          </cell>
          <cell r="D135">
            <v>4520.4040000000005</v>
          </cell>
          <cell r="E135">
            <v>372.48128960000003</v>
          </cell>
          <cell r="F135">
            <v>4892.8852896000008</v>
          </cell>
          <cell r="G135" t="str">
            <v>#</v>
          </cell>
          <cell r="H135" t="str">
            <v>$</v>
          </cell>
        </row>
        <row r="136">
          <cell r="B136" t="str">
            <v>RSJ 125x70, 11 m long</v>
          </cell>
          <cell r="C136" t="str">
            <v>No.</v>
          </cell>
          <cell r="D136">
            <v>4972.4444000000003</v>
          </cell>
          <cell r="E136">
            <v>409.72941856000006</v>
          </cell>
          <cell r="F136">
            <v>5382.1738185600007</v>
          </cell>
          <cell r="G136" t="str">
            <v>#</v>
          </cell>
          <cell r="H136" t="str">
            <v>$</v>
          </cell>
        </row>
        <row r="137">
          <cell r="B137" t="str">
            <v>RSJ 125x70, 12 m long</v>
          </cell>
          <cell r="C137" t="str">
            <v>No.</v>
          </cell>
          <cell r="D137">
            <v>5424.4848000000011</v>
          </cell>
          <cell r="E137">
            <v>446.97754752000009</v>
          </cell>
          <cell r="F137">
            <v>5871.4623475200015</v>
          </cell>
          <cell r="G137" t="str">
            <v>#</v>
          </cell>
          <cell r="H137" t="str">
            <v>$</v>
          </cell>
        </row>
        <row r="138">
          <cell r="B138" t="str">
            <v>RSJ 125x70, 13 m long</v>
          </cell>
          <cell r="C138" t="str">
            <v>No.</v>
          </cell>
          <cell r="D138">
            <v>5876.5252</v>
          </cell>
          <cell r="E138">
            <v>484.22567648</v>
          </cell>
          <cell r="F138">
            <v>6360.7508764800004</v>
          </cell>
          <cell r="G138" t="str">
            <v>#</v>
          </cell>
          <cell r="H138" t="str">
            <v>$</v>
          </cell>
        </row>
        <row r="139">
          <cell r="B139" t="str">
            <v>RSJ 175x85, 6 m long</v>
          </cell>
          <cell r="C139" t="str">
            <v>No.</v>
          </cell>
          <cell r="D139">
            <v>5510.8026</v>
          </cell>
          <cell r="E139">
            <v>454.09013424</v>
          </cell>
          <cell r="F139">
            <v>5964.8927342400002</v>
          </cell>
          <cell r="G139" t="str">
            <v>#</v>
          </cell>
          <cell r="H139" t="str">
            <v>$</v>
          </cell>
        </row>
        <row r="140">
          <cell r="B140" t="str">
            <v>RSJ 175x85, 8 m long</v>
          </cell>
          <cell r="C140" t="str">
            <v>No.</v>
          </cell>
          <cell r="D140">
            <v>7347.7367999999997</v>
          </cell>
          <cell r="E140">
            <v>605.45351231999996</v>
          </cell>
          <cell r="F140">
            <v>7953.19031232</v>
          </cell>
          <cell r="G140" t="str">
            <v>#</v>
          </cell>
          <cell r="H140" t="str">
            <v>$</v>
          </cell>
        </row>
        <row r="141">
          <cell r="B141" t="str">
            <v>RSJ 175x85, 9 m long</v>
          </cell>
          <cell r="C141" t="str">
            <v>No.</v>
          </cell>
          <cell r="D141">
            <v>8266.2039000000004</v>
          </cell>
          <cell r="E141">
            <v>681.13520136</v>
          </cell>
          <cell r="F141">
            <v>8947.3391013600012</v>
          </cell>
          <cell r="G141" t="str">
            <v>#</v>
          </cell>
          <cell r="H141" t="str">
            <v>$</v>
          </cell>
        </row>
        <row r="142">
          <cell r="B142" t="str">
            <v>RSJ 175x85, 10 m long</v>
          </cell>
          <cell r="C142" t="str">
            <v>No.</v>
          </cell>
          <cell r="D142">
            <v>9184.6710000000003</v>
          </cell>
          <cell r="E142">
            <v>756.81689040000003</v>
          </cell>
          <cell r="F142">
            <v>9941.4878903999997</v>
          </cell>
          <cell r="G142" t="str">
            <v>#</v>
          </cell>
          <cell r="H142" t="str">
            <v>$</v>
          </cell>
        </row>
        <row r="143">
          <cell r="B143" t="str">
            <v>RSJ 175x85, 11 m long</v>
          </cell>
          <cell r="C143" t="str">
            <v>No.</v>
          </cell>
          <cell r="D143">
            <v>10103.1381</v>
          </cell>
          <cell r="E143">
            <v>832.49857944000007</v>
          </cell>
          <cell r="F143">
            <v>10935.63667944</v>
          </cell>
          <cell r="G143" t="str">
            <v>#</v>
          </cell>
          <cell r="H143" t="str">
            <v>$</v>
          </cell>
        </row>
        <row r="144">
          <cell r="B144" t="str">
            <v>RSJ 175x85, 12 m long</v>
          </cell>
          <cell r="C144" t="str">
            <v>No.</v>
          </cell>
          <cell r="D144">
            <v>11021.6052</v>
          </cell>
          <cell r="E144">
            <v>908.18026848</v>
          </cell>
          <cell r="F144">
            <v>11929.78546848</v>
          </cell>
          <cell r="G144" t="str">
            <v>#</v>
          </cell>
          <cell r="H144" t="str">
            <v>$</v>
          </cell>
        </row>
        <row r="145">
          <cell r="B145" t="str">
            <v>RSJ 175x85, 13 m long</v>
          </cell>
          <cell r="C145" t="str">
            <v>No.</v>
          </cell>
          <cell r="D145">
            <v>11940.072300000002</v>
          </cell>
          <cell r="E145">
            <v>983.86195752000015</v>
          </cell>
          <cell r="F145">
            <v>12923.934257520003</v>
          </cell>
          <cell r="G145" t="str">
            <v>#</v>
          </cell>
          <cell r="H145" t="str">
            <v>$</v>
          </cell>
        </row>
        <row r="148">
          <cell r="B148" t="str">
            <v>Dist.Trans.  22/0.433 kV  ID  630 KVA</v>
          </cell>
          <cell r="C148" t="str">
            <v>No</v>
          </cell>
          <cell r="D148">
            <v>533581.98300000012</v>
          </cell>
          <cell r="E148">
            <v>43967.155399200012</v>
          </cell>
          <cell r="F148">
            <v>577549.13839920016</v>
          </cell>
          <cell r="H148" t="str">
            <v>$</v>
          </cell>
        </row>
        <row r="149">
          <cell r="B149" t="str">
            <v>Dist. Transformer 630 KVA, 22/0.43 kv</v>
          </cell>
          <cell r="C149" t="str">
            <v>No</v>
          </cell>
          <cell r="D149">
            <v>532890.21500000008</v>
          </cell>
          <cell r="E149">
            <v>43910.153716000008</v>
          </cell>
          <cell r="F149">
            <v>576800.36871600011</v>
          </cell>
          <cell r="H149" t="str">
            <v>$</v>
          </cell>
        </row>
        <row r="150">
          <cell r="B150" t="str">
            <v>Dist. Transformer 315 KVA, 22/0.43 kv</v>
          </cell>
          <cell r="C150" t="str">
            <v>No</v>
          </cell>
          <cell r="D150">
            <v>321951.17900000006</v>
          </cell>
          <cell r="E150">
            <v>26528.777149600006</v>
          </cell>
          <cell r="F150">
            <v>348479.9561496001</v>
          </cell>
          <cell r="H150" t="str">
            <v>$</v>
          </cell>
        </row>
        <row r="151">
          <cell r="B151" t="str">
            <v>Dist.transformer 200kva,22/0.4kv(con)</v>
          </cell>
          <cell r="C151" t="str">
            <v>No</v>
          </cell>
          <cell r="D151">
            <v>289475.39500000002</v>
          </cell>
          <cell r="E151">
            <v>23852.772548000001</v>
          </cell>
          <cell r="F151">
            <v>313328.167548</v>
          </cell>
          <cell r="H151" t="str">
            <v>$</v>
          </cell>
        </row>
        <row r="152">
          <cell r="B152" t="str">
            <v>Dist.transformer 100kva,22/0.4kv(con)</v>
          </cell>
          <cell r="C152" t="str">
            <v>No</v>
          </cell>
          <cell r="D152">
            <v>167174.41399999999</v>
          </cell>
          <cell r="E152">
            <v>13775.171713599999</v>
          </cell>
          <cell r="F152">
            <v>180949.58571359998</v>
          </cell>
          <cell r="H152" t="str">
            <v>$</v>
          </cell>
        </row>
        <row r="153">
          <cell r="B153" t="str">
            <v>Dist. transformer 63kva,22/0.4kv(con)</v>
          </cell>
          <cell r="C153" t="str">
            <v>No</v>
          </cell>
          <cell r="D153">
            <v>135228.5</v>
          </cell>
          <cell r="E153">
            <v>11142.8284</v>
          </cell>
          <cell r="F153">
            <v>146371.3284</v>
          </cell>
          <cell r="H153" t="str">
            <v>$</v>
          </cell>
        </row>
        <row r="154">
          <cell r="B154" t="str">
            <v>Dist. Transformer 630 KVA, 11/0.43 kv</v>
          </cell>
          <cell r="C154" t="str">
            <v>No.</v>
          </cell>
          <cell r="D154">
            <v>490578.40700000001</v>
          </cell>
          <cell r="E154">
            <v>40423.660736800004</v>
          </cell>
          <cell r="F154">
            <v>531002.06773680006</v>
          </cell>
          <cell r="H154" t="str">
            <v>$</v>
          </cell>
        </row>
        <row r="155">
          <cell r="B155" t="str">
            <v>Dist.Trans.  11/0.433 kV  ID 315 KVA</v>
          </cell>
          <cell r="C155" t="str">
            <v>No</v>
          </cell>
          <cell r="D155">
            <v>305201.69900000008</v>
          </cell>
          <cell r="E155">
            <v>25148.619997600006</v>
          </cell>
          <cell r="F155">
            <v>330350.31899760012</v>
          </cell>
          <cell r="H155" t="str">
            <v>$</v>
          </cell>
        </row>
        <row r="156">
          <cell r="B156" t="str">
            <v>Dist. Transformer 315 KVA, 11/0.43 kv</v>
          </cell>
          <cell r="C156" t="str">
            <v>No</v>
          </cell>
          <cell r="D156">
            <v>303655.85800000007</v>
          </cell>
          <cell r="E156">
            <v>25021.242699200007</v>
          </cell>
          <cell r="F156">
            <v>328677.10069920006</v>
          </cell>
          <cell r="H156" t="str">
            <v>$</v>
          </cell>
        </row>
        <row r="157">
          <cell r="B157" t="str">
            <v>Dist. Transformer 200 KVA, 11/0.43 kv</v>
          </cell>
          <cell r="C157" t="str">
            <v>No</v>
          </cell>
          <cell r="D157">
            <v>239963.53700000004</v>
          </cell>
          <cell r="E157">
            <v>19772.995448800004</v>
          </cell>
          <cell r="F157">
            <v>259736.53244880005</v>
          </cell>
          <cell r="H157" t="str">
            <v>$</v>
          </cell>
        </row>
        <row r="158">
          <cell r="B158" t="str">
            <v>Dist. Transformer 100 KVA, 11/0.43 kv</v>
          </cell>
          <cell r="C158" t="str">
            <v>No</v>
          </cell>
          <cell r="D158">
            <v>129778.94600000001</v>
          </cell>
          <cell r="E158">
            <v>10693.785150400001</v>
          </cell>
          <cell r="F158">
            <v>140472.73115040001</v>
          </cell>
          <cell r="H158" t="str">
            <v>$</v>
          </cell>
        </row>
        <row r="159">
          <cell r="B159" t="str">
            <v>Dist. transformer 63kva,11/.4kv(con)</v>
          </cell>
          <cell r="C159" t="str">
            <v>No</v>
          </cell>
          <cell r="D159">
            <v>103491.641</v>
          </cell>
          <cell r="E159">
            <v>8527.7112183999998</v>
          </cell>
          <cell r="F159">
            <v>112019.3522184</v>
          </cell>
          <cell r="H159" t="str">
            <v>$</v>
          </cell>
        </row>
        <row r="160">
          <cell r="B160" t="str">
            <v>Dist Trans.  11/0.433 KV 200 KVA (AMDT)</v>
          </cell>
          <cell r="D160">
            <v>261809.75700000004</v>
          </cell>
          <cell r="E160">
            <v>21573.123976800005</v>
          </cell>
          <cell r="F160">
            <v>283382.88097680005</v>
          </cell>
          <cell r="H160" t="str">
            <v>$</v>
          </cell>
        </row>
        <row r="161">
          <cell r="B161" t="str">
            <v>Dist Trans.  11/0.433 KV 100 KVA (AMDT)</v>
          </cell>
          <cell r="C161" t="str">
            <v>No</v>
          </cell>
          <cell r="D161">
            <v>133949.17800000001</v>
          </cell>
          <cell r="E161">
            <v>11037.412267200001</v>
          </cell>
          <cell r="F161">
            <v>144986.59026720002</v>
          </cell>
          <cell r="H161" t="str">
            <v>$</v>
          </cell>
        </row>
        <row r="162">
          <cell r="B162" t="str">
            <v>Dist.Trans.  11/0.433 KV  63 KVA (AMDT)</v>
          </cell>
          <cell r="C162" t="str">
            <v>No</v>
          </cell>
          <cell r="D162">
            <v>108241.76</v>
          </cell>
          <cell r="E162">
            <v>8919.121024</v>
          </cell>
          <cell r="F162">
            <v>117160.881024</v>
          </cell>
          <cell r="H162" t="str">
            <v>$</v>
          </cell>
        </row>
        <row r="163">
          <cell r="B163" t="str">
            <v>Dist.Trans.  11/0.433 KV  25 KVA (AMDT) Single phase</v>
          </cell>
          <cell r="D163">
            <v>54032.594000000005</v>
          </cell>
          <cell r="E163">
            <v>4452.2857456000002</v>
          </cell>
          <cell r="F163">
            <v>58484.879745600003</v>
          </cell>
          <cell r="H163" t="str">
            <v>$</v>
          </cell>
        </row>
        <row r="164">
          <cell r="B164" t="str">
            <v>Dist.Trans.  11/0.433 KV  15 KVA (AMDT) Single phase</v>
          </cell>
          <cell r="D164">
            <v>39685.22800000001</v>
          </cell>
          <cell r="E164">
            <v>3270.0627872000009</v>
          </cell>
          <cell r="F164">
            <v>42955.290787200014</v>
          </cell>
          <cell r="H164" t="str">
            <v>$</v>
          </cell>
        </row>
        <row r="165">
          <cell r="B165" t="str">
            <v>Dist Trans.  11/0.433 KV 25 KVA Single Phase</v>
          </cell>
          <cell r="C165" t="str">
            <v>No</v>
          </cell>
          <cell r="D165">
            <v>44782.848000000005</v>
          </cell>
          <cell r="E165">
            <v>3690.1066752000006</v>
          </cell>
          <cell r="F165">
            <v>48472.954675200002</v>
          </cell>
          <cell r="H165" t="str">
            <v>$</v>
          </cell>
        </row>
        <row r="166">
          <cell r="B166" t="str">
            <v>Dist Trans.  11/0.433 KV 15 KVA Single Phase</v>
          </cell>
          <cell r="C166" t="str">
            <v>No</v>
          </cell>
          <cell r="D166">
            <v>33945.538000000008</v>
          </cell>
          <cell r="E166">
            <v>2797.1123312000009</v>
          </cell>
          <cell r="F166">
            <v>36742.650331200006</v>
          </cell>
          <cell r="H166" t="str">
            <v>$</v>
          </cell>
        </row>
        <row r="167">
          <cell r="B167" t="str">
            <v>L.A.s 22KV (Gapless type) with disconnector</v>
          </cell>
          <cell r="C167" t="str">
            <v>Set</v>
          </cell>
          <cell r="D167">
            <v>2815.5660000000003</v>
          </cell>
          <cell r="E167">
            <v>232.00263840000002</v>
          </cell>
          <cell r="F167">
            <v>3047.5686384000001</v>
          </cell>
          <cell r="H167" t="str">
            <v>$</v>
          </cell>
        </row>
        <row r="168">
          <cell r="B168" t="str">
            <v>L.As. 11 KV (Gapless type)  with disconector</v>
          </cell>
          <cell r="C168" t="str">
            <v>Set</v>
          </cell>
          <cell r="D168">
            <v>1578.1320000000001</v>
          </cell>
          <cell r="E168">
            <v>130.0380768</v>
          </cell>
          <cell r="F168">
            <v>1708.1700768000001</v>
          </cell>
          <cell r="H168" t="str">
            <v>$</v>
          </cell>
        </row>
        <row r="169">
          <cell r="B169" t="str">
            <v>Capacitor banks without Switchgear 11 KV 0.6 MVAR</v>
          </cell>
          <cell r="C169" t="str">
            <v>Set</v>
          </cell>
          <cell r="D169">
            <v>42813.038</v>
          </cell>
          <cell r="E169">
            <v>3527.7943312000002</v>
          </cell>
          <cell r="F169">
            <v>46340.832331199999</v>
          </cell>
          <cell r="H169" t="str">
            <v>$</v>
          </cell>
        </row>
        <row r="170">
          <cell r="B170" t="str">
            <v>Automatic capacitor switch 11 KV</v>
          </cell>
          <cell r="C170" t="str">
            <v>No.</v>
          </cell>
          <cell r="D170">
            <v>81900.47</v>
          </cell>
          <cell r="E170">
            <v>6748.5987279999999</v>
          </cell>
          <cell r="F170">
            <v>88649.068727999998</v>
          </cell>
          <cell r="H170" t="str">
            <v>$</v>
          </cell>
        </row>
        <row r="171">
          <cell r="B171" t="str">
            <v>Kit Kat fuses 415 V 200 A</v>
          </cell>
          <cell r="C171" t="str">
            <v>No</v>
          </cell>
          <cell r="D171">
            <v>197.92</v>
          </cell>
          <cell r="E171">
            <v>16.308608</v>
          </cell>
          <cell r="F171">
            <v>214.22860799999998</v>
          </cell>
          <cell r="H171" t="str">
            <v>$</v>
          </cell>
        </row>
        <row r="172">
          <cell r="B172" t="str">
            <v>Kit Kat fuses 415 V 100 A</v>
          </cell>
          <cell r="C172" t="str">
            <v>No</v>
          </cell>
          <cell r="D172">
            <v>110.45</v>
          </cell>
          <cell r="E172">
            <v>9.1010799999999996</v>
          </cell>
          <cell r="F172">
            <v>119.55108</v>
          </cell>
          <cell r="H172" t="str">
            <v>$</v>
          </cell>
        </row>
        <row r="173">
          <cell r="B173" t="str">
            <v>Single pole MCB with encloser 32 A</v>
          </cell>
          <cell r="C173" t="str">
            <v>No</v>
          </cell>
          <cell r="D173">
            <v>84.86</v>
          </cell>
          <cell r="E173">
            <v>6.992464</v>
          </cell>
          <cell r="F173">
            <v>91.852463999999998</v>
          </cell>
          <cell r="H173" t="str">
            <v>$</v>
          </cell>
        </row>
        <row r="174">
          <cell r="B174" t="str">
            <v>Single pole MCB with encloser 20 A</v>
          </cell>
          <cell r="C174" t="str">
            <v>No</v>
          </cell>
          <cell r="D174">
            <v>84.86</v>
          </cell>
          <cell r="E174">
            <v>6.992464</v>
          </cell>
          <cell r="F174">
            <v>91.852463999999998</v>
          </cell>
          <cell r="H174" t="str">
            <v>$</v>
          </cell>
        </row>
        <row r="175">
          <cell r="B175" t="str">
            <v>Single pole MCB with encloser 10 A</v>
          </cell>
          <cell r="C175" t="str">
            <v>No</v>
          </cell>
          <cell r="D175">
            <v>92.087000000000003</v>
          </cell>
          <cell r="E175">
            <v>7.5879688000000005</v>
          </cell>
          <cell r="F175">
            <v>99.674968800000002</v>
          </cell>
          <cell r="H175" t="str">
            <v>$</v>
          </cell>
        </row>
        <row r="176">
          <cell r="B176" t="str">
            <v xml:space="preserve">22KV   metering cubical with ratio 5/5A CTs &amp; PTs but without meter </v>
          </cell>
          <cell r="C176" t="str">
            <v>Set</v>
          </cell>
          <cell r="D176">
            <v>98844.179000000004</v>
          </cell>
          <cell r="E176">
            <v>8144.7603496000002</v>
          </cell>
          <cell r="F176">
            <v>106988.9393496</v>
          </cell>
          <cell r="H176" t="str">
            <v>$</v>
          </cell>
        </row>
        <row r="177">
          <cell r="B177" t="str">
            <v>-do-          with ratio 10/5A</v>
          </cell>
          <cell r="C177" t="str">
            <v>Set</v>
          </cell>
          <cell r="D177">
            <v>98844.179000000004</v>
          </cell>
          <cell r="E177">
            <v>8144.7603496000002</v>
          </cell>
          <cell r="F177">
            <v>106988.9393496</v>
          </cell>
          <cell r="H177" t="str">
            <v>$</v>
          </cell>
        </row>
        <row r="178">
          <cell r="B178" t="str">
            <v>-do-         with ratio 25/5A</v>
          </cell>
          <cell r="C178" t="str">
            <v>Set</v>
          </cell>
          <cell r="D178">
            <v>98844.179000000004</v>
          </cell>
          <cell r="E178">
            <v>8144.7603496000002</v>
          </cell>
          <cell r="F178">
            <v>106988.9393496</v>
          </cell>
          <cell r="H178" t="str">
            <v>$</v>
          </cell>
        </row>
        <row r="179">
          <cell r="B179" t="str">
            <v>-do-          with ratio 50/5A</v>
          </cell>
          <cell r="C179" t="str">
            <v>Set</v>
          </cell>
          <cell r="D179">
            <v>98844.179000000004</v>
          </cell>
          <cell r="E179">
            <v>8144.7603496000002</v>
          </cell>
          <cell r="F179">
            <v>106988.9393496</v>
          </cell>
          <cell r="H179" t="str">
            <v>$</v>
          </cell>
        </row>
        <row r="180">
          <cell r="B180" t="str">
            <v xml:space="preserve">11KV   metering cubical with ratio 5/5A CTs &amp; PTs but without meter </v>
          </cell>
          <cell r="C180" t="str">
            <v>Set</v>
          </cell>
          <cell r="D180">
            <v>68107.289999999994</v>
          </cell>
          <cell r="E180">
            <v>5612.0406959999991</v>
          </cell>
          <cell r="F180">
            <v>73719.33069599999</v>
          </cell>
          <cell r="H180" t="str">
            <v>$</v>
          </cell>
        </row>
        <row r="181">
          <cell r="B181" t="str">
            <v>-do-          with ratio 10/5A</v>
          </cell>
          <cell r="C181" t="str">
            <v>Set</v>
          </cell>
          <cell r="D181">
            <v>65558.009999999995</v>
          </cell>
          <cell r="E181">
            <v>5401.9800239999995</v>
          </cell>
          <cell r="F181">
            <v>70959.990023999999</v>
          </cell>
          <cell r="H181" t="str">
            <v>$</v>
          </cell>
        </row>
        <row r="182">
          <cell r="B182" t="str">
            <v>-do-         with ratio 25/5A</v>
          </cell>
          <cell r="C182" t="str">
            <v>Set</v>
          </cell>
          <cell r="D182">
            <v>63094.8</v>
          </cell>
          <cell r="E182">
            <v>5199.01152</v>
          </cell>
          <cell r="F182">
            <v>68293.811520000003</v>
          </cell>
          <cell r="H182" t="str">
            <v>$</v>
          </cell>
        </row>
        <row r="183">
          <cell r="B183" t="str">
            <v>-do-          with ratio 50/5A</v>
          </cell>
          <cell r="C183" t="str">
            <v>Set</v>
          </cell>
          <cell r="D183">
            <v>61028.18</v>
          </cell>
          <cell r="E183">
            <v>5028.7220319999997</v>
          </cell>
          <cell r="F183">
            <v>66056.902031999998</v>
          </cell>
          <cell r="H183" t="str">
            <v>$</v>
          </cell>
        </row>
        <row r="184">
          <cell r="B184" t="str">
            <v>-do-          with ratio 100/5A</v>
          </cell>
          <cell r="C184" t="str">
            <v>Set</v>
          </cell>
          <cell r="D184">
            <v>60690.2</v>
          </cell>
          <cell r="E184">
            <v>5000.87248</v>
          </cell>
          <cell r="F184">
            <v>65691.072480000003</v>
          </cell>
          <cell r="H184" t="str">
            <v>$</v>
          </cell>
        </row>
        <row r="185">
          <cell r="B185" t="str">
            <v>11 kV Extendable Ring Main unit</v>
          </cell>
          <cell r="C185" t="str">
            <v>No</v>
          </cell>
          <cell r="D185">
            <v>260467.45</v>
          </cell>
          <cell r="E185">
            <v>21462.517879999999</v>
          </cell>
          <cell r="F185">
            <v>281929.96788000001</v>
          </cell>
          <cell r="H185" t="str">
            <v>$</v>
          </cell>
        </row>
        <row r="186">
          <cell r="B186" t="str">
            <v>11 kV Non Extendable Ring Main unit</v>
          </cell>
          <cell r="C186" t="str">
            <v>No</v>
          </cell>
          <cell r="D186">
            <v>250820.51</v>
          </cell>
          <cell r="E186">
            <v>20667.610024000001</v>
          </cell>
          <cell r="F186">
            <v>271488.120024</v>
          </cell>
          <cell r="H186" t="str">
            <v>$</v>
          </cell>
        </row>
        <row r="187">
          <cell r="B187" t="str">
            <v>22 kV Non Extendable Ring Main unit</v>
          </cell>
          <cell r="C187" t="str">
            <v>No</v>
          </cell>
          <cell r="D187">
            <v>365836.18</v>
          </cell>
          <cell r="E187">
            <v>30144.901232</v>
          </cell>
          <cell r="F187">
            <v>395981.08123199997</v>
          </cell>
          <cell r="H187" t="str">
            <v>$</v>
          </cell>
        </row>
        <row r="188">
          <cell r="B188" t="str">
            <v xml:space="preserve">Transformer Oil </v>
          </cell>
          <cell r="C188" t="str">
            <v>KL</v>
          </cell>
          <cell r="D188">
            <v>27531.200000000001</v>
          </cell>
          <cell r="E188">
            <v>2268.5708800000002</v>
          </cell>
          <cell r="F188">
            <v>29799.77088</v>
          </cell>
          <cell r="H188" t="str">
            <v>$</v>
          </cell>
        </row>
        <row r="190">
          <cell r="B190" t="str">
            <v>Cost of material</v>
          </cell>
        </row>
        <row r="191">
          <cell r="B191" t="str">
            <v xml:space="preserve">Erection on material                                         </v>
          </cell>
          <cell r="F191">
            <v>0.1</v>
          </cell>
        </row>
        <row r="192">
          <cell r="B192" t="str">
            <v xml:space="preserve">Transportation on material   </v>
          </cell>
          <cell r="F192">
            <v>0.05</v>
          </cell>
        </row>
        <row r="193">
          <cell r="B193" t="str">
            <v xml:space="preserve">Insurance on material </v>
          </cell>
          <cell r="F193">
            <v>0.01</v>
          </cell>
        </row>
        <row r="194">
          <cell r="B194" t="str">
            <v>Service Tax @ (10.3%  On 1+2+3)</v>
          </cell>
          <cell r="F194">
            <v>1.6480000000000002E-2</v>
          </cell>
        </row>
        <row r="195">
          <cell r="B195" t="str">
            <v xml:space="preserve">Contingencies on material                     </v>
          </cell>
          <cell r="F195">
            <v>0.03</v>
          </cell>
        </row>
        <row r="196">
          <cell r="B196" t="str">
            <v xml:space="preserve">T &amp; P on material        </v>
          </cell>
          <cell r="F196">
            <v>1.4999999999999999E-2</v>
          </cell>
        </row>
        <row r="197">
          <cell r="B197" t="str">
            <v>Contractor supervision on charges on material</v>
          </cell>
          <cell r="F197">
            <v>0.1</v>
          </cell>
        </row>
        <row r="198">
          <cell r="B198" t="str">
            <v>Contractor profit on Total Project Cost i.e. on Sub-Total-I</v>
          </cell>
          <cell r="F198">
            <v>0.05</v>
          </cell>
        </row>
        <row r="199">
          <cell r="B199" t="str">
            <v xml:space="preserve">Contractors Financing on material                                    </v>
          </cell>
          <cell r="F199">
            <v>0.03</v>
          </cell>
        </row>
        <row r="200">
          <cell r="B200" t="str">
            <v>Price Escalation on Material Cost</v>
          </cell>
          <cell r="F200">
            <v>0.05</v>
          </cell>
        </row>
        <row r="201">
          <cell r="B201" t="str">
            <v>H.O.supervision charges @ 1.5% (i.e. 15% of 10% on errection of material)</v>
          </cell>
          <cell r="F201">
            <v>1.4999999999999999E-2</v>
          </cell>
        </row>
        <row r="202">
          <cell r="B202" t="str">
            <v>Interest during Construction Period (on total project</v>
          </cell>
          <cell r="F202">
            <v>2.5000000000000001E-2</v>
          </cell>
        </row>
        <row r="204">
          <cell r="B204" t="str">
            <v>GROUP - XIII</v>
          </cell>
        </row>
        <row r="205">
          <cell r="B205" t="str">
            <v>11 KV Isolators with EB (800 A)</v>
          </cell>
          <cell r="C205" t="str">
            <v>Set</v>
          </cell>
          <cell r="D205">
            <v>60706</v>
          </cell>
          <cell r="E205">
            <v>5002.1743999999999</v>
          </cell>
          <cell r="F205">
            <v>72412.5</v>
          </cell>
          <cell r="H205" t="str">
            <v>$</v>
          </cell>
        </row>
        <row r="206">
          <cell r="B206" t="str">
            <v>11 KV Isolators without EB (800 Amp.)</v>
          </cell>
          <cell r="C206" t="str">
            <v>Set</v>
          </cell>
          <cell r="D206">
            <v>58928.86</v>
          </cell>
          <cell r="E206">
            <v>0</v>
          </cell>
          <cell r="F206">
            <v>58928.86</v>
          </cell>
          <cell r="H206" t="str">
            <v>$</v>
          </cell>
        </row>
        <row r="207">
          <cell r="B207" t="str">
            <v>22 KV Isolators with EB (800 A)</v>
          </cell>
          <cell r="C207" t="str">
            <v>Set</v>
          </cell>
          <cell r="D207">
            <v>60706</v>
          </cell>
          <cell r="E207">
            <v>5002.1743999999999</v>
          </cell>
          <cell r="F207">
            <v>72412.5</v>
          </cell>
          <cell r="H207" t="str">
            <v>$</v>
          </cell>
        </row>
        <row r="208">
          <cell r="B208" t="str">
            <v>22 KV Isolators without EB (800 Amp.)</v>
          </cell>
          <cell r="C208" t="str">
            <v>Set</v>
          </cell>
          <cell r="D208">
            <v>58928.86</v>
          </cell>
          <cell r="E208">
            <v>0</v>
          </cell>
          <cell r="F208">
            <v>58928.86</v>
          </cell>
          <cell r="H208" t="str">
            <v>$</v>
          </cell>
        </row>
        <row r="209">
          <cell r="B209" t="str">
            <v>33 KV Isolators with EB (800 A)</v>
          </cell>
          <cell r="C209" t="str">
            <v>Set</v>
          </cell>
          <cell r="D209">
            <v>60706</v>
          </cell>
          <cell r="E209">
            <v>5002.1743999999999</v>
          </cell>
          <cell r="F209">
            <v>72412.5</v>
          </cell>
          <cell r="H209" t="str">
            <v>$</v>
          </cell>
        </row>
        <row r="210">
          <cell r="B210" t="str">
            <v>33 KV Isolators without EB (800 Amp.)</v>
          </cell>
          <cell r="C210" t="str">
            <v>Set</v>
          </cell>
          <cell r="D210">
            <v>58928.86</v>
          </cell>
          <cell r="E210">
            <v>0</v>
          </cell>
          <cell r="F210">
            <v>58928.86</v>
          </cell>
          <cell r="H210" t="str">
            <v>$</v>
          </cell>
        </row>
        <row r="211">
          <cell r="B211" t="str">
            <v>AC Distribution Board 'B' type</v>
          </cell>
          <cell r="C211" t="str">
            <v>No.</v>
          </cell>
          <cell r="D211">
            <v>20127.62</v>
          </cell>
          <cell r="E211">
            <v>1658.5158879999999</v>
          </cell>
          <cell r="F211">
            <v>21786.135887999997</v>
          </cell>
          <cell r="H211" t="str">
            <v>$</v>
          </cell>
        </row>
        <row r="212">
          <cell r="B212" t="str">
            <v xml:space="preserve">C&amp;R panel for 33 KV for feeder breaker </v>
          </cell>
          <cell r="C212" t="str">
            <v>Set</v>
          </cell>
          <cell r="D212">
            <v>77854.44</v>
          </cell>
          <cell r="E212">
            <v>6415.2058560000005</v>
          </cell>
          <cell r="F212">
            <v>84269.645856000003</v>
          </cell>
          <cell r="H212" t="str">
            <v>$</v>
          </cell>
        </row>
        <row r="213">
          <cell r="B213" t="str">
            <v>C&amp;R panel for 22 KV feeder breaker</v>
          </cell>
          <cell r="C213" t="str">
            <v>Set</v>
          </cell>
          <cell r="D213">
            <v>77854.44</v>
          </cell>
          <cell r="E213">
            <v>6415.2058560000005</v>
          </cell>
          <cell r="F213">
            <v>84269.645856000003</v>
          </cell>
          <cell r="H213" t="str">
            <v>$</v>
          </cell>
        </row>
        <row r="214">
          <cell r="B214" t="str">
            <v>C&amp;R panel for 33 KV Transformer with 1 Amp. Relay</v>
          </cell>
          <cell r="C214" t="str">
            <v>Set</v>
          </cell>
          <cell r="D214">
            <v>52983.03</v>
          </cell>
          <cell r="E214">
            <v>4365.8016719999996</v>
          </cell>
          <cell r="F214">
            <v>57348.831672</v>
          </cell>
          <cell r="H214" t="str">
            <v>$</v>
          </cell>
        </row>
        <row r="215">
          <cell r="B215" t="str">
            <v>C&amp;R panel for 22 KV Transformer with 1 A relay</v>
          </cell>
          <cell r="C215" t="str">
            <v>Set</v>
          </cell>
          <cell r="D215">
            <v>52983.03</v>
          </cell>
          <cell r="E215">
            <v>4365.8016719999996</v>
          </cell>
          <cell r="F215">
            <v>57348.831672</v>
          </cell>
          <cell r="H215" t="str">
            <v>$</v>
          </cell>
        </row>
        <row r="216">
          <cell r="B216" t="str">
            <v>33 KV VCB complete  1600 Amp (O.D.)</v>
          </cell>
          <cell r="C216" t="str">
            <v>No.</v>
          </cell>
          <cell r="D216">
            <v>229715.17</v>
          </cell>
          <cell r="E216">
            <v>18928.530008000002</v>
          </cell>
          <cell r="F216">
            <v>248643.70000800001</v>
          </cell>
          <cell r="H216" t="str">
            <v>$</v>
          </cell>
        </row>
        <row r="217">
          <cell r="B217" t="str">
            <v>22 KV VCB complete  1600 Amp (O.D.)</v>
          </cell>
          <cell r="C217" t="str">
            <v>No.</v>
          </cell>
          <cell r="D217">
            <v>229715.17</v>
          </cell>
          <cell r="E217">
            <v>18928.530008000002</v>
          </cell>
          <cell r="F217">
            <v>248643.70000800001</v>
          </cell>
          <cell r="H217" t="str">
            <v>$</v>
          </cell>
        </row>
        <row r="218">
          <cell r="B218" t="str">
            <v>C&amp;R panel for 33 KV Transformer with Diff. Protection</v>
          </cell>
          <cell r="C218" t="str">
            <v>Set</v>
          </cell>
          <cell r="D218">
            <v>101256.46</v>
          </cell>
          <cell r="E218">
            <v>8343.5323040000003</v>
          </cell>
          <cell r="F218">
            <v>109599.99230400001</v>
          </cell>
          <cell r="H218" t="str">
            <v>$</v>
          </cell>
        </row>
        <row r="219">
          <cell r="B219" t="str">
            <v>C&amp;R panel for 22 KV Transformer with Diff. Protection</v>
          </cell>
          <cell r="C219" t="str">
            <v>Set</v>
          </cell>
          <cell r="D219">
            <v>101256.46</v>
          </cell>
          <cell r="E219">
            <v>8343.5323040000003</v>
          </cell>
          <cell r="F219">
            <v>109599.99230400001</v>
          </cell>
          <cell r="H219" t="str">
            <v>$</v>
          </cell>
        </row>
        <row r="220">
          <cell r="B220" t="str">
            <v>11 kv 250 MVA OD Switchgears comprising of 1 Incomer and 3 single feeder with associated OD panels, Islators, C.T. &amp; P.T. etc.</v>
          </cell>
          <cell r="C220" t="str">
            <v>Set</v>
          </cell>
          <cell r="D220">
            <v>994051.88</v>
          </cell>
          <cell r="E220">
            <v>81909.874911999999</v>
          </cell>
          <cell r="F220">
            <v>1075961.7549119999</v>
          </cell>
          <cell r="H220" t="str">
            <v>$</v>
          </cell>
        </row>
        <row r="221">
          <cell r="B221" t="str">
            <v>11kV I D switchgear (2 I/c+1 B/c+8O/G)</v>
          </cell>
          <cell r="C221" t="str">
            <v>Set</v>
          </cell>
          <cell r="D221">
            <v>2375613</v>
          </cell>
          <cell r="E221">
            <v>195750.51120000001</v>
          </cell>
          <cell r="F221">
            <v>2571363.5112000001</v>
          </cell>
          <cell r="H221" t="str">
            <v>$</v>
          </cell>
        </row>
        <row r="222">
          <cell r="B222" t="str">
            <v>33 KV P.T.</v>
          </cell>
          <cell r="C222" t="str">
            <v>No.</v>
          </cell>
          <cell r="D222">
            <v>15001.62</v>
          </cell>
          <cell r="E222">
            <v>1236.1334880000002</v>
          </cell>
          <cell r="F222">
            <v>16237.753488</v>
          </cell>
          <cell r="H222" t="str">
            <v>$</v>
          </cell>
        </row>
        <row r="223">
          <cell r="B223" t="str">
            <v>22 KV P.T.</v>
          </cell>
          <cell r="C223" t="str">
            <v>No.</v>
          </cell>
          <cell r="D223">
            <v>15001.62</v>
          </cell>
          <cell r="E223">
            <v>1236.1334880000002</v>
          </cell>
          <cell r="F223">
            <v>16237.753488</v>
          </cell>
          <cell r="H223" t="str">
            <v>$</v>
          </cell>
        </row>
        <row r="224">
          <cell r="B224" t="str">
            <v>33 kV C. T. (400-200/1-1-1)</v>
          </cell>
          <cell r="C224" t="str">
            <v>No.</v>
          </cell>
          <cell r="D224">
            <v>20847.68</v>
          </cell>
          <cell r="E224">
            <v>0</v>
          </cell>
          <cell r="F224">
            <v>20847.68</v>
          </cell>
          <cell r="H224" t="str">
            <v>$</v>
          </cell>
        </row>
        <row r="225">
          <cell r="B225" t="str">
            <v>22 KV C.T. Three core.</v>
          </cell>
          <cell r="C225" t="str">
            <v>No.</v>
          </cell>
          <cell r="D225">
            <v>20847.68</v>
          </cell>
          <cell r="E225">
            <v>0</v>
          </cell>
          <cell r="F225">
            <v>20847.68</v>
          </cell>
          <cell r="H225" t="str">
            <v>$</v>
          </cell>
        </row>
        <row r="226">
          <cell r="B226" t="str">
            <v>30 V, 100 AH Lead Acid Battery  sets</v>
          </cell>
          <cell r="C226" t="str">
            <v>Sets</v>
          </cell>
          <cell r="D226">
            <v>13892.01</v>
          </cell>
          <cell r="E226">
            <v>0</v>
          </cell>
          <cell r="F226">
            <v>13892.01</v>
          </cell>
          <cell r="H226" t="str">
            <v>$</v>
          </cell>
        </row>
        <row r="227">
          <cell r="B227" t="str">
            <v>Battery chargers suitable  for above</v>
          </cell>
          <cell r="C227" t="str">
            <v>No.</v>
          </cell>
          <cell r="D227">
            <v>17360.47</v>
          </cell>
          <cell r="E227">
            <v>1430.5027280000002</v>
          </cell>
          <cell r="F227">
            <v>18790.972728000001</v>
          </cell>
          <cell r="H227" t="str">
            <v>$</v>
          </cell>
        </row>
        <row r="228">
          <cell r="B228" t="str">
            <v>Battery set 30 Volt, 100 AH with Battery charger</v>
          </cell>
          <cell r="C228" t="str">
            <v>Set</v>
          </cell>
          <cell r="F228">
            <v>32682.982728000003</v>
          </cell>
          <cell r="H228" t="str">
            <v>$</v>
          </cell>
        </row>
        <row r="229">
          <cell r="B229" t="str">
            <v>33 KV Lightning Arrestors  (Station type)</v>
          </cell>
          <cell r="C229" t="str">
            <v>Set</v>
          </cell>
          <cell r="D229">
            <v>8973.93</v>
          </cell>
          <cell r="E229">
            <v>739.45183200000008</v>
          </cell>
          <cell r="F229">
            <v>9713.3818320000009</v>
          </cell>
          <cell r="H229" t="str">
            <v>$</v>
          </cell>
        </row>
        <row r="230">
          <cell r="B230" t="str">
            <v>22 KV Lightning Arrestors  (Station type)</v>
          </cell>
          <cell r="C230" t="str">
            <v>set</v>
          </cell>
          <cell r="D230">
            <v>8973.93</v>
          </cell>
          <cell r="E230">
            <v>739.45183200000008</v>
          </cell>
          <cell r="F230">
            <v>9713.3818320000009</v>
          </cell>
          <cell r="H230" t="str">
            <v>$</v>
          </cell>
        </row>
        <row r="231">
          <cell r="B231" t="str">
            <v>Power Transformer 33/11 KV, 5 MVA</v>
          </cell>
          <cell r="C231" t="str">
            <v>No.</v>
          </cell>
          <cell r="D231">
            <v>3240015.9359999998</v>
          </cell>
          <cell r="E231">
            <v>266977.3131264</v>
          </cell>
          <cell r="F231">
            <v>3506993.2491263999</v>
          </cell>
          <cell r="H231" t="str">
            <v>$</v>
          </cell>
        </row>
        <row r="232">
          <cell r="B232" t="str">
            <v xml:space="preserve">Power Transformer 33/11 KV, 10 MVA </v>
          </cell>
          <cell r="C232" t="str">
            <v>No.</v>
          </cell>
          <cell r="D232">
            <v>5901090.6959999995</v>
          </cell>
          <cell r="E232">
            <v>486249.87335039995</v>
          </cell>
          <cell r="F232">
            <v>6387340.5693503991</v>
          </cell>
          <cell r="H232" t="str">
            <v>$</v>
          </cell>
        </row>
        <row r="235">
          <cell r="B235" t="str">
            <v xml:space="preserve">11 KV PT </v>
          </cell>
          <cell r="C235" t="str">
            <v>No.</v>
          </cell>
          <cell r="F235">
            <v>6486.27</v>
          </cell>
          <cell r="H235" t="str">
            <v>*</v>
          </cell>
        </row>
        <row r="236">
          <cell r="B236" t="str">
            <v>11 / .433 KV 25 KVA Transformer</v>
          </cell>
          <cell r="C236" t="str">
            <v>No</v>
          </cell>
          <cell r="F236">
            <v>67500</v>
          </cell>
          <cell r="H236" t="str">
            <v>*</v>
          </cell>
        </row>
        <row r="237">
          <cell r="B237" t="str">
            <v>11 KV  V cross arm with clamp</v>
          </cell>
          <cell r="C237" t="str">
            <v>No</v>
          </cell>
          <cell r="F237">
            <v>430.57136000000003</v>
          </cell>
          <cell r="H237" t="str">
            <v>*</v>
          </cell>
        </row>
        <row r="238">
          <cell r="B238" t="str">
            <v>22 KV  V cross arm with clamp</v>
          </cell>
          <cell r="C238" t="str">
            <v>No</v>
          </cell>
          <cell r="F238">
            <v>610.61112000000003</v>
          </cell>
          <cell r="H238" t="str">
            <v>*</v>
          </cell>
        </row>
        <row r="239">
          <cell r="B239" t="str">
            <v>33 KV  V Cross Arms</v>
          </cell>
          <cell r="C239" t="str">
            <v>No</v>
          </cell>
          <cell r="F239">
            <v>610.61112000000003</v>
          </cell>
          <cell r="H239" t="str">
            <v>*</v>
          </cell>
        </row>
        <row r="240">
          <cell r="B240" t="str">
            <v>11 KV 250 MVA OD switchgear comprising of 2 incomer &amp; 4 single feeders with associated OD pannels , Isolators CT &amp; PT etc</v>
          </cell>
          <cell r="C240" t="str">
            <v>Set</v>
          </cell>
          <cell r="F240">
            <v>1882933.0710959998</v>
          </cell>
          <cell r="H240" t="str">
            <v>*</v>
          </cell>
        </row>
        <row r="241">
          <cell r="B241" t="str">
            <v>11 KV 250 MVA O.D. Switch gear with one I/C+ one O/G</v>
          </cell>
          <cell r="C241" t="str">
            <v>Set</v>
          </cell>
          <cell r="F241">
            <v>537980.87745599996</v>
          </cell>
          <cell r="H241" t="str">
            <v>*</v>
          </cell>
        </row>
        <row r="242">
          <cell r="B242" t="str">
            <v>11 KV 250 MVA O.D. Switch gear with one I/C+ three O/G</v>
          </cell>
          <cell r="C242" t="str">
            <v>Set</v>
          </cell>
          <cell r="F242">
            <v>1075961.7549119999</v>
          </cell>
          <cell r="H242" t="str">
            <v>*</v>
          </cell>
        </row>
        <row r="243">
          <cell r="B243" t="str">
            <v>22 kv 500 MVA OD Switchgears comprising of 1 Incomer and 3 single feeder with associated OD panels, Islators, C.T. &amp; P.T. etc.</v>
          </cell>
          <cell r="C243" t="str">
            <v>Set</v>
          </cell>
          <cell r="F243">
            <v>2134499.2839199998</v>
          </cell>
          <cell r="H243" t="str">
            <v>*</v>
          </cell>
        </row>
        <row r="244">
          <cell r="B244" t="str">
            <v>11 KV 3 Phase, Residual voltage Transformer with terminal connectors.</v>
          </cell>
          <cell r="C244" t="str">
            <v>No</v>
          </cell>
          <cell r="F244">
            <v>23296</v>
          </cell>
          <cell r="H244" t="str">
            <v>*</v>
          </cell>
        </row>
        <row r="246">
          <cell r="B246" t="str">
            <v>11 KV 500 MVA ID switchgear comprising of one incomer ,3 O/G &amp; 1 B/C with associated OD panels, Isolators, CT &amp; PT etc.</v>
          </cell>
          <cell r="C246" t="str">
            <v>Set</v>
          </cell>
          <cell r="E246">
            <v>1168801.5959999999</v>
          </cell>
          <cell r="F246">
            <v>1168801.5959999999</v>
          </cell>
          <cell r="H246" t="str">
            <v>*</v>
          </cell>
        </row>
        <row r="247">
          <cell r="B247" t="str">
            <v>11 KV Capa. Bank 0.6 MVAR without switch</v>
          </cell>
          <cell r="C247" t="str">
            <v>Set</v>
          </cell>
          <cell r="F247">
            <v>42004</v>
          </cell>
          <cell r="H247" t="str">
            <v>*</v>
          </cell>
        </row>
        <row r="248">
          <cell r="B248" t="str">
            <v>11 KV CT 400 - 200 / 5 - 5 Indoor</v>
          </cell>
          <cell r="C248" t="str">
            <v>No</v>
          </cell>
          <cell r="F248">
            <v>5000</v>
          </cell>
          <cell r="H248" t="str">
            <v>*</v>
          </cell>
        </row>
        <row r="249">
          <cell r="B249" t="str">
            <v>11 KV CT 400 - 200 / 5 - 5 Outdoor</v>
          </cell>
          <cell r="C249" t="str">
            <v>No</v>
          </cell>
          <cell r="F249">
            <v>15000</v>
          </cell>
          <cell r="H249" t="str">
            <v>*</v>
          </cell>
        </row>
        <row r="250">
          <cell r="B250" t="str">
            <v>11 KV CT 600 - 300 / 5 - 5 Indoor</v>
          </cell>
          <cell r="C250" t="str">
            <v>No</v>
          </cell>
          <cell r="F250">
            <v>5000</v>
          </cell>
          <cell r="H250" t="str">
            <v>*</v>
          </cell>
        </row>
        <row r="251">
          <cell r="B251" t="str">
            <v>11 KV CT 600 - 300 / 5 - 5 Outdoor</v>
          </cell>
          <cell r="C251" t="str">
            <v>No</v>
          </cell>
          <cell r="F251">
            <v>15000</v>
          </cell>
          <cell r="H251" t="str">
            <v>*</v>
          </cell>
        </row>
        <row r="252">
          <cell r="B252" t="str">
            <v>CT - 11 KV 400 - 200 - 100/ 5-5-5 A / 3 Core I/D</v>
          </cell>
          <cell r="C252" t="str">
            <v>No</v>
          </cell>
          <cell r="F252">
            <v>18000</v>
          </cell>
        </row>
        <row r="253">
          <cell r="B253" t="str">
            <v>11 KV Feedar Pillar 2 Way</v>
          </cell>
          <cell r="C253" t="str">
            <v>No</v>
          </cell>
          <cell r="F253">
            <v>65000</v>
          </cell>
          <cell r="H253" t="str">
            <v>*</v>
          </cell>
        </row>
        <row r="254">
          <cell r="B254" t="str">
            <v>11 KV Guarding angle with clamp</v>
          </cell>
          <cell r="C254" t="str">
            <v>Kg</v>
          </cell>
          <cell r="F254">
            <v>34.92</v>
          </cell>
          <cell r="H254" t="str">
            <v>*</v>
          </cell>
        </row>
        <row r="255">
          <cell r="B255" t="str">
            <v>11 kV heat shrinkable Indoor termination joint kit for 3 C X 185 sqmm</v>
          </cell>
          <cell r="C255" t="str">
            <v>Kit</v>
          </cell>
          <cell r="F255">
            <v>1250</v>
          </cell>
          <cell r="H255" t="str">
            <v>*</v>
          </cell>
        </row>
        <row r="256">
          <cell r="B256" t="str">
            <v>11 kV heat shrinkable Indoor termination joint kit for 3 C X 120 sqmm</v>
          </cell>
          <cell r="C256" t="str">
            <v>Kit</v>
          </cell>
          <cell r="F256">
            <v>1250</v>
          </cell>
        </row>
        <row r="257">
          <cell r="B257" t="str">
            <v>11 kV heat shrinkable Indoor termination joint kit for 3 C X 240 sqmm</v>
          </cell>
          <cell r="C257" t="str">
            <v>Kit</v>
          </cell>
          <cell r="F257">
            <v>1285</v>
          </cell>
          <cell r="H257" t="str">
            <v>*</v>
          </cell>
        </row>
        <row r="258">
          <cell r="B258" t="str">
            <v>11 kV heat shrinkable Indoor termination joint kit for 3 C X 300 sqmm</v>
          </cell>
          <cell r="C258" t="str">
            <v>Kit</v>
          </cell>
          <cell r="F258">
            <v>1350</v>
          </cell>
          <cell r="H258" t="str">
            <v>*</v>
          </cell>
        </row>
        <row r="259">
          <cell r="B259" t="str">
            <v>11 kV heat shrinkable Indoor termination joint kit for 3 C X 95 sqmm</v>
          </cell>
          <cell r="C259" t="str">
            <v>Kit</v>
          </cell>
          <cell r="F259">
            <v>950</v>
          </cell>
          <cell r="H259" t="str">
            <v>*</v>
          </cell>
        </row>
        <row r="260">
          <cell r="B260" t="str">
            <v>11 kV heat shrinkable Outdoor termination joint kit for 3 C X 185 sqmm</v>
          </cell>
          <cell r="C260" t="str">
            <v>Kit</v>
          </cell>
          <cell r="F260">
            <v>1550</v>
          </cell>
          <cell r="H260" t="str">
            <v>*</v>
          </cell>
        </row>
        <row r="261">
          <cell r="B261" t="str">
            <v>11 kV heat shrinkable Outdoor termination joint kit for 3 C X 120 sqmm</v>
          </cell>
          <cell r="C261" t="str">
            <v>Kit</v>
          </cell>
          <cell r="F261">
            <v>1550</v>
          </cell>
          <cell r="H261" t="str">
            <v>*</v>
          </cell>
        </row>
        <row r="262">
          <cell r="B262" t="str">
            <v>11 kV heat shrinkable Outdoor termination joint kit for 3 C X 240 sqmm</v>
          </cell>
          <cell r="C262" t="str">
            <v>Kit</v>
          </cell>
          <cell r="F262">
            <v>1650</v>
          </cell>
          <cell r="H262" t="str">
            <v>*</v>
          </cell>
        </row>
        <row r="263">
          <cell r="B263" t="str">
            <v>11 kV heat shrinkable Outdoor termination joint kit for 3 C X 300 sqmm</v>
          </cell>
          <cell r="C263" t="str">
            <v>Kit</v>
          </cell>
          <cell r="F263">
            <v>1650</v>
          </cell>
          <cell r="H263" t="str">
            <v>*</v>
          </cell>
        </row>
        <row r="264">
          <cell r="B264" t="str">
            <v>11 kV heat shrinkable Outdoor termination joint kit for 3 C X 95 sqmm</v>
          </cell>
          <cell r="C264" t="str">
            <v>Kit</v>
          </cell>
          <cell r="F264">
            <v>1185</v>
          </cell>
          <cell r="H264" t="str">
            <v>*</v>
          </cell>
        </row>
        <row r="265">
          <cell r="B265" t="str">
            <v>11 kV heat shrinkable Straight through joint kit for 3 C X 185 sqmm</v>
          </cell>
          <cell r="C265" t="str">
            <v>Kit</v>
          </cell>
          <cell r="F265">
            <v>4100</v>
          </cell>
          <cell r="H265" t="str">
            <v>*</v>
          </cell>
        </row>
        <row r="266">
          <cell r="B266" t="str">
            <v>11 kV heat shrinkable Straight through joint kit for 3 C X 120 sqmm</v>
          </cell>
          <cell r="C266" t="str">
            <v>Kit</v>
          </cell>
          <cell r="F266">
            <v>4100</v>
          </cell>
          <cell r="H266" t="str">
            <v>*</v>
          </cell>
        </row>
        <row r="267">
          <cell r="B267" t="str">
            <v>11 kV heat shrinkable Straight through joint kit for 3 C X 240 sqmm</v>
          </cell>
          <cell r="C267" t="str">
            <v>Kit</v>
          </cell>
          <cell r="F267">
            <v>4300</v>
          </cell>
          <cell r="H267" t="str">
            <v>*</v>
          </cell>
        </row>
        <row r="268">
          <cell r="B268" t="str">
            <v>11 kV heat shrinkable Straight through joint kit for 3 C X 300 sqmm</v>
          </cell>
          <cell r="C268" t="str">
            <v>Kit</v>
          </cell>
          <cell r="F268">
            <v>4300</v>
          </cell>
          <cell r="H268" t="str">
            <v>*</v>
          </cell>
        </row>
        <row r="269">
          <cell r="B269" t="str">
            <v>11 kV heat shrinkable Straight through joint kit for 3 C X 95 sqmm</v>
          </cell>
          <cell r="C269" t="str">
            <v>Kit</v>
          </cell>
          <cell r="F269">
            <v>3400</v>
          </cell>
          <cell r="H269" t="str">
            <v>*</v>
          </cell>
        </row>
        <row r="270">
          <cell r="B270" t="str">
            <v xml:space="preserve">11 KV Isolator with  EB 400 A </v>
          </cell>
          <cell r="C270" t="str">
            <v>Set</v>
          </cell>
          <cell r="F270">
            <v>34944</v>
          </cell>
          <cell r="H270" t="str">
            <v>*</v>
          </cell>
        </row>
        <row r="271">
          <cell r="B271" t="str">
            <v xml:space="preserve">11 KV Isolator without  EB 400 A </v>
          </cell>
          <cell r="C271" t="str">
            <v>Set</v>
          </cell>
          <cell r="F271">
            <v>33000</v>
          </cell>
          <cell r="H271" t="str">
            <v>*</v>
          </cell>
        </row>
        <row r="272">
          <cell r="B272" t="str">
            <v>11 KV Top fitting with clamp</v>
          </cell>
          <cell r="C272" t="str">
            <v>No</v>
          </cell>
          <cell r="F272">
            <v>68</v>
          </cell>
          <cell r="H272" t="str">
            <v>*</v>
          </cell>
        </row>
        <row r="273">
          <cell r="B273" t="str">
            <v>11 KV VCB 400 A Indoor</v>
          </cell>
          <cell r="C273" t="str">
            <v>No</v>
          </cell>
          <cell r="F273">
            <v>325000</v>
          </cell>
          <cell r="H273" t="str">
            <v>*</v>
          </cell>
        </row>
        <row r="274">
          <cell r="B274" t="str">
            <v>11 KV VCB 400 A Outdoor</v>
          </cell>
          <cell r="C274" t="str">
            <v>No</v>
          </cell>
          <cell r="F274">
            <v>165000</v>
          </cell>
          <cell r="H274" t="str">
            <v>*</v>
          </cell>
        </row>
        <row r="275">
          <cell r="B275" t="str">
            <v>11 KV VCB 800 A Indoor</v>
          </cell>
          <cell r="C275" t="str">
            <v>No</v>
          </cell>
          <cell r="F275">
            <v>340000</v>
          </cell>
          <cell r="H275" t="str">
            <v>*</v>
          </cell>
        </row>
        <row r="276">
          <cell r="B276" t="str">
            <v>11 KV VCB 800 A Outdoor</v>
          </cell>
          <cell r="C276" t="str">
            <v>No</v>
          </cell>
          <cell r="F276">
            <v>227136</v>
          </cell>
          <cell r="H276" t="str">
            <v>*</v>
          </cell>
        </row>
        <row r="277">
          <cell r="B277" t="str">
            <v>11 KV, 3 Phase, 400 amps. Isolator with earth switch, Double blade complete with set of insulators and terminal connectors.</v>
          </cell>
          <cell r="C277" t="str">
            <v>No</v>
          </cell>
          <cell r="F277">
            <v>40000</v>
          </cell>
          <cell r="H277" t="str">
            <v>*</v>
          </cell>
        </row>
        <row r="278">
          <cell r="B278" t="str">
            <v>11kV 250 MVA OD switchgear comprising of one incomer and 3 single feeders withassociated o.d.panels</v>
          </cell>
          <cell r="C278" t="str">
            <v>set</v>
          </cell>
          <cell r="F278">
            <v>1347693.68</v>
          </cell>
          <cell r="H278" t="str">
            <v>*</v>
          </cell>
        </row>
        <row r="279">
          <cell r="B279" t="str">
            <v>11 KV 250 MVA OD switchgear comprising of one incomer ,3 O/G &amp; 1 B/C with associated OD panels, Isolators, CT &amp; PT etc.</v>
          </cell>
          <cell r="C279" t="str">
            <v>set</v>
          </cell>
          <cell r="F279">
            <v>1344952.19364</v>
          </cell>
          <cell r="H279" t="str">
            <v>*</v>
          </cell>
        </row>
        <row r="280">
          <cell r="B280" t="str">
            <v>152x152 mm Cross Arm clamp</v>
          </cell>
          <cell r="C280" t="str">
            <v>Pair</v>
          </cell>
          <cell r="F280">
            <v>173.18</v>
          </cell>
          <cell r="H280" t="str">
            <v>*</v>
          </cell>
        </row>
        <row r="281">
          <cell r="B281" t="str">
            <v>152x152 mm pole clamps</v>
          </cell>
          <cell r="C281" t="str">
            <v>Pair</v>
          </cell>
          <cell r="F281">
            <v>173.18</v>
          </cell>
          <cell r="H281" t="str">
            <v>*</v>
          </cell>
        </row>
        <row r="282">
          <cell r="B282" t="str">
            <v>22 kV Heat shrik Indoor termination joint (Al) kit for XLPE 3 C X 240 sqmm</v>
          </cell>
          <cell r="C282" t="str">
            <v>Kit</v>
          </cell>
          <cell r="F282">
            <v>7335</v>
          </cell>
          <cell r="H282" t="str">
            <v>*</v>
          </cell>
        </row>
        <row r="283">
          <cell r="B283" t="str">
            <v>22 kV Heat shrik Indoor termination joint (Al) kit for XLPE 3 C X 95 sqmm</v>
          </cell>
          <cell r="C283" t="str">
            <v>Kit</v>
          </cell>
          <cell r="F283">
            <v>7335</v>
          </cell>
          <cell r="H283" t="str">
            <v>*</v>
          </cell>
        </row>
        <row r="284">
          <cell r="B284" t="str">
            <v>22 kV Heat shrik Outdoor termination joint (Al) kit for XLPE 3 C X 300 sqmm</v>
          </cell>
          <cell r="C284" t="str">
            <v>Kit</v>
          </cell>
          <cell r="F284">
            <v>11150</v>
          </cell>
          <cell r="H284" t="str">
            <v>*</v>
          </cell>
        </row>
        <row r="285">
          <cell r="B285" t="str">
            <v>22 KV Lightning Arrestors  (Screw type)</v>
          </cell>
          <cell r="C285" t="str">
            <v>Set</v>
          </cell>
          <cell r="F285">
            <v>9556.4699999999993</v>
          </cell>
          <cell r="H285" t="str">
            <v>*</v>
          </cell>
        </row>
        <row r="286">
          <cell r="B286" t="str">
            <v>22 KV Post Insulator</v>
          </cell>
          <cell r="C286" t="str">
            <v>Nos</v>
          </cell>
          <cell r="F286">
            <v>750</v>
          </cell>
          <cell r="H286" t="str">
            <v>*</v>
          </cell>
        </row>
        <row r="287">
          <cell r="B287" t="str">
            <v>22 KV Transformer CR Panel With 1 Amp relay</v>
          </cell>
          <cell r="C287" t="str">
            <v>Set</v>
          </cell>
          <cell r="F287">
            <v>67474.080000000002</v>
          </cell>
          <cell r="H287" t="str">
            <v>*</v>
          </cell>
        </row>
        <row r="288">
          <cell r="B288" t="str">
            <v>33 kV Heat shrik Indoor termination joint (Al) kit for XLPE 3 C X 300 sqmm</v>
          </cell>
          <cell r="C288" t="str">
            <v>Kit</v>
          </cell>
          <cell r="F288">
            <v>11500</v>
          </cell>
          <cell r="H288" t="str">
            <v>*</v>
          </cell>
        </row>
        <row r="289">
          <cell r="B289" t="str">
            <v>33 kV Heat shrik Outdoor termination joint (Al) kit for XLPE 3 C X 300 sqmm</v>
          </cell>
          <cell r="C289" t="str">
            <v>Kit</v>
          </cell>
          <cell r="F289">
            <v>15470</v>
          </cell>
          <cell r="H289" t="str">
            <v>*</v>
          </cell>
        </row>
        <row r="290">
          <cell r="B290" t="str">
            <v>33 kV Heat shrik Straight through joint (Al) kit for XLPE 3 C X 300 sqmm</v>
          </cell>
          <cell r="C290" t="str">
            <v>Kit</v>
          </cell>
          <cell r="F290">
            <v>30000</v>
          </cell>
          <cell r="H290" t="str">
            <v>*</v>
          </cell>
        </row>
        <row r="291">
          <cell r="B291" t="str">
            <v>33 KV LA 9 KA</v>
          </cell>
          <cell r="C291" t="str">
            <v>Set</v>
          </cell>
          <cell r="F291">
            <v>13310.67</v>
          </cell>
          <cell r="H291" t="str">
            <v>*</v>
          </cell>
        </row>
        <row r="292">
          <cell r="B292" t="str">
            <v>33 KV Post Insulator</v>
          </cell>
          <cell r="C292" t="str">
            <v>No</v>
          </cell>
          <cell r="F292">
            <v>750</v>
          </cell>
          <cell r="H292" t="str">
            <v>*</v>
          </cell>
        </row>
        <row r="293">
          <cell r="B293" t="str">
            <v>33 KV Top Fitting</v>
          </cell>
          <cell r="C293" t="str">
            <v>No</v>
          </cell>
          <cell r="F293">
            <v>257.47680000000003</v>
          </cell>
          <cell r="H293" t="str">
            <v>*</v>
          </cell>
        </row>
        <row r="294">
          <cell r="B294" t="str">
            <v>22 KV Top Fitting</v>
          </cell>
          <cell r="C294" t="str">
            <v>No</v>
          </cell>
          <cell r="F294">
            <v>257.47680000000003</v>
          </cell>
          <cell r="H294" t="str">
            <v>*</v>
          </cell>
        </row>
        <row r="295">
          <cell r="B295" t="str">
            <v>33 KV Transformer CR Panel With 1 Amp relay</v>
          </cell>
          <cell r="C295" t="str">
            <v>Set</v>
          </cell>
          <cell r="F295">
            <v>67474.080000000002</v>
          </cell>
          <cell r="H295" t="str">
            <v>*</v>
          </cell>
        </row>
        <row r="296">
          <cell r="B296" t="str">
            <v>33 KV Transformer CR Panel With Differential</v>
          </cell>
          <cell r="C296" t="str">
            <v>Set</v>
          </cell>
          <cell r="F296">
            <v>140960.70000000001</v>
          </cell>
          <cell r="H296" t="str">
            <v>*</v>
          </cell>
        </row>
        <row r="297">
          <cell r="B297" t="str">
            <v>9 KV, 10 KA, 1 Ph. Metal Oxide (Gapless) Lightning Arresters with terminal connectors.</v>
          </cell>
          <cell r="C297" t="str">
            <v>Set</v>
          </cell>
          <cell r="F297">
            <v>6989</v>
          </cell>
          <cell r="H297" t="str">
            <v>*</v>
          </cell>
        </row>
        <row r="298">
          <cell r="B298" t="str">
            <v>AAAC 80 sqmm</v>
          </cell>
          <cell r="C298" t="str">
            <v>Rmt</v>
          </cell>
          <cell r="F298">
            <v>35.6</v>
          </cell>
          <cell r="H298" t="str">
            <v>*</v>
          </cell>
        </row>
        <row r="299">
          <cell r="B299" t="str">
            <v>Aluminium Jointing  Sleeve for 100 Sq mm ACSR</v>
          </cell>
          <cell r="C299" t="str">
            <v>No</v>
          </cell>
          <cell r="F299">
            <v>100</v>
          </cell>
          <cell r="H299" t="str">
            <v>*</v>
          </cell>
        </row>
        <row r="300">
          <cell r="B300" t="str">
            <v>Aluminium Jointing  Sleeve for 30 Sq mm ACSR</v>
          </cell>
          <cell r="C300" t="str">
            <v>No</v>
          </cell>
          <cell r="F300">
            <v>100</v>
          </cell>
          <cell r="H300" t="str">
            <v>*</v>
          </cell>
        </row>
        <row r="301">
          <cell r="B301" t="str">
            <v>Aluminium Jointing  Sleeve for 55 Sq mm AAAC</v>
          </cell>
          <cell r="C301" t="str">
            <v>No</v>
          </cell>
          <cell r="F301">
            <v>100</v>
          </cell>
          <cell r="H301" t="str">
            <v>*</v>
          </cell>
        </row>
        <row r="302">
          <cell r="B302" t="str">
            <v>Armoured Copper control cable 12C X 2.5 Sq mm</v>
          </cell>
          <cell r="C302" t="str">
            <v>Mtr</v>
          </cell>
          <cell r="F302">
            <v>139.9</v>
          </cell>
          <cell r="H302" t="str">
            <v>*</v>
          </cell>
        </row>
        <row r="303">
          <cell r="B303" t="str">
            <v>Armoured Copper control cable 19C X 2.5 Sq mm</v>
          </cell>
          <cell r="C303" t="str">
            <v>Mtr</v>
          </cell>
          <cell r="F303">
            <v>214.2</v>
          </cell>
          <cell r="H303" t="str">
            <v>*</v>
          </cell>
        </row>
        <row r="304">
          <cell r="B304" t="str">
            <v>Armoured Copper control cable 4C X 2.5 Sq mm</v>
          </cell>
          <cell r="C304" t="str">
            <v>Mtr</v>
          </cell>
          <cell r="F304">
            <v>156.94</v>
          </cell>
          <cell r="H304" t="str">
            <v>*</v>
          </cell>
        </row>
        <row r="305">
          <cell r="B305" t="str">
            <v>Armoured Copper control cable 2Cx4 sq.mm.</v>
          </cell>
          <cell r="C305" t="str">
            <v>RMT</v>
          </cell>
          <cell r="D305">
            <v>47.515360000000001</v>
          </cell>
          <cell r="E305">
            <v>3.9152656640000005</v>
          </cell>
          <cell r="F305">
            <v>51.430625664000004</v>
          </cell>
          <cell r="H305" t="str">
            <v>*</v>
          </cell>
        </row>
        <row r="306">
          <cell r="B306" t="str">
            <v>Black bituminus paint</v>
          </cell>
          <cell r="C306" t="str">
            <v>Ltr</v>
          </cell>
          <cell r="F306">
            <v>37</v>
          </cell>
          <cell r="H306" t="str">
            <v>*</v>
          </cell>
        </row>
        <row r="307">
          <cell r="B307" t="str">
            <v>C&amp;R  Panel  for  11 kV Outgoing  Feeder OD</v>
          </cell>
          <cell r="C307" t="str">
            <v>No</v>
          </cell>
          <cell r="F307">
            <v>84269.645856000003</v>
          </cell>
          <cell r="H307" t="str">
            <v>*</v>
          </cell>
        </row>
        <row r="308">
          <cell r="B308" t="str">
            <v>Capacitor Bank 11 KV  1.2 MVAR ( 200 KVAR x 6 ) Single Star connected with Internal fuses, Interconnected mounting Structure, Insulators &amp; Other Accessories</v>
          </cell>
          <cell r="C308" t="str">
            <v>Set</v>
          </cell>
          <cell r="F308">
            <v>900000</v>
          </cell>
          <cell r="H308" t="str">
            <v>*</v>
          </cell>
        </row>
        <row r="309">
          <cell r="B309" t="str">
            <v>Capacitor banks wit Switchgear 11 KV 3 MVAR</v>
          </cell>
          <cell r="C309" t="str">
            <v>Set</v>
          </cell>
          <cell r="F309">
            <v>1351000</v>
          </cell>
          <cell r="H309" t="str">
            <v>*</v>
          </cell>
        </row>
        <row r="310">
          <cell r="B310" t="str">
            <v>Clamp for PT</v>
          </cell>
          <cell r="C310" t="str">
            <v>No</v>
          </cell>
          <cell r="F310">
            <v>1125</v>
          </cell>
          <cell r="H310" t="str">
            <v>*</v>
          </cell>
        </row>
        <row r="311">
          <cell r="B311" t="str">
            <v>Clamp for CT</v>
          </cell>
          <cell r="C311" t="str">
            <v>No</v>
          </cell>
          <cell r="F311">
            <v>1125</v>
          </cell>
          <cell r="H311" t="str">
            <v>*</v>
          </cell>
        </row>
        <row r="312">
          <cell r="B312" t="str">
            <v>Clamps for 33 KV V.C.B.</v>
          </cell>
          <cell r="C312" t="str">
            <v>No</v>
          </cell>
          <cell r="F312">
            <v>1610</v>
          </cell>
          <cell r="H312" t="str">
            <v>*</v>
          </cell>
        </row>
        <row r="313">
          <cell r="B313" t="str">
            <v>Clamp for T/F Bushing special  type  with  tinned  copper  and  Al  Palm</v>
          </cell>
          <cell r="C313" t="str">
            <v>No</v>
          </cell>
          <cell r="F313">
            <v>3222.7</v>
          </cell>
          <cell r="H313" t="str">
            <v>*</v>
          </cell>
        </row>
        <row r="314">
          <cell r="B314" t="str">
            <v>Clamps for 100 x 116 mm  RSJ Pole Stay</v>
          </cell>
          <cell r="C314" t="str">
            <v>Pair</v>
          </cell>
          <cell r="F314">
            <v>116</v>
          </cell>
          <cell r="H314" t="str">
            <v>*</v>
          </cell>
        </row>
        <row r="315">
          <cell r="B315" t="str">
            <v>Clamps for 152 x 152 mm  RSJ Pole Stay</v>
          </cell>
          <cell r="C315" t="str">
            <v>Pair</v>
          </cell>
          <cell r="F315">
            <v>173</v>
          </cell>
          <cell r="H315" t="str">
            <v>*</v>
          </cell>
        </row>
        <row r="316">
          <cell r="B316" t="str">
            <v>Clamps for 33 KV C.T.</v>
          </cell>
          <cell r="C316" t="str">
            <v>No</v>
          </cell>
          <cell r="F316">
            <v>1125</v>
          </cell>
          <cell r="H316" t="str">
            <v>*</v>
          </cell>
        </row>
        <row r="317">
          <cell r="B317" t="str">
            <v>Clamps for 33 KV Isolator</v>
          </cell>
          <cell r="C317" t="str">
            <v>No</v>
          </cell>
          <cell r="F317">
            <v>805</v>
          </cell>
          <cell r="H317" t="str">
            <v>*</v>
          </cell>
        </row>
        <row r="318">
          <cell r="B318" t="str">
            <v>Clamps for 33 KV P.T.</v>
          </cell>
          <cell r="C318" t="str">
            <v>No</v>
          </cell>
          <cell r="F318">
            <v>1125</v>
          </cell>
          <cell r="H318" t="str">
            <v>*</v>
          </cell>
        </row>
        <row r="319">
          <cell r="B319" t="str">
            <v>Coal</v>
          </cell>
          <cell r="C319" t="str">
            <v>Kg.</v>
          </cell>
          <cell r="F319">
            <v>4</v>
          </cell>
          <cell r="H319" t="str">
            <v>*</v>
          </cell>
        </row>
        <row r="320">
          <cell r="B320" t="str">
            <v>Concreting ration 1:4:8</v>
          </cell>
          <cell r="C320" t="str">
            <v>CMtr</v>
          </cell>
          <cell r="F320">
            <v>2850</v>
          </cell>
          <cell r="H320" t="str">
            <v>*</v>
          </cell>
        </row>
        <row r="321">
          <cell r="B321" t="str">
            <v>Concreting ration 1:3:6</v>
          </cell>
          <cell r="C321" t="str">
            <v>CMtr</v>
          </cell>
          <cell r="F321">
            <v>3344</v>
          </cell>
          <cell r="H321" t="str">
            <v>*</v>
          </cell>
        </row>
        <row r="322">
          <cell r="B322" t="str">
            <v xml:space="preserve">Connectors for T/F Bushing </v>
          </cell>
          <cell r="C322" t="str">
            <v>Nos.</v>
          </cell>
          <cell r="F322">
            <v>3222.7</v>
          </cell>
          <cell r="H322" t="str">
            <v>*</v>
          </cell>
        </row>
        <row r="323">
          <cell r="B323" t="str">
            <v>Control Panel complete with NDR,UV,OV &amp; 2 O/C + 1 E/F  and Time delay relay  and accessories.</v>
          </cell>
          <cell r="C323" t="str">
            <v>No</v>
          </cell>
          <cell r="F323">
            <v>67474.080000000002</v>
          </cell>
          <cell r="H323" t="str">
            <v>*</v>
          </cell>
        </row>
        <row r="324">
          <cell r="B324" t="str">
            <v>CT 200 -100 / 5 - 5 Amp11 KV 1 Ph. Oil filled Out Door Type with Terminal connections</v>
          </cell>
          <cell r="C324" t="str">
            <v>No</v>
          </cell>
          <cell r="F324">
            <v>14000</v>
          </cell>
          <cell r="H324" t="str">
            <v>*</v>
          </cell>
        </row>
        <row r="325">
          <cell r="B325" t="str">
            <v>Cutpoint channel - 11 KV</v>
          </cell>
          <cell r="C325" t="str">
            <v>Pair</v>
          </cell>
          <cell r="F325">
            <v>627</v>
          </cell>
          <cell r="H325" t="str">
            <v>*</v>
          </cell>
        </row>
        <row r="326">
          <cell r="B326" t="str">
            <v>Cutpoint channel - 33 / 22 KV</v>
          </cell>
          <cell r="C326" t="str">
            <v>Pair</v>
          </cell>
          <cell r="F326">
            <v>1015</v>
          </cell>
          <cell r="H326" t="str">
            <v>*</v>
          </cell>
        </row>
        <row r="327">
          <cell r="B327" t="str">
            <v>Danger Board in yard.</v>
          </cell>
          <cell r="C327" t="str">
            <v>No</v>
          </cell>
          <cell r="F327">
            <v>40</v>
          </cell>
          <cell r="H327" t="str">
            <v>*</v>
          </cell>
        </row>
        <row r="328">
          <cell r="B328" t="str">
            <v>DTC  Metering  Cabinet ( Box )</v>
          </cell>
          <cell r="C328" t="str">
            <v>No</v>
          </cell>
          <cell r="F328">
            <v>3500</v>
          </cell>
          <cell r="H328" t="str">
            <v>*</v>
          </cell>
        </row>
        <row r="329">
          <cell r="B329" t="str">
            <v>Earthing Sets H.T of C.I.pipe 150 mm 3 mtr.</v>
          </cell>
          <cell r="C329" t="str">
            <v>No.</v>
          </cell>
          <cell r="F329">
            <v>5500</v>
          </cell>
          <cell r="H329" t="str">
            <v>*</v>
          </cell>
        </row>
        <row r="330">
          <cell r="B330" t="str">
            <v>Earthing Replenishment for DTC</v>
          </cell>
          <cell r="C330" t="str">
            <v>Set</v>
          </cell>
          <cell r="F330">
            <v>10000</v>
          </cell>
          <cell r="H330" t="str">
            <v>*</v>
          </cell>
        </row>
        <row r="331">
          <cell r="B331" t="str">
            <v xml:space="preserve">Electron  Powder </v>
          </cell>
          <cell r="C331" t="str">
            <v>Kg</v>
          </cell>
          <cell r="F331">
            <v>7</v>
          </cell>
          <cell r="H331" t="str">
            <v>*</v>
          </cell>
        </row>
        <row r="332">
          <cell r="B332" t="str">
            <v>Aluminium Bobbins for neutral</v>
          </cell>
          <cell r="C332" t="str">
            <v>No.</v>
          </cell>
          <cell r="F332">
            <v>27</v>
          </cell>
          <cell r="H332" t="str">
            <v>*</v>
          </cell>
        </row>
        <row r="333">
          <cell r="B333" t="str">
            <v>Fire Extinguisher with stand</v>
          </cell>
          <cell r="C333" t="str">
            <v>Set</v>
          </cell>
          <cell r="F333">
            <v>4000</v>
          </cell>
          <cell r="H333" t="str">
            <v>*</v>
          </cell>
        </row>
        <row r="334">
          <cell r="B334" t="str">
            <v>Furniture for S/Stn.</v>
          </cell>
          <cell r="C334" t="str">
            <v>L.S.</v>
          </cell>
          <cell r="F334">
            <v>5000</v>
          </cell>
          <cell r="H334" t="str">
            <v>*</v>
          </cell>
        </row>
        <row r="335">
          <cell r="B335" t="str">
            <v>Flood lights with control gear box &amp; 250w SV Lamp</v>
          </cell>
          <cell r="C335" t="str">
            <v>No</v>
          </cell>
          <cell r="F335">
            <v>2800</v>
          </cell>
          <cell r="H335" t="str">
            <v>*</v>
          </cell>
        </row>
        <row r="336">
          <cell r="B336" t="str">
            <v>Foundation for 11 kV Isolators</v>
          </cell>
          <cell r="F336">
            <v>2850</v>
          </cell>
          <cell r="H336" t="str">
            <v>*</v>
          </cell>
        </row>
        <row r="337">
          <cell r="B337" t="str">
            <v>Foundation for 11 kV Isolators without EB</v>
          </cell>
          <cell r="F337">
            <v>2850</v>
          </cell>
          <cell r="H337" t="str">
            <v>*</v>
          </cell>
        </row>
        <row r="338">
          <cell r="B338" t="str">
            <v>Foundation for 11 kV Lightning Arrestor</v>
          </cell>
          <cell r="F338">
            <v>2850</v>
          </cell>
          <cell r="H338" t="str">
            <v>*</v>
          </cell>
        </row>
        <row r="339">
          <cell r="B339" t="str">
            <v>Foundation for 11 kV C.Ts</v>
          </cell>
          <cell r="F339">
            <v>2850</v>
          </cell>
          <cell r="H339" t="str">
            <v>*</v>
          </cell>
        </row>
        <row r="340">
          <cell r="B340" t="str">
            <v>Foundation for 11 kV P.Ts</v>
          </cell>
          <cell r="F340">
            <v>2850</v>
          </cell>
          <cell r="H340" t="str">
            <v>*</v>
          </cell>
        </row>
        <row r="341">
          <cell r="B341" t="str">
            <v>Foundation for 11 kV Breaker</v>
          </cell>
          <cell r="F341">
            <v>2850</v>
          </cell>
          <cell r="H341" t="str">
            <v>*</v>
          </cell>
        </row>
        <row r="342">
          <cell r="B342" t="str">
            <v>Foundation for Gantry Structures</v>
          </cell>
          <cell r="F342">
            <v>2850</v>
          </cell>
          <cell r="H342" t="str">
            <v>*</v>
          </cell>
        </row>
        <row r="343">
          <cell r="B343" t="str">
            <v>Foundation for 22 kV Isolators</v>
          </cell>
          <cell r="F343">
            <v>2850</v>
          </cell>
          <cell r="H343" t="str">
            <v>*</v>
          </cell>
        </row>
        <row r="344">
          <cell r="B344" t="str">
            <v>Foundation for 22 kV Isolators without EB</v>
          </cell>
          <cell r="F344">
            <v>2850</v>
          </cell>
          <cell r="H344" t="str">
            <v>*</v>
          </cell>
        </row>
        <row r="345">
          <cell r="B345" t="str">
            <v>Foundation for 22 kV Lightning Arrestor</v>
          </cell>
          <cell r="F345">
            <v>2850</v>
          </cell>
          <cell r="H345" t="str">
            <v>*</v>
          </cell>
        </row>
        <row r="346">
          <cell r="B346" t="str">
            <v>Foundation for 22 kV C.Ts</v>
          </cell>
          <cell r="F346">
            <v>2850</v>
          </cell>
          <cell r="H346" t="str">
            <v>*</v>
          </cell>
        </row>
        <row r="347">
          <cell r="B347" t="str">
            <v>Foundation for 22 kV Breaker</v>
          </cell>
          <cell r="F347">
            <v>2850</v>
          </cell>
          <cell r="H347" t="str">
            <v>*</v>
          </cell>
        </row>
        <row r="348">
          <cell r="B348" t="str">
            <v>Foundation for Gantry Structures</v>
          </cell>
          <cell r="F348">
            <v>2850</v>
          </cell>
          <cell r="H348" t="str">
            <v>*</v>
          </cell>
        </row>
        <row r="349">
          <cell r="B349" t="str">
            <v>Foundation for 33 kV Isolators with EB</v>
          </cell>
          <cell r="F349">
            <v>2850</v>
          </cell>
          <cell r="H349" t="str">
            <v>*</v>
          </cell>
        </row>
        <row r="350">
          <cell r="B350" t="str">
            <v>Foundation for 33 kV Isolators without EB</v>
          </cell>
          <cell r="F350">
            <v>2850</v>
          </cell>
          <cell r="H350" t="str">
            <v>*</v>
          </cell>
        </row>
        <row r="351">
          <cell r="B351" t="str">
            <v>Foundation for 33 kV Lightning Arrestor</v>
          </cell>
          <cell r="F351">
            <v>2850</v>
          </cell>
          <cell r="H351" t="str">
            <v>*</v>
          </cell>
        </row>
        <row r="352">
          <cell r="B352" t="str">
            <v>Foundation for 33 kV C.Ts</v>
          </cell>
          <cell r="F352">
            <v>2850</v>
          </cell>
          <cell r="H352" t="str">
            <v>*</v>
          </cell>
        </row>
        <row r="353">
          <cell r="B353" t="str">
            <v>Foundation for 33 kV P.Ts</v>
          </cell>
          <cell r="F353">
            <v>2850</v>
          </cell>
          <cell r="H353" t="str">
            <v>*</v>
          </cell>
        </row>
        <row r="354">
          <cell r="B354" t="str">
            <v>Foundation for 33 kV Breaker</v>
          </cell>
          <cell r="F354">
            <v>2850</v>
          </cell>
          <cell r="H354" t="str">
            <v>*</v>
          </cell>
        </row>
        <row r="355">
          <cell r="B355" t="str">
            <v>Foundation for Gantry Structures</v>
          </cell>
          <cell r="F355">
            <v>2850</v>
          </cell>
          <cell r="H355" t="str">
            <v>*</v>
          </cell>
        </row>
        <row r="356">
          <cell r="B356" t="str">
            <v>HT Pillar Foundation</v>
          </cell>
          <cell r="F356">
            <v>10000</v>
          </cell>
          <cell r="H356" t="str">
            <v>*</v>
          </cell>
        </row>
        <row r="357">
          <cell r="B357" t="str">
            <v>G.I. Pipe 110 mm</v>
          </cell>
          <cell r="C357" t="str">
            <v>Mtr</v>
          </cell>
          <cell r="F357">
            <v>160</v>
          </cell>
          <cell r="H357" t="str">
            <v>*</v>
          </cell>
        </row>
        <row r="358">
          <cell r="B358" t="str">
            <v>G.I.Nut Bolts</v>
          </cell>
          <cell r="C358" t="str">
            <v>Kg</v>
          </cell>
          <cell r="F358">
            <v>60</v>
          </cell>
          <cell r="H358" t="str">
            <v>*</v>
          </cell>
        </row>
        <row r="359">
          <cell r="B359" t="str">
            <v>G.I.Nut Boltss Washer &amp; Misc Material</v>
          </cell>
          <cell r="C359" t="str">
            <v>L.S</v>
          </cell>
          <cell r="F359">
            <v>1500</v>
          </cell>
          <cell r="H359" t="str">
            <v>*</v>
          </cell>
        </row>
        <row r="360">
          <cell r="B360" t="str">
            <v>GI Pipe 20 mm</v>
          </cell>
          <cell r="C360" t="str">
            <v>Mtr</v>
          </cell>
          <cell r="F360">
            <v>47</v>
          </cell>
          <cell r="H360" t="str">
            <v>*</v>
          </cell>
        </row>
        <row r="361">
          <cell r="B361" t="str">
            <v>GI Pipe 25 mm</v>
          </cell>
          <cell r="C361" t="str">
            <v>Mtr</v>
          </cell>
          <cell r="F361">
            <v>59</v>
          </cell>
          <cell r="H361" t="str">
            <v>*</v>
          </cell>
        </row>
        <row r="362">
          <cell r="B362" t="str">
            <v>Gantry Structures</v>
          </cell>
          <cell r="F362">
            <v>45</v>
          </cell>
          <cell r="H362" t="str">
            <v>*</v>
          </cell>
        </row>
        <row r="363">
          <cell r="B363" t="str">
            <v>Half round cement pipe ( 150mm X 1mtr)</v>
          </cell>
          <cell r="C363" t="str">
            <v>No</v>
          </cell>
          <cell r="F363">
            <v>78</v>
          </cell>
          <cell r="H363" t="str">
            <v>*</v>
          </cell>
        </row>
        <row r="364">
          <cell r="B364" t="str">
            <v>Hot dip Galvanised Elevating Structure for Capacitor Bank &amp; RVT, Isolator, VCB etc.</v>
          </cell>
          <cell r="C364" t="str">
            <v>Set</v>
          </cell>
          <cell r="F364">
            <v>40000</v>
          </cell>
          <cell r="H364" t="str">
            <v>*</v>
          </cell>
        </row>
        <row r="365">
          <cell r="B365" t="str">
            <v>Jointing Sleeves for Conductor.</v>
          </cell>
          <cell r="C365" t="str">
            <v>No</v>
          </cell>
          <cell r="F365">
            <v>30</v>
          </cell>
          <cell r="H365" t="str">
            <v>*</v>
          </cell>
        </row>
        <row r="366">
          <cell r="B366" t="str">
            <v>L.Board with clamp</v>
          </cell>
          <cell r="C366" t="str">
            <v>No</v>
          </cell>
          <cell r="F366">
            <v>200</v>
          </cell>
          <cell r="H366" t="str">
            <v>*</v>
          </cell>
        </row>
        <row r="367">
          <cell r="B367" t="str">
            <v>L.T. 2 Core Cable 2.5 sqmm Armoured</v>
          </cell>
          <cell r="C367" t="str">
            <v>Mtr</v>
          </cell>
          <cell r="F367">
            <v>63.25</v>
          </cell>
          <cell r="H367" t="str">
            <v>*</v>
          </cell>
        </row>
        <row r="368">
          <cell r="B368" t="str">
            <v>L.T. 2 Core Cable 2.5 sqmm Un-armoured</v>
          </cell>
          <cell r="C368" t="str">
            <v>Mtr</v>
          </cell>
          <cell r="F368">
            <v>42.13</v>
          </cell>
          <cell r="H368" t="str">
            <v>*</v>
          </cell>
        </row>
        <row r="369">
          <cell r="B369" t="str">
            <v>L.T. 2 Core Cable 4 sqmm Armoured</v>
          </cell>
          <cell r="C369" t="str">
            <v>Mtr</v>
          </cell>
          <cell r="F369">
            <v>70</v>
          </cell>
          <cell r="H369" t="str">
            <v>*</v>
          </cell>
        </row>
        <row r="370">
          <cell r="B370" t="str">
            <v>L.T. 2 Core Cable 4 sqmm Un-armoured</v>
          </cell>
          <cell r="C370" t="str">
            <v>Mtr</v>
          </cell>
          <cell r="F370">
            <v>45</v>
          </cell>
          <cell r="H370" t="str">
            <v>*</v>
          </cell>
        </row>
        <row r="371">
          <cell r="B371" t="str">
            <v>L.T. Feedar Pillar 4 Way</v>
          </cell>
          <cell r="C371" t="str">
            <v>No</v>
          </cell>
          <cell r="F371">
            <v>19500</v>
          </cell>
          <cell r="H371" t="str">
            <v>*</v>
          </cell>
        </row>
        <row r="372">
          <cell r="B372" t="str">
            <v>L.T. Feedar Pillar 6 Way</v>
          </cell>
          <cell r="C372" t="str">
            <v>No</v>
          </cell>
          <cell r="F372">
            <v>25500</v>
          </cell>
          <cell r="H372" t="str">
            <v>*</v>
          </cell>
        </row>
        <row r="373">
          <cell r="B373" t="str">
            <v>L.T. Four pin cross arm with clamp</v>
          </cell>
          <cell r="C373" t="str">
            <v>No</v>
          </cell>
          <cell r="F373">
            <v>440</v>
          </cell>
          <cell r="H373" t="str">
            <v>*</v>
          </cell>
        </row>
        <row r="374">
          <cell r="B374" t="str">
            <v xml:space="preserve">L.T. Mini Feedar Pillar </v>
          </cell>
          <cell r="C374" t="str">
            <v>No</v>
          </cell>
          <cell r="F374">
            <v>7500</v>
          </cell>
          <cell r="H374" t="str">
            <v>*</v>
          </cell>
        </row>
        <row r="375">
          <cell r="B375" t="str">
            <v>L.T. PVC armoured cable 2/C 50 Sq.mm</v>
          </cell>
          <cell r="C375" t="str">
            <v>mtr</v>
          </cell>
          <cell r="F375">
            <v>95.53</v>
          </cell>
          <cell r="H375" t="str">
            <v>*</v>
          </cell>
        </row>
        <row r="376">
          <cell r="B376" t="str">
            <v xml:space="preserve">L.T. Shackle Hardware  </v>
          </cell>
          <cell r="C376" t="str">
            <v>Pair</v>
          </cell>
          <cell r="F376">
            <v>24.68</v>
          </cell>
          <cell r="H376" t="str">
            <v>*</v>
          </cell>
        </row>
        <row r="377">
          <cell r="B377" t="str">
            <v>L.T. Stay Insulators     [ Firm Price ]</v>
          </cell>
          <cell r="C377" t="str">
            <v>No</v>
          </cell>
          <cell r="F377">
            <v>4.63</v>
          </cell>
          <cell r="H377" t="str">
            <v>*</v>
          </cell>
        </row>
        <row r="378">
          <cell r="B378" t="str">
            <v>L.T. Two pin cross arm with clamp</v>
          </cell>
          <cell r="C378" t="str">
            <v>No</v>
          </cell>
          <cell r="F378">
            <v>300</v>
          </cell>
          <cell r="H378" t="str">
            <v>*</v>
          </cell>
        </row>
        <row r="379">
          <cell r="B379" t="str">
            <v xml:space="preserve">LT  CTs ( Ring Type ) </v>
          </cell>
          <cell r="C379" t="str">
            <v>No</v>
          </cell>
          <cell r="F379">
            <v>2000</v>
          </cell>
          <cell r="H379" t="str">
            <v>*</v>
          </cell>
        </row>
        <row r="380">
          <cell r="B380" t="str">
            <v>LT Dist. Box 25 KVA With Kitkat</v>
          </cell>
          <cell r="C380" t="str">
            <v>No</v>
          </cell>
          <cell r="F380">
            <v>18772.599999999999</v>
          </cell>
          <cell r="H380" t="str">
            <v>*</v>
          </cell>
        </row>
        <row r="381">
          <cell r="B381" t="str">
            <v>LT Dist. Box 25 KVA With MCCB</v>
          </cell>
          <cell r="C381" t="str">
            <v>No</v>
          </cell>
          <cell r="F381">
            <v>20926.900000000001</v>
          </cell>
          <cell r="H381" t="str">
            <v>*</v>
          </cell>
        </row>
        <row r="382">
          <cell r="B382" t="str">
            <v>LT Feeder Pillar 2/3 Way</v>
          </cell>
          <cell r="C382" t="str">
            <v>No</v>
          </cell>
          <cell r="F382">
            <v>13500</v>
          </cell>
          <cell r="H382" t="str">
            <v>*</v>
          </cell>
        </row>
        <row r="383">
          <cell r="B383" t="str">
            <v>LT Feeder Pillar 6 Way</v>
          </cell>
          <cell r="C383" t="str">
            <v>No</v>
          </cell>
          <cell r="F383">
            <v>25500</v>
          </cell>
          <cell r="H383" t="str">
            <v>*</v>
          </cell>
        </row>
        <row r="384">
          <cell r="B384" t="str">
            <v>LT Feeder Pillar 8 Way</v>
          </cell>
          <cell r="C384" t="str">
            <v>No</v>
          </cell>
          <cell r="F384">
            <v>30000</v>
          </cell>
          <cell r="H384" t="str">
            <v>*</v>
          </cell>
        </row>
        <row r="385">
          <cell r="B385" t="str">
            <v>LT XLPE Armoured Cable 3 1/2C X 120 Sq mm</v>
          </cell>
          <cell r="C385" t="str">
            <v>Mtr</v>
          </cell>
          <cell r="F385">
            <v>303.33</v>
          </cell>
          <cell r="H385" t="str">
            <v>*</v>
          </cell>
        </row>
        <row r="386">
          <cell r="B386" t="str">
            <v>L.T. XLPE Armoured cable 4core 16sq.mm.</v>
          </cell>
          <cell r="C386" t="str">
            <v>RMT</v>
          </cell>
          <cell r="D386">
            <v>77141.3</v>
          </cell>
          <cell r="E386">
            <v>11123.775460000001</v>
          </cell>
          <cell r="F386">
            <v>76.972299888000009</v>
          </cell>
          <cell r="H386" t="str">
            <v>*</v>
          </cell>
        </row>
        <row r="387">
          <cell r="B387" t="str">
            <v>L.T. XLPE armoured cable 3 1/2 C 50 sq.mm.</v>
          </cell>
          <cell r="C387" t="str">
            <v>RMT</v>
          </cell>
          <cell r="D387">
            <v>149315.78</v>
          </cell>
          <cell r="E387">
            <v>21531.335476</v>
          </cell>
          <cell r="F387">
            <v>145.82244335999999</v>
          </cell>
          <cell r="H387" t="str">
            <v>*</v>
          </cell>
        </row>
        <row r="388">
          <cell r="B388" t="str">
            <v>M.S.Flat 50 x 6 mm</v>
          </cell>
          <cell r="C388" t="str">
            <v>Kg</v>
          </cell>
          <cell r="F388">
            <v>31.428000000000001</v>
          </cell>
          <cell r="H388" t="str">
            <v>*</v>
          </cell>
        </row>
        <row r="389">
          <cell r="B389" t="str">
            <v>M.S.Plate 10 mm Thick Size 1' x 1 '</v>
          </cell>
          <cell r="C389" t="str">
            <v>Kg</v>
          </cell>
          <cell r="F389">
            <v>34.92</v>
          </cell>
          <cell r="H389" t="str">
            <v>*</v>
          </cell>
        </row>
        <row r="390">
          <cell r="B390" t="str">
            <v>Marshalling Box</v>
          </cell>
          <cell r="C390" t="str">
            <v>No</v>
          </cell>
          <cell r="F390">
            <v>4500</v>
          </cell>
          <cell r="H390" t="str">
            <v>*</v>
          </cell>
        </row>
        <row r="391">
          <cell r="B391" t="str">
            <v>MS angle 50x50x6 mm</v>
          </cell>
          <cell r="C391" t="str">
            <v>Kg</v>
          </cell>
          <cell r="F391">
            <v>34.92</v>
          </cell>
          <cell r="H391" t="str">
            <v>*</v>
          </cell>
        </row>
        <row r="392">
          <cell r="B392" t="str">
            <v>MS Channel 100x50x6 mm</v>
          </cell>
          <cell r="C392" t="str">
            <v>Kg</v>
          </cell>
          <cell r="F392">
            <v>34.92</v>
          </cell>
          <cell r="H392" t="str">
            <v>*</v>
          </cell>
        </row>
        <row r="393">
          <cell r="B393" t="str">
            <v>M.S.Channel 75x40x6 mm</v>
          </cell>
          <cell r="C393" t="str">
            <v>Kg</v>
          </cell>
          <cell r="F393">
            <v>34.92</v>
          </cell>
          <cell r="H393" t="str">
            <v>*</v>
          </cell>
        </row>
        <row r="394">
          <cell r="B394" t="str">
            <v>M.S. Angel(75 X 40 mm)</v>
          </cell>
          <cell r="C394" t="str">
            <v>Kg</v>
          </cell>
          <cell r="F394">
            <v>34.92</v>
          </cell>
          <cell r="H394" t="str">
            <v>*</v>
          </cell>
        </row>
        <row r="395">
          <cell r="B395" t="str">
            <v>M.S. Flats(50 X 10mm)</v>
          </cell>
          <cell r="C395" t="str">
            <v>Kg</v>
          </cell>
          <cell r="F395">
            <v>31.428000000000001</v>
          </cell>
          <cell r="H395" t="str">
            <v>*</v>
          </cell>
        </row>
        <row r="396">
          <cell r="B396" t="str">
            <v>MS Flat 50 X 8 mm</v>
          </cell>
          <cell r="C396" t="str">
            <v>Kg</v>
          </cell>
          <cell r="F396">
            <v>31.428000000000001</v>
          </cell>
          <cell r="H396" t="str">
            <v>*</v>
          </cell>
        </row>
        <row r="397">
          <cell r="B397" t="str">
            <v>MS Flat 75x10 mm</v>
          </cell>
          <cell r="C397" t="str">
            <v>Kg</v>
          </cell>
          <cell r="F397">
            <v>31.428000000000001</v>
          </cell>
          <cell r="H397" t="str">
            <v>*</v>
          </cell>
        </row>
        <row r="398">
          <cell r="B398" t="str">
            <v>MS Flat 80x10 mm</v>
          </cell>
          <cell r="C398" t="str">
            <v>Kg</v>
          </cell>
          <cell r="F398">
            <v>31.428000000000001</v>
          </cell>
          <cell r="H398" t="str">
            <v>*</v>
          </cell>
        </row>
        <row r="399">
          <cell r="B399" t="str">
            <v>Oil paint</v>
          </cell>
          <cell r="C399" t="str">
            <v>Kg</v>
          </cell>
          <cell r="F399">
            <v>250</v>
          </cell>
          <cell r="H399" t="str">
            <v>*</v>
          </cell>
        </row>
        <row r="400">
          <cell r="B400" t="str">
            <v>Power Transformer 22/11 KV,   5 MVA (DY-11)</v>
          </cell>
          <cell r="C400" t="str">
            <v>No</v>
          </cell>
          <cell r="F400">
            <v>3600000</v>
          </cell>
          <cell r="H400" t="str">
            <v>*</v>
          </cell>
        </row>
        <row r="401">
          <cell r="B401" t="str">
            <v>Power Transformer 22/11 KV,   10 MVA (DY-11)</v>
          </cell>
          <cell r="C401" t="str">
            <v>No</v>
          </cell>
          <cell r="F401">
            <v>6360000</v>
          </cell>
          <cell r="H401" t="str">
            <v>*</v>
          </cell>
        </row>
        <row r="402">
          <cell r="B402" t="str">
            <v>Power Transformer 22/11 KV,   10 MVA (DZ-10)</v>
          </cell>
          <cell r="C402" t="str">
            <v>No</v>
          </cell>
          <cell r="F402">
            <v>7200000</v>
          </cell>
          <cell r="H402" t="str">
            <v>*</v>
          </cell>
        </row>
        <row r="403">
          <cell r="B403" t="str">
            <v>Plinth for station Transformer</v>
          </cell>
          <cell r="C403" t="str">
            <v>Cmtr</v>
          </cell>
          <cell r="F403">
            <v>3982</v>
          </cell>
          <cell r="H403" t="str">
            <v>*</v>
          </cell>
        </row>
        <row r="404">
          <cell r="B404" t="str">
            <v>PSC Pole 8 Mtr (200 KG)</v>
          </cell>
          <cell r="C404" t="str">
            <v>No</v>
          </cell>
          <cell r="F404">
            <v>1487</v>
          </cell>
          <cell r="H404" t="str">
            <v>X</v>
          </cell>
        </row>
        <row r="405">
          <cell r="B405" t="str">
            <v>PSC Pole 8 Mtr (140 KG)</v>
          </cell>
          <cell r="C405" t="str">
            <v>No</v>
          </cell>
          <cell r="F405">
            <v>1383</v>
          </cell>
          <cell r="H405" t="str">
            <v>X</v>
          </cell>
        </row>
        <row r="406">
          <cell r="B406" t="str">
            <v>PSC Pole 9 Mtr (200 KG)</v>
          </cell>
          <cell r="C406" t="str">
            <v>No</v>
          </cell>
          <cell r="F406">
            <v>1803</v>
          </cell>
          <cell r="H406" t="str">
            <v>X</v>
          </cell>
        </row>
        <row r="407">
          <cell r="B407" t="str">
            <v>R.C.C. Pipe 150 mm 2 M</v>
          </cell>
          <cell r="C407" t="str">
            <v>No</v>
          </cell>
          <cell r="F407">
            <v>435</v>
          </cell>
          <cell r="H407" t="str">
            <v>*</v>
          </cell>
        </row>
        <row r="408">
          <cell r="B408" t="str">
            <v>R.C.C. Pipe 200 mm 2 M</v>
          </cell>
          <cell r="C408" t="str">
            <v>No</v>
          </cell>
          <cell r="F408">
            <v>435</v>
          </cell>
          <cell r="H408" t="str">
            <v>*</v>
          </cell>
        </row>
        <row r="409">
          <cell r="B409" t="str">
            <v>RCC  Tiles (0.6 x 0.5) Mtrs.</v>
          </cell>
          <cell r="C409" t="str">
            <v>No</v>
          </cell>
          <cell r="F409">
            <v>78</v>
          </cell>
          <cell r="H409" t="str">
            <v>*</v>
          </cell>
        </row>
        <row r="410">
          <cell r="B410" t="str">
            <v>RCC Ring work for earthing pits</v>
          </cell>
          <cell r="C410" t="str">
            <v>No.</v>
          </cell>
          <cell r="F410">
            <v>200</v>
          </cell>
          <cell r="H410" t="str">
            <v>*</v>
          </cell>
        </row>
        <row r="411">
          <cell r="B411" t="str">
            <v>RCC  half round pipe (1mtr)</v>
          </cell>
          <cell r="C411" t="str">
            <v>No.</v>
          </cell>
          <cell r="F411">
            <v>78</v>
          </cell>
          <cell r="H411" t="str">
            <v>*</v>
          </cell>
        </row>
        <row r="412">
          <cell r="B412" t="str">
            <v>Red Oxide Paint for 2 coats</v>
          </cell>
          <cell r="C412" t="str">
            <v>Ltr</v>
          </cell>
          <cell r="F412">
            <v>46</v>
          </cell>
          <cell r="H412" t="str">
            <v>*</v>
          </cell>
        </row>
        <row r="413">
          <cell r="B413" t="str">
            <v>Reel Insulator 25 / 20 mm</v>
          </cell>
          <cell r="C413" t="str">
            <v>No</v>
          </cell>
          <cell r="F413">
            <v>1</v>
          </cell>
          <cell r="H413" t="str">
            <v>*</v>
          </cell>
        </row>
        <row r="414">
          <cell r="B414" t="str">
            <v>Salt</v>
          </cell>
          <cell r="C414" t="str">
            <v>Kg</v>
          </cell>
          <cell r="F414">
            <v>3</v>
          </cell>
          <cell r="H414" t="str">
            <v>*</v>
          </cell>
        </row>
        <row r="415">
          <cell r="B415" t="str">
            <v>Silver paint</v>
          </cell>
          <cell r="C415" t="str">
            <v>Ltr</v>
          </cell>
          <cell r="F415">
            <v>80</v>
          </cell>
          <cell r="H415" t="str">
            <v>*</v>
          </cell>
        </row>
        <row r="416">
          <cell r="B416" t="str">
            <v>Sleve Joints</v>
          </cell>
          <cell r="C416" t="str">
            <v>No</v>
          </cell>
          <cell r="F416">
            <v>100</v>
          </cell>
          <cell r="H416" t="str">
            <v>*</v>
          </cell>
        </row>
        <row r="417">
          <cell r="B417" t="str">
            <v>Stay Wire 7/10</v>
          </cell>
          <cell r="C417" t="str">
            <v>Kg</v>
          </cell>
          <cell r="F417">
            <v>45</v>
          </cell>
          <cell r="H417" t="str">
            <v>*</v>
          </cell>
        </row>
        <row r="418">
          <cell r="B418" t="str">
            <v>Stay Wire 7/8</v>
          </cell>
          <cell r="C418" t="str">
            <v>Kg</v>
          </cell>
          <cell r="F418">
            <v>44.71</v>
          </cell>
          <cell r="H418" t="str">
            <v>*</v>
          </cell>
        </row>
        <row r="419">
          <cell r="B419" t="str">
            <v>Steel - Angle, Channel, Column , Structure</v>
          </cell>
          <cell r="C419" t="str">
            <v>Kg</v>
          </cell>
          <cell r="F419">
            <v>34.92</v>
          </cell>
          <cell r="H419" t="str">
            <v>*</v>
          </cell>
        </row>
        <row r="420">
          <cell r="B420" t="str">
            <v>Column type HG(4 Nos.)-496.0 kg.</v>
          </cell>
          <cell r="C420" t="str">
            <v>MT</v>
          </cell>
          <cell r="F420">
            <v>34914.5</v>
          </cell>
          <cell r="H420" t="str">
            <v>*</v>
          </cell>
        </row>
        <row r="421">
          <cell r="B421" t="str">
            <v>Beam type HA(2 Nos.)-261.0 Kg.</v>
          </cell>
          <cell r="C421" t="str">
            <v>MT</v>
          </cell>
          <cell r="F421">
            <v>34914.5</v>
          </cell>
          <cell r="H421" t="str">
            <v>*</v>
          </cell>
        </row>
        <row r="422">
          <cell r="B422" t="str">
            <v>Column type HG( 6Nos.)-496.0 kg.</v>
          </cell>
          <cell r="C422" t="str">
            <v>MT</v>
          </cell>
          <cell r="F422">
            <v>34914.5</v>
          </cell>
          <cell r="H422" t="str">
            <v>*</v>
          </cell>
        </row>
        <row r="423">
          <cell r="B423" t="str">
            <v>Beam type HA(4 Nos.)-261.0 Kg.</v>
          </cell>
          <cell r="C423" t="str">
            <v>MT</v>
          </cell>
          <cell r="F423">
            <v>34914.5</v>
          </cell>
          <cell r="H423" t="str">
            <v>*</v>
          </cell>
        </row>
        <row r="424">
          <cell r="B424" t="str">
            <v>Steel - Flat</v>
          </cell>
          <cell r="C424" t="str">
            <v>Kg</v>
          </cell>
          <cell r="F424">
            <v>31.428000000000001</v>
          </cell>
          <cell r="H424" t="str">
            <v>*</v>
          </cell>
        </row>
        <row r="425">
          <cell r="B425" t="str">
            <v>Strain Hardware for 30 Sq mm ACSR Conductor</v>
          </cell>
          <cell r="C425" t="str">
            <v>Set</v>
          </cell>
          <cell r="F425">
            <v>136.28</v>
          </cell>
          <cell r="H425" t="str">
            <v>*</v>
          </cell>
        </row>
        <row r="426">
          <cell r="B426" t="str">
            <v>Strain Hardware for 55 Sq.mm AAAC</v>
          </cell>
          <cell r="C426" t="str">
            <v>Set</v>
          </cell>
          <cell r="F426">
            <v>146.72999999999999</v>
          </cell>
          <cell r="H426" t="str">
            <v>*</v>
          </cell>
        </row>
        <row r="427">
          <cell r="B427" t="str">
            <v>Strain Hardware for 34 Sq.mm AAAC</v>
          </cell>
          <cell r="C427" t="str">
            <v>Set</v>
          </cell>
          <cell r="F427">
            <v>146.72999999999999</v>
          </cell>
          <cell r="H427" t="str">
            <v>*</v>
          </cell>
        </row>
        <row r="428">
          <cell r="B428" t="str">
            <v>Strain Hardware for 80 Sq mm</v>
          </cell>
          <cell r="C428" t="str">
            <v>Set</v>
          </cell>
          <cell r="F428">
            <v>248.89</v>
          </cell>
          <cell r="H428" t="str">
            <v>*</v>
          </cell>
        </row>
        <row r="429">
          <cell r="B429" t="str">
            <v>Structure for 22 KV PT</v>
          </cell>
          <cell r="C429" t="str">
            <v>Kg.</v>
          </cell>
          <cell r="F429">
            <v>34.92</v>
          </cell>
          <cell r="H429" t="str">
            <v>*</v>
          </cell>
        </row>
        <row r="430">
          <cell r="B430" t="str">
            <v>Structure for 22 KV CT</v>
          </cell>
          <cell r="C430" t="str">
            <v>Kg.</v>
          </cell>
          <cell r="F430">
            <v>34.92</v>
          </cell>
          <cell r="H430" t="str">
            <v>*</v>
          </cell>
        </row>
        <row r="431">
          <cell r="B431" t="str">
            <v>Structure for 22 KV L.A.</v>
          </cell>
          <cell r="C431" t="str">
            <v>Kg.</v>
          </cell>
          <cell r="F431">
            <v>34.92</v>
          </cell>
          <cell r="H431" t="str">
            <v>*</v>
          </cell>
        </row>
        <row r="432">
          <cell r="B432" t="str">
            <v>Structure for 22 KV H/G.</v>
          </cell>
          <cell r="C432" t="str">
            <v>Kg.</v>
          </cell>
          <cell r="F432">
            <v>34.92</v>
          </cell>
          <cell r="H432" t="str">
            <v>*</v>
          </cell>
        </row>
        <row r="433">
          <cell r="B433" t="str">
            <v>Structure for 11 KV PT</v>
          </cell>
          <cell r="C433" t="str">
            <v>Kg.</v>
          </cell>
          <cell r="F433">
            <v>34.92</v>
          </cell>
          <cell r="H433" t="str">
            <v>*</v>
          </cell>
        </row>
        <row r="434">
          <cell r="B434" t="str">
            <v>Structure for 11 KV CT</v>
          </cell>
          <cell r="C434" t="str">
            <v>Kg.</v>
          </cell>
          <cell r="F434">
            <v>34.92</v>
          </cell>
          <cell r="H434" t="str">
            <v>*</v>
          </cell>
        </row>
        <row r="435">
          <cell r="B435" t="str">
            <v>Structure for 11 KV L.A.</v>
          </cell>
          <cell r="C435" t="str">
            <v>Kg.</v>
          </cell>
          <cell r="F435">
            <v>34.92</v>
          </cell>
          <cell r="H435" t="str">
            <v>*</v>
          </cell>
        </row>
        <row r="436">
          <cell r="B436" t="str">
            <v>Structure for 11 KV H/G.</v>
          </cell>
          <cell r="C436" t="str">
            <v>Kg.</v>
          </cell>
          <cell r="F436">
            <v>34.92</v>
          </cell>
          <cell r="H436" t="str">
            <v>*</v>
          </cell>
        </row>
        <row r="437">
          <cell r="B437" t="str">
            <v>Structure for 33 KV LA + 11/22 KV LA (155 Kg X 2)</v>
          </cell>
          <cell r="C437" t="str">
            <v>Kg.</v>
          </cell>
          <cell r="F437">
            <v>34.92</v>
          </cell>
          <cell r="H437" t="str">
            <v>*</v>
          </cell>
        </row>
        <row r="438">
          <cell r="B438" t="str">
            <v>Structure for Breaker and Capacitors</v>
          </cell>
          <cell r="C438" t="str">
            <v>Kg.</v>
          </cell>
          <cell r="F438">
            <v>34.92</v>
          </cell>
          <cell r="H438" t="str">
            <v>*</v>
          </cell>
        </row>
        <row r="439">
          <cell r="B439" t="str">
            <v>Structure for 33 KV CT</v>
          </cell>
          <cell r="C439" t="str">
            <v>Kg</v>
          </cell>
          <cell r="F439">
            <v>34.92</v>
          </cell>
          <cell r="H439" t="str">
            <v>*</v>
          </cell>
        </row>
        <row r="440">
          <cell r="B440" t="str">
            <v>Structure for 33 KV L.A.</v>
          </cell>
          <cell r="C440" t="str">
            <v>Kg</v>
          </cell>
          <cell r="F440">
            <v>34.92</v>
          </cell>
          <cell r="H440" t="str">
            <v>*</v>
          </cell>
        </row>
        <row r="441">
          <cell r="B441" t="str">
            <v>Structure for 33 KV PT</v>
          </cell>
          <cell r="C441" t="str">
            <v>Kg</v>
          </cell>
          <cell r="F441">
            <v>34.92</v>
          </cell>
          <cell r="H441" t="str">
            <v>*</v>
          </cell>
        </row>
        <row r="442">
          <cell r="B442" t="str">
            <v>Structure for Power T/F Neutral Earthing</v>
          </cell>
          <cell r="C442" t="str">
            <v>Kg</v>
          </cell>
          <cell r="F442">
            <v>34.92</v>
          </cell>
          <cell r="H442" t="str">
            <v>*</v>
          </cell>
        </row>
        <row r="443">
          <cell r="B443" t="str">
            <v>Stud Pole H.T. 100 x 116 mm RSJ Pole 11 Rmt.</v>
          </cell>
          <cell r="C443" t="str">
            <v>No</v>
          </cell>
          <cell r="F443">
            <v>9699.6678240000001</v>
          </cell>
          <cell r="H443" t="str">
            <v>*</v>
          </cell>
        </row>
        <row r="444">
          <cell r="B444" t="str">
            <v>Sundries such as N/B, Washers, Welding etc.</v>
          </cell>
          <cell r="C444" t="str">
            <v>L.S.</v>
          </cell>
          <cell r="F444">
            <v>2500</v>
          </cell>
          <cell r="H444" t="str">
            <v>*</v>
          </cell>
        </row>
        <row r="445">
          <cell r="B445" t="str">
            <v>Sundries e.g. Ferulls, Glands, Lugs etc.</v>
          </cell>
          <cell r="C445" t="str">
            <v>L.S.</v>
          </cell>
          <cell r="F445">
            <v>2500</v>
          </cell>
          <cell r="H445" t="str">
            <v>*</v>
          </cell>
        </row>
        <row r="446">
          <cell r="B446" t="str">
            <v>Sundries</v>
          </cell>
          <cell r="C446" t="str">
            <v>L.S.</v>
          </cell>
          <cell r="F446">
            <v>700</v>
          </cell>
          <cell r="H446" t="str">
            <v>*</v>
          </cell>
        </row>
        <row r="447">
          <cell r="B447" t="str">
            <v>T-Connector for 100 sq mm conductor</v>
          </cell>
          <cell r="C447" t="str">
            <v>No</v>
          </cell>
          <cell r="F447">
            <v>700</v>
          </cell>
          <cell r="H447" t="str">
            <v>*</v>
          </cell>
        </row>
        <row r="448">
          <cell r="B448" t="str">
            <v>T-Connector for 200 sq mm conductor(Compression type)</v>
          </cell>
          <cell r="C448" t="str">
            <v>No</v>
          </cell>
          <cell r="F448">
            <v>3200</v>
          </cell>
          <cell r="H448" t="str">
            <v>*</v>
          </cell>
        </row>
        <row r="449">
          <cell r="B449" t="str">
            <v>Tubular pole 9 Mtr. Long 88.9C, 137.7 mm</v>
          </cell>
          <cell r="C449" t="str">
            <v>No</v>
          </cell>
          <cell r="F449">
            <v>3200</v>
          </cell>
          <cell r="H449" t="str">
            <v>*</v>
          </cell>
        </row>
        <row r="450">
          <cell r="B450" t="str">
            <v>Wedge Connector for ANT to ANT conductor</v>
          </cell>
          <cell r="C450" t="str">
            <v>No</v>
          </cell>
          <cell r="F450">
            <v>150</v>
          </cell>
          <cell r="H450" t="str">
            <v>*</v>
          </cell>
        </row>
        <row r="451">
          <cell r="B451" t="str">
            <v>Wedge Connector for GANT to GANT conductor</v>
          </cell>
          <cell r="C451" t="str">
            <v>No</v>
          </cell>
          <cell r="F451">
            <v>150</v>
          </cell>
          <cell r="H451" t="str">
            <v>*</v>
          </cell>
        </row>
        <row r="452">
          <cell r="B452" t="str">
            <v>Wedge Connector for Weasel to Weasel conductor</v>
          </cell>
          <cell r="C452" t="str">
            <v>No</v>
          </cell>
          <cell r="F452">
            <v>225</v>
          </cell>
          <cell r="H452" t="str">
            <v>*</v>
          </cell>
        </row>
        <row r="453">
          <cell r="B453" t="str">
            <v>XLPE Cable 22 kV 3C 50 sq.mm.</v>
          </cell>
          <cell r="C453" t="str">
            <v>Rmt</v>
          </cell>
          <cell r="F453">
            <v>850</v>
          </cell>
          <cell r="H453" t="str">
            <v>*</v>
          </cell>
        </row>
        <row r="454">
          <cell r="B454" t="str">
            <v>Breaker Clamps</v>
          </cell>
          <cell r="C454" t="str">
            <v>Nos.</v>
          </cell>
          <cell r="F454">
            <v>1611.35</v>
          </cell>
          <cell r="H454" t="str">
            <v>*</v>
          </cell>
        </row>
        <row r="455">
          <cell r="B455" t="str">
            <v>clamps for Isolator</v>
          </cell>
          <cell r="C455" t="str">
            <v>Nos.</v>
          </cell>
          <cell r="F455">
            <v>806.6</v>
          </cell>
          <cell r="H455" t="str">
            <v>*</v>
          </cell>
        </row>
        <row r="456">
          <cell r="B456" t="str">
            <v>Clamps for CTs</v>
          </cell>
          <cell r="C456" t="str">
            <v>Nos.</v>
          </cell>
          <cell r="F456">
            <v>1126.6500000000001</v>
          </cell>
          <cell r="H456" t="str">
            <v>*</v>
          </cell>
        </row>
        <row r="457">
          <cell r="B457" t="str">
            <v>Cable Glands,rerules and tape etc.</v>
          </cell>
          <cell r="C457" t="str">
            <v>L.S.</v>
          </cell>
          <cell r="F457">
            <v>500</v>
          </cell>
          <cell r="H457" t="str">
            <v>*</v>
          </cell>
        </row>
        <row r="458">
          <cell r="B458" t="str">
            <v>Angle for fixing trays 50x50x6mm</v>
          </cell>
          <cell r="C458" t="str">
            <v>Kg.</v>
          </cell>
          <cell r="F458">
            <v>34.92</v>
          </cell>
          <cell r="H458" t="str">
            <v>*</v>
          </cell>
        </row>
        <row r="459">
          <cell r="B459" t="str">
            <v>M.S.Flat 25x6 mm</v>
          </cell>
          <cell r="C459" t="str">
            <v>Kg.</v>
          </cell>
          <cell r="F459">
            <v>31.428000000000001</v>
          </cell>
          <cell r="H459" t="str">
            <v>*</v>
          </cell>
        </row>
        <row r="460">
          <cell r="B460" t="str">
            <v>Hiring of Welding machine</v>
          </cell>
          <cell r="C460" t="str">
            <v>Nos.</v>
          </cell>
          <cell r="F460">
            <v>200</v>
          </cell>
          <cell r="H460" t="str">
            <v>*</v>
          </cell>
        </row>
        <row r="461">
          <cell r="B461" t="str">
            <v>Brick &amp; Masonary works for earthing pit</v>
          </cell>
          <cell r="C461" t="str">
            <v>Nos.</v>
          </cell>
          <cell r="F461">
            <v>1302</v>
          </cell>
          <cell r="H461" t="str">
            <v>*</v>
          </cell>
        </row>
        <row r="462">
          <cell r="B462" t="str">
            <v>Control Cable 2/4 sq.mm.</v>
          </cell>
          <cell r="C462" t="str">
            <v>Rmt.</v>
          </cell>
          <cell r="F462">
            <v>70</v>
          </cell>
          <cell r="H462" t="str">
            <v>*</v>
          </cell>
        </row>
        <row r="463">
          <cell r="B463" t="str">
            <v>Painting/Hardware &amp; support with numbering of pole</v>
          </cell>
          <cell r="C463" t="str">
            <v>L.S.</v>
          </cell>
          <cell r="F463">
            <v>200</v>
          </cell>
          <cell r="H463" t="str">
            <v>*</v>
          </cell>
        </row>
        <row r="464">
          <cell r="B464" t="str">
            <v>Painting of Supports &amp; fabricated materials</v>
          </cell>
          <cell r="C464" t="str">
            <v>L.S.</v>
          </cell>
          <cell r="F464">
            <v>140</v>
          </cell>
          <cell r="H464" t="str">
            <v>*</v>
          </cell>
        </row>
        <row r="465">
          <cell r="B465" t="str">
            <v>ACSR 80 mm2 (Raccoon)/AAAC equivalent</v>
          </cell>
          <cell r="C465" t="str">
            <v>Rmt.</v>
          </cell>
          <cell r="F465">
            <v>50</v>
          </cell>
          <cell r="H465" t="str">
            <v>*</v>
          </cell>
        </row>
        <row r="466">
          <cell r="B466" t="str">
            <v xml:space="preserve">LT Shackle  Insulator </v>
          </cell>
          <cell r="C466" t="str">
            <v>No.</v>
          </cell>
          <cell r="F466">
            <v>5.5</v>
          </cell>
          <cell r="H466" t="str">
            <v>*</v>
          </cell>
        </row>
        <row r="467">
          <cell r="B467" t="str">
            <v>Jointing Sleeves for AAC</v>
          </cell>
          <cell r="C467" t="str">
            <v>No.</v>
          </cell>
          <cell r="F467">
            <v>30</v>
          </cell>
          <cell r="H467" t="str">
            <v>*</v>
          </cell>
        </row>
        <row r="468">
          <cell r="B468" t="str">
            <v>Backfilling of supports with Boulders.</v>
          </cell>
          <cell r="C468" t="str">
            <v>No.</v>
          </cell>
          <cell r="F468">
            <v>36</v>
          </cell>
          <cell r="H468" t="str">
            <v>*</v>
          </cell>
        </row>
        <row r="469">
          <cell r="B469" t="str">
            <v>22 KV st. through joints  for 3 C / 240 mm sq.</v>
          </cell>
          <cell r="C469" t="str">
            <v>No.</v>
          </cell>
          <cell r="F469">
            <v>13500</v>
          </cell>
          <cell r="H469" t="str">
            <v>*</v>
          </cell>
        </row>
        <row r="470">
          <cell r="B470" t="str">
            <v>Misc. ( Bricks,sand,tremination kit and etc.)</v>
          </cell>
          <cell r="C470" t="str">
            <v>L.S.</v>
          </cell>
          <cell r="F470">
            <v>22000</v>
          </cell>
          <cell r="H470" t="str">
            <v>*</v>
          </cell>
        </row>
        <row r="471">
          <cell r="B471" t="str">
            <v>22 KV st. through joints  for 3 C / 300 mm sq.</v>
          </cell>
          <cell r="C471" t="str">
            <v>No.</v>
          </cell>
          <cell r="F471">
            <v>14040</v>
          </cell>
          <cell r="H471" t="str">
            <v>*</v>
          </cell>
        </row>
        <row r="472">
          <cell r="B472" t="str">
            <v>Suspension Hardware for 55 sq mm Condr.</v>
          </cell>
          <cell r="C472" t="str">
            <v>No.</v>
          </cell>
          <cell r="F472">
            <v>150</v>
          </cell>
          <cell r="H472" t="str">
            <v>*</v>
          </cell>
        </row>
        <row r="473">
          <cell r="B473" t="str">
            <v>11 KV R.V.T.</v>
          </cell>
          <cell r="C473" t="str">
            <v>No.</v>
          </cell>
          <cell r="F473">
            <v>23296</v>
          </cell>
          <cell r="H473" t="str">
            <v>*</v>
          </cell>
        </row>
        <row r="474">
          <cell r="B474" t="str">
            <v>Tension Hardware  for 100 sq.mm Conductor.</v>
          </cell>
          <cell r="C474" t="str">
            <v>No.</v>
          </cell>
          <cell r="F474">
            <v>291.83</v>
          </cell>
          <cell r="H474" t="str">
            <v>*</v>
          </cell>
        </row>
        <row r="475">
          <cell r="B475" t="str">
            <v>Tension Hardware  for 200 sq.mm Conductor.</v>
          </cell>
          <cell r="C475" t="str">
            <v>No.</v>
          </cell>
          <cell r="F475">
            <v>472.68</v>
          </cell>
          <cell r="H475" t="str">
            <v>*</v>
          </cell>
        </row>
        <row r="476">
          <cell r="B476" t="str">
            <v>ACSR  80 sqmm</v>
          </cell>
          <cell r="C476" t="str">
            <v>Rmt</v>
          </cell>
          <cell r="F476">
            <v>50</v>
          </cell>
          <cell r="H476" t="str">
            <v>*</v>
          </cell>
        </row>
        <row r="477">
          <cell r="B477" t="str">
            <v>11 KV Ring main unit with Vaccum /SF6 /Air break switch &amp; two isolators for the same.</v>
          </cell>
          <cell r="C477" t="str">
            <v>Set</v>
          </cell>
          <cell r="F477">
            <v>281929.96788000001</v>
          </cell>
          <cell r="H477" t="str">
            <v>*</v>
          </cell>
        </row>
        <row r="478">
          <cell r="B478" t="str">
            <v xml:space="preserve">Strain Hardware for0.2 ACSR for twin conductor </v>
          </cell>
          <cell r="C478" t="str">
            <v>Nos.</v>
          </cell>
          <cell r="F478">
            <v>538.72</v>
          </cell>
          <cell r="H478" t="str">
            <v>*</v>
          </cell>
        </row>
        <row r="479">
          <cell r="B479" t="str">
            <v>PVC pipe 110 mm dia 4Kg/sqcm pressure</v>
          </cell>
          <cell r="C479" t="str">
            <v>Rmt</v>
          </cell>
          <cell r="F479">
            <v>80</v>
          </cell>
          <cell r="H479" t="str">
            <v>*</v>
          </cell>
        </row>
        <row r="480">
          <cell r="B480" t="str">
            <v>Misc</v>
          </cell>
          <cell r="C480" t="str">
            <v>LS</v>
          </cell>
          <cell r="F480">
            <v>400</v>
          </cell>
          <cell r="H480" t="str">
            <v>*</v>
          </cell>
        </row>
        <row r="481">
          <cell r="B481" t="str">
            <v>Replacement of Control Panel 22 KV</v>
          </cell>
          <cell r="C481" t="str">
            <v>Set</v>
          </cell>
          <cell r="F481">
            <v>67474.080000000002</v>
          </cell>
          <cell r="H481" t="str">
            <v>*</v>
          </cell>
        </row>
        <row r="482">
          <cell r="B482" t="str">
            <v>Re - earthing</v>
          </cell>
          <cell r="C482" t="str">
            <v>No</v>
          </cell>
          <cell r="F482">
            <v>62940</v>
          </cell>
          <cell r="H482" t="str">
            <v>*</v>
          </cell>
        </row>
        <row r="483">
          <cell r="B483" t="str">
            <v>11 KV Annunciator Panel</v>
          </cell>
          <cell r="C483" t="str">
            <v>No.</v>
          </cell>
          <cell r="F483">
            <v>5000</v>
          </cell>
          <cell r="H483" t="str">
            <v>*</v>
          </cell>
        </row>
        <row r="484">
          <cell r="B484" t="str">
            <v>HT Pillar 22 KV</v>
          </cell>
          <cell r="C484" t="str">
            <v>No.</v>
          </cell>
          <cell r="F484">
            <v>68000</v>
          </cell>
          <cell r="H484" t="str">
            <v>*</v>
          </cell>
        </row>
        <row r="485">
          <cell r="B485" t="str">
            <v>8 way feeder pillar with ACB</v>
          </cell>
          <cell r="C485" t="str">
            <v>No.</v>
          </cell>
          <cell r="F485">
            <v>83000</v>
          </cell>
          <cell r="H485" t="str">
            <v>*</v>
          </cell>
        </row>
        <row r="486">
          <cell r="B486" t="str">
            <v>6 way feeder pillar with ACB</v>
          </cell>
          <cell r="C486" t="str">
            <v>No.</v>
          </cell>
          <cell r="F486">
            <v>69000</v>
          </cell>
          <cell r="H486" t="str">
            <v>*</v>
          </cell>
        </row>
        <row r="487">
          <cell r="B487" t="str">
            <v>Earthing with GI pipe</v>
          </cell>
          <cell r="C487" t="str">
            <v>No.</v>
          </cell>
          <cell r="F487">
            <v>205.499</v>
          </cell>
          <cell r="H487" t="str">
            <v>*</v>
          </cell>
        </row>
        <row r="488">
          <cell r="B488" t="str">
            <v>Earthing with GI plate</v>
          </cell>
          <cell r="C488" t="str">
            <v>No.</v>
          </cell>
          <cell r="F488">
            <v>1200</v>
          </cell>
          <cell r="H488" t="str">
            <v>*</v>
          </cell>
        </row>
        <row r="489">
          <cell r="B489" t="str">
            <v>Civil Works  20 Sq. Mtr</v>
          </cell>
          <cell r="C489" t="str">
            <v>LS</v>
          </cell>
          <cell r="F489">
            <v>250000</v>
          </cell>
          <cell r="H489" t="str">
            <v>*</v>
          </cell>
        </row>
        <row r="490">
          <cell r="B490" t="str">
            <v>Civil Works - Foundation Structure for Feeder Pillar,  RMU &amp; Transformer</v>
          </cell>
          <cell r="C490" t="str">
            <v>LS</v>
          </cell>
          <cell r="F490">
            <v>21000</v>
          </cell>
          <cell r="H490" t="str">
            <v>*</v>
          </cell>
        </row>
        <row r="491">
          <cell r="B491" t="str">
            <v>Dist. Transformer 995 KVA, 11/0.4 kv</v>
          </cell>
          <cell r="C491" t="str">
            <v>LS</v>
          </cell>
          <cell r="F491">
            <v>935000.00000000012</v>
          </cell>
          <cell r="H491" t="str">
            <v>*</v>
          </cell>
        </row>
        <row r="492">
          <cell r="B492" t="str">
            <v>Road resurfacing charges</v>
          </cell>
          <cell r="C492" t="str">
            <v>Rmt</v>
          </cell>
          <cell r="F492">
            <v>875</v>
          </cell>
          <cell r="H492" t="str">
            <v>*</v>
          </cell>
        </row>
        <row r="493">
          <cell r="B493" t="str">
            <v>L.T.XLPE Armoured cable 4core 16sq.mm.</v>
          </cell>
          <cell r="C493" t="str">
            <v>Rmt</v>
          </cell>
          <cell r="F493">
            <v>76.972299888000009</v>
          </cell>
          <cell r="H493" t="str">
            <v>*</v>
          </cell>
        </row>
        <row r="494">
          <cell r="B494" t="str">
            <v>LT Feeder pillar 4 way</v>
          </cell>
          <cell r="C494" t="str">
            <v>No</v>
          </cell>
          <cell r="F494">
            <v>19500</v>
          </cell>
          <cell r="H494" t="str">
            <v>*</v>
          </cell>
        </row>
        <row r="495">
          <cell r="B495" t="str">
            <v>11 KV Isolators with EB (400 A)</v>
          </cell>
          <cell r="C495" t="str">
            <v>No.</v>
          </cell>
          <cell r="F495">
            <v>34944</v>
          </cell>
          <cell r="H495" t="str">
            <v>*</v>
          </cell>
        </row>
        <row r="496">
          <cell r="B496" t="str">
            <v>L.T. XLPE Amourred 2C 16 Sqmm cable</v>
          </cell>
          <cell r="C496" t="str">
            <v>Rmt</v>
          </cell>
          <cell r="F496">
            <v>49.942087536000003</v>
          </cell>
          <cell r="H496" t="str">
            <v>*</v>
          </cell>
        </row>
        <row r="497">
          <cell r="B497" t="str">
            <v>Foundation for RMU</v>
          </cell>
          <cell r="C497" t="str">
            <v>LS</v>
          </cell>
          <cell r="F497">
            <v>15000</v>
          </cell>
          <cell r="H497" t="str">
            <v>*</v>
          </cell>
        </row>
        <row r="498">
          <cell r="B498" t="str">
            <v>11kV I D switchgear (1 I/c+1 B/c+4O/G)</v>
          </cell>
          <cell r="C498" t="str">
            <v>Set</v>
          </cell>
          <cell r="F498">
            <v>1402561.9151999999</v>
          </cell>
          <cell r="H498" t="str">
            <v>*</v>
          </cell>
        </row>
        <row r="499">
          <cell r="B499" t="str">
            <v>Earthing HDG Flat 75 X 10 mm</v>
          </cell>
          <cell r="C499" t="str">
            <v>kg.</v>
          </cell>
          <cell r="F499">
            <v>41.427999999999997</v>
          </cell>
          <cell r="H499" t="str">
            <v>*</v>
          </cell>
        </row>
        <row r="500">
          <cell r="B500" t="str">
            <v>Earthing HDG Flat 50 X 6 mm</v>
          </cell>
          <cell r="C500" t="str">
            <v>kg.</v>
          </cell>
          <cell r="F500">
            <v>41.427999999999997</v>
          </cell>
          <cell r="H500" t="str">
            <v>*</v>
          </cell>
        </row>
        <row r="501">
          <cell r="B501" t="str">
            <v>C.I. Plates 2' X 2'</v>
          </cell>
          <cell r="C501" t="str">
            <v>No.</v>
          </cell>
          <cell r="F501">
            <v>200</v>
          </cell>
          <cell r="H501" t="str">
            <v>*</v>
          </cell>
        </row>
        <row r="502">
          <cell r="B502" t="str">
            <v>C.I. Pipes 4" dia 3 Metre Long</v>
          </cell>
          <cell r="C502" t="str">
            <v>No.</v>
          </cell>
          <cell r="F502">
            <v>5860</v>
          </cell>
          <cell r="H502" t="str">
            <v>*</v>
          </cell>
        </row>
        <row r="503">
          <cell r="B503" t="str">
            <v>Misc. for XLPE U/G Cable</v>
          </cell>
          <cell r="C503" t="str">
            <v>LS</v>
          </cell>
          <cell r="F503">
            <v>900</v>
          </cell>
          <cell r="H503" t="str">
            <v>*</v>
          </cell>
        </row>
        <row r="504">
          <cell r="B504" t="str">
            <v>Misc. ( RCC Tiles/H.R.Pipe,sand,tremination kit and etc.)</v>
          </cell>
          <cell r="C504" t="str">
            <v>L.S.</v>
          </cell>
          <cell r="F504">
            <v>142000</v>
          </cell>
          <cell r="H504" t="str">
            <v>*</v>
          </cell>
        </row>
        <row r="505">
          <cell r="B505" t="str">
            <v>Earthing materials</v>
          </cell>
          <cell r="C505" t="str">
            <v>L.S.</v>
          </cell>
          <cell r="F505">
            <v>300</v>
          </cell>
          <cell r="H505" t="str">
            <v>*</v>
          </cell>
        </row>
        <row r="508">
          <cell r="B508" t="str">
            <v>11 KV 250 MVA Indoor Switch Gears comprising of 2 Incomer and 6 Single feeder &amp; Bus Coupler  with associated C.R Panels, V.C.B. for Incoming &amp; Bus Coup.for Feeder</v>
          </cell>
          <cell r="C508" t="str">
            <v>Set</v>
          </cell>
          <cell r="F508">
            <v>2420913.9485519999</v>
          </cell>
          <cell r="H508" t="str">
            <v>*</v>
          </cell>
        </row>
        <row r="509">
          <cell r="B509" t="str">
            <v>100/1-1 A, 11 KV CT</v>
          </cell>
          <cell r="C509" t="str">
            <v>Nos.</v>
          </cell>
          <cell r="F509">
            <v>13978</v>
          </cell>
          <cell r="H509" t="str">
            <v>*</v>
          </cell>
        </row>
        <row r="510">
          <cell r="B510" t="str">
            <v>11 KV  D. O set</v>
          </cell>
          <cell r="C510" t="str">
            <v>Set.</v>
          </cell>
          <cell r="F510">
            <v>3580</v>
          </cell>
          <cell r="H510" t="str">
            <v>*</v>
          </cell>
        </row>
        <row r="511">
          <cell r="B511" t="str">
            <v>11 KV 250 MVA OD Single Feeder with Panel , Isolator CT etc</v>
          </cell>
          <cell r="C511" t="str">
            <v>Set</v>
          </cell>
          <cell r="F511">
            <v>363558</v>
          </cell>
          <cell r="H511" t="str">
            <v>*</v>
          </cell>
        </row>
        <row r="512">
          <cell r="B512" t="str">
            <v>11 KV Feeder Pillar 4 Way</v>
          </cell>
          <cell r="C512" t="str">
            <v>No.</v>
          </cell>
          <cell r="F512">
            <v>65000</v>
          </cell>
          <cell r="H512" t="str">
            <v>*</v>
          </cell>
        </row>
        <row r="513">
          <cell r="B513" t="str">
            <v>11 KV OD type VCB with directional relay with Bus coupler complete</v>
          </cell>
          <cell r="C513" t="str">
            <v>Set</v>
          </cell>
          <cell r="F513">
            <v>538968</v>
          </cell>
          <cell r="H513" t="str">
            <v>*</v>
          </cell>
        </row>
        <row r="514">
          <cell r="B514" t="str">
            <v>11 KV VCB With C.T.; P.T&amp; Panel Indoor</v>
          </cell>
          <cell r="C514" t="str">
            <v>Set</v>
          </cell>
          <cell r="F514">
            <v>272382.40000000002</v>
          </cell>
          <cell r="H514" t="str">
            <v>*</v>
          </cell>
        </row>
        <row r="515">
          <cell r="B515" t="str">
            <v>11KV HT O.S.F.</v>
          </cell>
          <cell r="C515" t="str">
            <v>Nos</v>
          </cell>
          <cell r="F515">
            <v>87000</v>
          </cell>
          <cell r="H515" t="str">
            <v>*</v>
          </cell>
        </row>
        <row r="516">
          <cell r="B516" t="str">
            <v>180 KVAR, 11 KV Series Reactor</v>
          </cell>
          <cell r="C516" t="str">
            <v>Set</v>
          </cell>
          <cell r="F516">
            <v>465920</v>
          </cell>
          <cell r="H516" t="str">
            <v>*</v>
          </cell>
        </row>
        <row r="517">
          <cell r="B517" t="str">
            <v>2.5 / 5 KV Megger (Mannual)</v>
          </cell>
          <cell r="C517" t="str">
            <v>No.</v>
          </cell>
          <cell r="F517">
            <v>22500</v>
          </cell>
          <cell r="H517" t="str">
            <v>*</v>
          </cell>
        </row>
        <row r="518">
          <cell r="B518" t="str">
            <v>22  KV  OD  for 240  Sqmm cable (End Termination Joint)</v>
          </cell>
          <cell r="C518" t="str">
            <v>Nos</v>
          </cell>
          <cell r="F518">
            <v>11150</v>
          </cell>
          <cell r="H518" t="str">
            <v>*</v>
          </cell>
        </row>
        <row r="519">
          <cell r="B519" t="str">
            <v>22 KV Post Insulator</v>
          </cell>
          <cell r="C519" t="str">
            <v>Nos</v>
          </cell>
          <cell r="F519">
            <v>750</v>
          </cell>
          <cell r="H519" t="str">
            <v>*</v>
          </cell>
        </row>
        <row r="520">
          <cell r="B520" t="str">
            <v>22 KV Ring Main Unit</v>
          </cell>
          <cell r="C520" t="str">
            <v>No.</v>
          </cell>
          <cell r="F520">
            <v>350000</v>
          </cell>
          <cell r="H520" t="str">
            <v>*</v>
          </cell>
        </row>
        <row r="521">
          <cell r="B521" t="str">
            <v>22 KV st. through joints  for 3 C / 95 mm sq.</v>
          </cell>
          <cell r="C521" t="str">
            <v>No</v>
          </cell>
          <cell r="F521">
            <v>10800</v>
          </cell>
          <cell r="H521" t="str">
            <v>*</v>
          </cell>
        </row>
        <row r="522">
          <cell r="B522" t="str">
            <v>22 KV Str Thr Joints for  240 Sqmm cable</v>
          </cell>
          <cell r="C522" t="str">
            <v>Nos</v>
          </cell>
          <cell r="F522">
            <v>22000</v>
          </cell>
          <cell r="H522" t="str">
            <v>*</v>
          </cell>
        </row>
        <row r="523">
          <cell r="B523" t="str">
            <v>22 KV Termination joint (OD)  for 3 C / 95 mm sq.</v>
          </cell>
          <cell r="C523" t="str">
            <v>No.</v>
          </cell>
          <cell r="F523">
            <v>6601</v>
          </cell>
          <cell r="H523" t="str">
            <v>*</v>
          </cell>
        </row>
        <row r="524">
          <cell r="B524" t="str">
            <v>3960 KVAR, HT Capacitor  Bank, 22 KV</v>
          </cell>
          <cell r="C524" t="str">
            <v>Set</v>
          </cell>
          <cell r="F524">
            <v>369009</v>
          </cell>
          <cell r="H524" t="str">
            <v>*</v>
          </cell>
        </row>
        <row r="525">
          <cell r="B525" t="str">
            <v>500 V Megger</v>
          </cell>
          <cell r="C525" t="str">
            <v>No.</v>
          </cell>
          <cell r="F525">
            <v>1500</v>
          </cell>
          <cell r="H525" t="str">
            <v>*</v>
          </cell>
        </row>
        <row r="526">
          <cell r="B526" t="str">
            <v>ACB 800 Amp</v>
          </cell>
          <cell r="C526" t="str">
            <v>No.</v>
          </cell>
          <cell r="F526">
            <v>25375</v>
          </cell>
          <cell r="H526" t="str">
            <v>*</v>
          </cell>
        </row>
        <row r="527">
          <cell r="B527" t="str">
            <v>Air Circuit Breaker 400 Amp</v>
          </cell>
          <cell r="C527" t="str">
            <v>No.</v>
          </cell>
          <cell r="F527">
            <v>24375</v>
          </cell>
          <cell r="H527" t="str">
            <v>*</v>
          </cell>
        </row>
        <row r="528">
          <cell r="B528" t="str">
            <v>All Lugs (Assorted)</v>
          </cell>
          <cell r="C528" t="str">
            <v>Nos.</v>
          </cell>
          <cell r="F528">
            <v>20</v>
          </cell>
          <cell r="H528" t="str">
            <v>*</v>
          </cell>
        </row>
        <row r="529">
          <cell r="B529" t="str">
            <v xml:space="preserve">Aluminium ladder (Adjustable) </v>
          </cell>
          <cell r="C529" t="str">
            <v>No.</v>
          </cell>
          <cell r="F529">
            <v>1250</v>
          </cell>
          <cell r="H529" t="str">
            <v>*</v>
          </cell>
        </row>
        <row r="530">
          <cell r="B530" t="str">
            <v>Aluminium Paint for 1 coat</v>
          </cell>
          <cell r="C530" t="str">
            <v>Ltrs</v>
          </cell>
          <cell r="F530">
            <v>80</v>
          </cell>
          <cell r="H530" t="str">
            <v>*</v>
          </cell>
        </row>
        <row r="531">
          <cell r="B531" t="str">
            <v>Anti Climbing Devices</v>
          </cell>
          <cell r="C531" t="str">
            <v>No.</v>
          </cell>
          <cell r="F531">
            <v>39</v>
          </cell>
          <cell r="H531" t="str">
            <v>*</v>
          </cell>
        </row>
        <row r="532">
          <cell r="B532" t="str">
            <v xml:space="preserve">Bentonite clay </v>
          </cell>
          <cell r="C532" t="str">
            <v>Kg.</v>
          </cell>
          <cell r="F532">
            <v>10</v>
          </cell>
          <cell r="H532" t="str">
            <v>*</v>
          </cell>
        </row>
        <row r="533">
          <cell r="B533" t="str">
            <v>Binding Tape</v>
          </cell>
          <cell r="C533" t="str">
            <v>Kg</v>
          </cell>
          <cell r="F533">
            <v>36</v>
          </cell>
          <cell r="H533" t="str">
            <v>*</v>
          </cell>
        </row>
        <row r="534">
          <cell r="B534" t="str">
            <v>Binding Wire</v>
          </cell>
          <cell r="C534" t="str">
            <v>Kg</v>
          </cell>
          <cell r="F534">
            <v>60</v>
          </cell>
          <cell r="H534" t="str">
            <v>*</v>
          </cell>
        </row>
        <row r="535">
          <cell r="B535" t="str">
            <v>Capacitance meter</v>
          </cell>
          <cell r="C535" t="str">
            <v>Nos.</v>
          </cell>
          <cell r="F535">
            <v>4500</v>
          </cell>
          <cell r="H535" t="str">
            <v>*</v>
          </cell>
        </row>
        <row r="536">
          <cell r="B536" t="str">
            <v>Capacitor Cell 84 KVAR</v>
          </cell>
          <cell r="C536" t="str">
            <v>Nos.</v>
          </cell>
          <cell r="F536">
            <v>7500</v>
          </cell>
          <cell r="H536" t="str">
            <v>*</v>
          </cell>
        </row>
        <row r="537">
          <cell r="B537" t="str">
            <v>1.2 MVAr, 11 kV Capacitor Bank</v>
          </cell>
          <cell r="F537">
            <v>118198.08</v>
          </cell>
          <cell r="H537" t="str">
            <v>*</v>
          </cell>
        </row>
        <row r="538">
          <cell r="B538" t="str">
            <v>3.0 MVAr, 11 kV Capacitor Bank</v>
          </cell>
          <cell r="F538">
            <v>291346.15384615381</v>
          </cell>
          <cell r="H538" t="str">
            <v>*</v>
          </cell>
        </row>
        <row r="539">
          <cell r="B539" t="str">
            <v>2.4 MVAr, 11 kV Capacitor Bank</v>
          </cell>
          <cell r="F539">
            <v>240384.61538461538</v>
          </cell>
          <cell r="H539" t="str">
            <v>*</v>
          </cell>
        </row>
        <row r="540">
          <cell r="B540" t="str">
            <v>Structure for Series Reactor(Set)</v>
          </cell>
          <cell r="C540" t="str">
            <v>L.S.</v>
          </cell>
          <cell r="F540">
            <v>10764.9</v>
          </cell>
          <cell r="H540" t="str">
            <v>*</v>
          </cell>
        </row>
        <row r="541">
          <cell r="B541" t="str">
            <v>0.9688 KVAr, 11 kv, 1 Ph, Al winded series reactor</v>
          </cell>
          <cell r="C541" t="str">
            <v>Set</v>
          </cell>
          <cell r="F541">
            <v>46153.846153846149</v>
          </cell>
          <cell r="H541" t="str">
            <v>*</v>
          </cell>
        </row>
        <row r="542">
          <cell r="B542" t="str">
            <v>2.42 KVAr, 11 kv, 1 Ph, Al winded series reactor</v>
          </cell>
          <cell r="C542" t="str">
            <v>Set</v>
          </cell>
          <cell r="F542">
            <v>89423.076923076922</v>
          </cell>
          <cell r="H542" t="str">
            <v>*</v>
          </cell>
        </row>
        <row r="543">
          <cell r="B543" t="str">
            <v>1.93 KVAr, 11 kv, 1 Ph, Al winded series reactor</v>
          </cell>
          <cell r="C543" t="str">
            <v>Set</v>
          </cell>
          <cell r="F543">
            <v>54807.692307692305</v>
          </cell>
          <cell r="H543" t="str">
            <v>*</v>
          </cell>
        </row>
        <row r="544">
          <cell r="B544" t="str">
            <v>72 kVAr, 11 kV series reactor</v>
          </cell>
          <cell r="C544" t="str">
            <v>Set</v>
          </cell>
          <cell r="F544">
            <v>265580</v>
          </cell>
          <cell r="H544" t="str">
            <v>*</v>
          </cell>
        </row>
        <row r="545">
          <cell r="B545" t="str">
            <v>11 kV, 110/190 V Residual voltage transformer</v>
          </cell>
          <cell r="F545">
            <v>23296</v>
          </cell>
          <cell r="H545" t="str">
            <v>*</v>
          </cell>
        </row>
        <row r="546">
          <cell r="B546" t="str">
            <v>Clamp for 22 KV VCB</v>
          </cell>
          <cell r="C546" t="str">
            <v>No</v>
          </cell>
          <cell r="F546">
            <v>1610</v>
          </cell>
          <cell r="H546" t="str">
            <v>*</v>
          </cell>
        </row>
        <row r="547">
          <cell r="B547" t="str">
            <v>Clamps for 22 KV C.T.</v>
          </cell>
          <cell r="C547" t="str">
            <v>No</v>
          </cell>
          <cell r="F547">
            <v>1125</v>
          </cell>
          <cell r="H547" t="str">
            <v>*</v>
          </cell>
        </row>
        <row r="548">
          <cell r="B548" t="str">
            <v>Clamps for 22 KV Isolator</v>
          </cell>
          <cell r="C548" t="str">
            <v>No</v>
          </cell>
          <cell r="F548">
            <v>805</v>
          </cell>
          <cell r="H548" t="str">
            <v>*</v>
          </cell>
        </row>
        <row r="549">
          <cell r="B549" t="str">
            <v>Clamps for 22 KV P.T.</v>
          </cell>
          <cell r="C549" t="str">
            <v>No</v>
          </cell>
          <cell r="F549">
            <v>1125</v>
          </cell>
          <cell r="H549" t="str">
            <v>*</v>
          </cell>
        </row>
        <row r="550">
          <cell r="B550" t="str">
            <v xml:space="preserve">Connectors for T/F Bushing </v>
          </cell>
          <cell r="C550" t="str">
            <v>Nos.</v>
          </cell>
          <cell r="F550">
            <v>3222.7</v>
          </cell>
          <cell r="H550" t="str">
            <v>*</v>
          </cell>
        </row>
        <row r="551">
          <cell r="B551" t="str">
            <v>CR Panel for 11 KV Capacitor bank with relay</v>
          </cell>
          <cell r="C551" t="str">
            <v>set</v>
          </cell>
          <cell r="F551">
            <v>84269.645856000003</v>
          </cell>
          <cell r="H551" t="str">
            <v>*</v>
          </cell>
        </row>
        <row r="552">
          <cell r="B552" t="str">
            <v>Control C&amp;R Panel 22 KV for feeder with accessories.</v>
          </cell>
          <cell r="C552" t="str">
            <v>Nos</v>
          </cell>
          <cell r="F552">
            <v>84269.645856000003</v>
          </cell>
          <cell r="H552" t="str">
            <v>*</v>
          </cell>
        </row>
        <row r="553">
          <cell r="B553" t="str">
            <v>CR Panel for 33/22 KV line breaker with 1/5A relay</v>
          </cell>
          <cell r="C553" t="str">
            <v>Set</v>
          </cell>
          <cell r="F553">
            <v>84269.645856000003</v>
          </cell>
          <cell r="H553" t="str">
            <v>*</v>
          </cell>
        </row>
        <row r="554">
          <cell r="B554" t="str">
            <v>Crimping of jumpers at cut points</v>
          </cell>
          <cell r="C554" t="str">
            <v>No.</v>
          </cell>
          <cell r="F554">
            <v>1200</v>
          </cell>
          <cell r="H554" t="str">
            <v>*</v>
          </cell>
        </row>
        <row r="555">
          <cell r="B555" t="str">
            <v>CT 100/5 A LT (Ring Type)</v>
          </cell>
          <cell r="C555" t="str">
            <v>Nos.</v>
          </cell>
          <cell r="F555">
            <v>2000</v>
          </cell>
          <cell r="H555" t="str">
            <v>*</v>
          </cell>
        </row>
        <row r="556">
          <cell r="B556" t="str">
            <v>CT 200/5 A LT (Ring Type)</v>
          </cell>
          <cell r="C556" t="str">
            <v>Nos.</v>
          </cell>
          <cell r="F556">
            <v>2000</v>
          </cell>
          <cell r="H556" t="str">
            <v>*</v>
          </cell>
        </row>
        <row r="557">
          <cell r="B557" t="str">
            <v>CT 200-100/1-1 A , 33 KV</v>
          </cell>
          <cell r="C557" t="str">
            <v>Nos.</v>
          </cell>
          <cell r="F557">
            <v>20000</v>
          </cell>
          <cell r="H557" t="str">
            <v>*</v>
          </cell>
        </row>
        <row r="558">
          <cell r="B558" t="str">
            <v>CT 200-100/1-1 A , 22 KV</v>
          </cell>
          <cell r="C558" t="str">
            <v>Nos.</v>
          </cell>
          <cell r="F558">
            <v>20000</v>
          </cell>
          <cell r="H558" t="str">
            <v>*</v>
          </cell>
        </row>
        <row r="559">
          <cell r="B559" t="str">
            <v>CT 50/5 A LT (Ring Type)</v>
          </cell>
          <cell r="C559" t="str">
            <v>Nos.</v>
          </cell>
          <cell r="F559">
            <v>2000</v>
          </cell>
          <cell r="H559" t="str">
            <v>*</v>
          </cell>
        </row>
        <row r="560">
          <cell r="B560" t="str">
            <v>Dicharge rod for 33 KV</v>
          </cell>
          <cell r="C560" t="str">
            <v>Set</v>
          </cell>
          <cell r="F560">
            <v>500</v>
          </cell>
          <cell r="H560" t="str">
            <v>*</v>
          </cell>
        </row>
        <row r="561">
          <cell r="B561" t="str">
            <v>Digital Multi meter (10 Amp)</v>
          </cell>
          <cell r="C561" t="str">
            <v>No.</v>
          </cell>
          <cell r="F561">
            <v>1600</v>
          </cell>
          <cell r="H561" t="str">
            <v>*</v>
          </cell>
        </row>
        <row r="562">
          <cell r="B562" t="str">
            <v>Digital Tong tester (1000 Amp., 500 V) With associated accessories.</v>
          </cell>
          <cell r="C562" t="str">
            <v>No.</v>
          </cell>
          <cell r="F562">
            <v>2450</v>
          </cell>
          <cell r="H562" t="str">
            <v>*</v>
          </cell>
        </row>
        <row r="563">
          <cell r="B563" t="str">
            <v>Discharge rod for 11 KV</v>
          </cell>
          <cell r="C563" t="str">
            <v>Set</v>
          </cell>
          <cell r="F563">
            <v>500</v>
          </cell>
          <cell r="H563" t="str">
            <v>*</v>
          </cell>
        </row>
        <row r="564">
          <cell r="B564" t="str">
            <v>Discharge rod for 22 KV</v>
          </cell>
          <cell r="C564" t="str">
            <v>Set</v>
          </cell>
          <cell r="F564">
            <v>500</v>
          </cell>
          <cell r="H564" t="str">
            <v>*</v>
          </cell>
        </row>
        <row r="565">
          <cell r="B565" t="str">
            <v>DTC Metring with Box, single core L.T. XLPE cable (16 sq.mm., 120 mtr length) and other allied material.</v>
          </cell>
          <cell r="C565" t="str">
            <v>LS</v>
          </cell>
          <cell r="F565">
            <v>9812.4</v>
          </cell>
          <cell r="H565" t="str">
            <v>*</v>
          </cell>
        </row>
        <row r="566">
          <cell r="B566" t="str">
            <v>DTC Metring with Box, single core L.T. XLPE cable (35 sq.mm., 120 mtr length) and other allied material.</v>
          </cell>
          <cell r="C566" t="str">
            <v>LS</v>
          </cell>
          <cell r="F566">
            <v>11306.4</v>
          </cell>
        </row>
        <row r="567">
          <cell r="B567" t="str">
            <v>DTC Metring with Box, single core L.T. XLPE cable (70 sq.mm., 120 mtr length) and other allied material.</v>
          </cell>
          <cell r="C567" t="str">
            <v>LS</v>
          </cell>
          <cell r="F567">
            <v>13735.2</v>
          </cell>
        </row>
        <row r="568">
          <cell r="B568" t="str">
            <v>DTC Metring with Box, single core L.T. XLPE cable (185 sq.mm., 200 mtr length) and other allied material.</v>
          </cell>
          <cell r="C568" t="str">
            <v>LS</v>
          </cell>
          <cell r="F568">
            <v>21268.799999999999</v>
          </cell>
        </row>
        <row r="569">
          <cell r="B569" t="str">
            <v>DTC Metring with Box, single core L.T. XLPE cable (300 sq.mm., 280 mtr length) and other allied material.</v>
          </cell>
          <cell r="C569" t="str">
            <v>LS</v>
          </cell>
          <cell r="F569">
            <v>28282.799999999999</v>
          </cell>
        </row>
        <row r="570">
          <cell r="B570" t="str">
            <v>DTC Metring with Box, single core L.T. XLPE cable (300 sq.mm., 320 mtr length) and other allied material for 630 KVA</v>
          </cell>
          <cell r="C570" t="str">
            <v>LS</v>
          </cell>
          <cell r="F570">
            <v>51265.599999999999</v>
          </cell>
        </row>
        <row r="571">
          <cell r="B571" t="str">
            <v>DTC Metring with Box, single core L.T. XLPE cable (300 sq.mm., 320 mtr length) and other allied material for 995 KVA</v>
          </cell>
          <cell r="C571" t="str">
            <v>LS</v>
          </cell>
          <cell r="F571">
            <v>72648.399999999994</v>
          </cell>
        </row>
        <row r="572">
          <cell r="B572" t="str">
            <v>Earth tester 200 Amp. 2000 Ohm</v>
          </cell>
          <cell r="C572" t="str">
            <v>Nos.</v>
          </cell>
          <cell r="F572">
            <v>8000</v>
          </cell>
          <cell r="H572" t="str">
            <v>*</v>
          </cell>
        </row>
        <row r="573">
          <cell r="B573" t="str">
            <v>Earthing Sets H.T with clamp</v>
          </cell>
          <cell r="C573" t="str">
            <v>Set</v>
          </cell>
          <cell r="F573">
            <v>5860</v>
          </cell>
          <cell r="H573" t="str">
            <v>*</v>
          </cell>
        </row>
        <row r="574">
          <cell r="B574" t="str">
            <v>Emergency Artificial resperation kit</v>
          </cell>
          <cell r="C574" t="str">
            <v>Set</v>
          </cell>
          <cell r="F574">
            <v>1500</v>
          </cell>
          <cell r="H574" t="str">
            <v>*</v>
          </cell>
        </row>
        <row r="575">
          <cell r="B575" t="str">
            <v>G. I Structure for 22 KV H/G.</v>
          </cell>
          <cell r="C575" t="str">
            <v>Kg.</v>
          </cell>
          <cell r="F575">
            <v>44.92</v>
          </cell>
          <cell r="H575" t="str">
            <v>*</v>
          </cell>
        </row>
        <row r="576">
          <cell r="B576" t="str">
            <v>G.I Angles (50X50X6mm) forcable tray</v>
          </cell>
          <cell r="C576" t="str">
            <v>Kg.</v>
          </cell>
          <cell r="F576">
            <v>44.92</v>
          </cell>
          <cell r="H576" t="str">
            <v>*</v>
          </cell>
        </row>
        <row r="577">
          <cell r="B577" t="str">
            <v>G.I Flat 50x10 mm</v>
          </cell>
          <cell r="C577" t="str">
            <v>Kg.</v>
          </cell>
          <cell r="F577">
            <v>41.427999999999997</v>
          </cell>
          <cell r="H577" t="str">
            <v>*</v>
          </cell>
        </row>
        <row r="578">
          <cell r="B578" t="str">
            <v>G.I Flat 75x10 mm</v>
          </cell>
          <cell r="C578" t="str">
            <v>Kg.</v>
          </cell>
          <cell r="F578">
            <v>41.427999999999997</v>
          </cell>
          <cell r="H578" t="str">
            <v>*</v>
          </cell>
        </row>
        <row r="579">
          <cell r="B579" t="str">
            <v>G.I Structure for 22 KV PT</v>
          </cell>
          <cell r="C579" t="str">
            <v>Kg.</v>
          </cell>
          <cell r="F579">
            <v>41.427999999999997</v>
          </cell>
          <cell r="H579" t="str">
            <v>*</v>
          </cell>
        </row>
        <row r="580">
          <cell r="B580" t="str">
            <v>G.I. Pipe 200 mm</v>
          </cell>
          <cell r="C580" t="str">
            <v>Mtr.</v>
          </cell>
          <cell r="F580">
            <v>186.93</v>
          </cell>
          <cell r="H580" t="str">
            <v>*</v>
          </cell>
        </row>
        <row r="581">
          <cell r="B581" t="str">
            <v>G.I..Flat 50 x 6 mm</v>
          </cell>
          <cell r="C581" t="str">
            <v>Kg.</v>
          </cell>
          <cell r="F581">
            <v>41.427999999999997</v>
          </cell>
          <cell r="H581" t="str">
            <v>*</v>
          </cell>
        </row>
        <row r="582">
          <cell r="B582" t="str">
            <v>G.I.Angle 50x50x6mm</v>
          </cell>
          <cell r="C582" t="str">
            <v>Kg.</v>
          </cell>
          <cell r="F582">
            <v>44.92</v>
          </cell>
          <cell r="H582" t="str">
            <v>*</v>
          </cell>
        </row>
        <row r="583">
          <cell r="B583" t="str">
            <v>G.I.Angle 75x40 mm</v>
          </cell>
          <cell r="C583" t="str">
            <v>Kg.</v>
          </cell>
          <cell r="F583">
            <v>44.92</v>
          </cell>
          <cell r="H583" t="str">
            <v>*</v>
          </cell>
        </row>
        <row r="584">
          <cell r="B584" t="str">
            <v>G.I.Channel  100x50x6mm</v>
          </cell>
          <cell r="C584" t="str">
            <v>Kg.</v>
          </cell>
          <cell r="F584">
            <v>44.92</v>
          </cell>
          <cell r="H584" t="str">
            <v>*</v>
          </cell>
        </row>
        <row r="585">
          <cell r="B585" t="str">
            <v>G.I.Channel 75x40x6mm</v>
          </cell>
          <cell r="C585" t="str">
            <v>Kg.</v>
          </cell>
          <cell r="F585">
            <v>44.92</v>
          </cell>
          <cell r="H585" t="str">
            <v>*</v>
          </cell>
        </row>
        <row r="586">
          <cell r="B586" t="str">
            <v>G.I.Strip (25 X 3 mm)</v>
          </cell>
          <cell r="C586" t="str">
            <v>Kg.</v>
          </cell>
          <cell r="F586">
            <v>41.427999999999997</v>
          </cell>
          <cell r="H586" t="str">
            <v>*</v>
          </cell>
        </row>
        <row r="587">
          <cell r="B587" t="str">
            <v>Hand Gloves</v>
          </cell>
          <cell r="C587" t="str">
            <v>Pairs</v>
          </cell>
          <cell r="F587">
            <v>650</v>
          </cell>
          <cell r="H587" t="str">
            <v>*</v>
          </cell>
        </row>
        <row r="588">
          <cell r="B588" t="str">
            <v>HT Cable Joint Chamber (Civil)</v>
          </cell>
          <cell r="C588" t="str">
            <v>Nos</v>
          </cell>
          <cell r="F588">
            <v>1000</v>
          </cell>
          <cell r="H588" t="str">
            <v>*</v>
          </cell>
        </row>
        <row r="589">
          <cell r="B589" t="str">
            <v>Jointing Slevees compression type, 80 sqmm</v>
          </cell>
          <cell r="C589" t="str">
            <v>Nos.</v>
          </cell>
          <cell r="F589">
            <v>425</v>
          </cell>
          <cell r="H589" t="str">
            <v>*</v>
          </cell>
        </row>
        <row r="590">
          <cell r="B590" t="str">
            <v>L. T. PVC Cable 3.5 x 240 sq. mm / XLPE</v>
          </cell>
          <cell r="C590" t="str">
            <v>Rmt.</v>
          </cell>
          <cell r="F590">
            <v>496.77467999999999</v>
          </cell>
          <cell r="H590" t="str">
            <v>*</v>
          </cell>
        </row>
        <row r="591">
          <cell r="B591" t="str">
            <v>L. T. PVC Cable 3.5 x 300 sq. mm / XLPE</v>
          </cell>
          <cell r="C591" t="str">
            <v>Rmt.</v>
          </cell>
          <cell r="F591">
            <v>609.64730999999995</v>
          </cell>
          <cell r="H591" t="str">
            <v>*</v>
          </cell>
        </row>
        <row r="592">
          <cell r="B592" t="str">
            <v>L.T.Dist.Boxes 200 KVA with KitKat</v>
          </cell>
          <cell r="C592" t="str">
            <v>No</v>
          </cell>
          <cell r="F592">
            <v>30000</v>
          </cell>
          <cell r="H592" t="str">
            <v>*</v>
          </cell>
        </row>
        <row r="593">
          <cell r="B593" t="str">
            <v>L.T. Feedar Pillar 6 Way With ACB</v>
          </cell>
          <cell r="C593" t="str">
            <v>No</v>
          </cell>
          <cell r="F593">
            <v>69000</v>
          </cell>
          <cell r="H593" t="str">
            <v>*</v>
          </cell>
        </row>
        <row r="594">
          <cell r="B594" t="str">
            <v>L.T. jointing kits for 120 Sqmm</v>
          </cell>
          <cell r="C594" t="str">
            <v>No</v>
          </cell>
          <cell r="F594">
            <v>500</v>
          </cell>
          <cell r="H594" t="str">
            <v>*</v>
          </cell>
        </row>
        <row r="595">
          <cell r="B595" t="str">
            <v>LT Jointing kits  for 185 Sqmm</v>
          </cell>
          <cell r="C595" t="str">
            <v>No</v>
          </cell>
          <cell r="F595">
            <v>720</v>
          </cell>
          <cell r="H595" t="str">
            <v>*</v>
          </cell>
        </row>
        <row r="596">
          <cell r="B596" t="str">
            <v>L.T. jointing kits for 95 Sqmm</v>
          </cell>
          <cell r="C596" t="str">
            <v>No</v>
          </cell>
          <cell r="F596">
            <v>450</v>
          </cell>
          <cell r="H596" t="str">
            <v>*</v>
          </cell>
        </row>
        <row r="597">
          <cell r="B597" t="str">
            <v>L.T. jointing kits for 70 Sqmm</v>
          </cell>
          <cell r="C597" t="str">
            <v>No</v>
          </cell>
          <cell r="F597">
            <v>400</v>
          </cell>
          <cell r="H597" t="str">
            <v>*</v>
          </cell>
        </row>
        <row r="598">
          <cell r="B598" t="str">
            <v>LT XLPE Armoured Cable 3 1/2C X 95 Sq mm</v>
          </cell>
          <cell r="C598" t="str">
            <v>Rmt</v>
          </cell>
          <cell r="F598">
            <v>178.5604161</v>
          </cell>
          <cell r="H598" t="str">
            <v>*</v>
          </cell>
        </row>
        <row r="599">
          <cell r="B599" t="str">
            <v>Earthing Set LT</v>
          </cell>
          <cell r="C599" t="str">
            <v>Nos</v>
          </cell>
          <cell r="F599">
            <v>148.72</v>
          </cell>
          <cell r="H599" t="str">
            <v>*</v>
          </cell>
        </row>
        <row r="600">
          <cell r="B600" t="str">
            <v>LT Fixed Capacitor 18 KVAR</v>
          </cell>
          <cell r="C600" t="str">
            <v>Nos.</v>
          </cell>
          <cell r="F600">
            <v>5400</v>
          </cell>
          <cell r="H600" t="str">
            <v>*</v>
          </cell>
        </row>
        <row r="601">
          <cell r="B601" t="str">
            <v>LT Fixed Capacitor 9 KVAR</v>
          </cell>
          <cell r="C601" t="str">
            <v>Nos.</v>
          </cell>
          <cell r="F601">
            <v>2700</v>
          </cell>
          <cell r="H601" t="str">
            <v>*</v>
          </cell>
        </row>
        <row r="602">
          <cell r="B602" t="str">
            <v>L.T.Spacers</v>
          </cell>
          <cell r="C602" t="str">
            <v>Nos.</v>
          </cell>
          <cell r="F602">
            <v>80</v>
          </cell>
          <cell r="H602" t="str">
            <v>*</v>
          </cell>
        </row>
        <row r="603">
          <cell r="B603" t="str">
            <v>LT St.through joints for 185 sqmm</v>
          </cell>
          <cell r="C603" t="str">
            <v>No.</v>
          </cell>
          <cell r="F603">
            <v>720</v>
          </cell>
          <cell r="H603" t="str">
            <v>*</v>
          </cell>
        </row>
        <row r="604">
          <cell r="B604" t="str">
            <v>LT St.through joints for 240 sqmm</v>
          </cell>
          <cell r="C604" t="str">
            <v>No.</v>
          </cell>
          <cell r="F604">
            <v>1045</v>
          </cell>
          <cell r="H604" t="str">
            <v>*</v>
          </cell>
        </row>
        <row r="605">
          <cell r="B605" t="str">
            <v>LT St.through joints for 300 sqmm</v>
          </cell>
          <cell r="C605" t="str">
            <v>Nos</v>
          </cell>
          <cell r="F605">
            <v>1045</v>
          </cell>
          <cell r="H605" t="str">
            <v>*</v>
          </cell>
        </row>
        <row r="606">
          <cell r="B606" t="str">
            <v>Non Magnetic stainless steel nut bolt with plain washer</v>
          </cell>
          <cell r="C606" t="str">
            <v>Kg</v>
          </cell>
          <cell r="F606">
            <v>90</v>
          </cell>
          <cell r="H606" t="str">
            <v>*</v>
          </cell>
        </row>
        <row r="607">
          <cell r="B607" t="str">
            <v>Palm Type Clamp (Compression Type)</v>
          </cell>
          <cell r="C607" t="str">
            <v>Nos.</v>
          </cell>
          <cell r="F607">
            <v>805.86</v>
          </cell>
          <cell r="H607" t="str">
            <v>*</v>
          </cell>
        </row>
        <row r="608">
          <cell r="B608" t="str">
            <v>PG Clamp</v>
          </cell>
          <cell r="C608" t="str">
            <v>Nos.</v>
          </cell>
          <cell r="F608">
            <v>23</v>
          </cell>
          <cell r="H608" t="str">
            <v>*</v>
          </cell>
        </row>
        <row r="609">
          <cell r="B609" t="str">
            <v>PVC Pipe 110 mm Dia 4 Kg/sqmm</v>
          </cell>
          <cell r="C609" t="str">
            <v>Mtr.</v>
          </cell>
          <cell r="F609">
            <v>80</v>
          </cell>
          <cell r="H609" t="str">
            <v>*</v>
          </cell>
        </row>
        <row r="610">
          <cell r="B610" t="str">
            <v>RCC Ring work for earthing pits</v>
          </cell>
          <cell r="C610" t="str">
            <v>No.</v>
          </cell>
          <cell r="F610">
            <v>200</v>
          </cell>
          <cell r="H610" t="str">
            <v>*</v>
          </cell>
        </row>
        <row r="611">
          <cell r="B611" t="str">
            <v>Red Bricks</v>
          </cell>
          <cell r="C611" t="str">
            <v>No.</v>
          </cell>
          <cell r="F611">
            <v>2</v>
          </cell>
          <cell r="H611" t="str">
            <v>*</v>
          </cell>
        </row>
        <row r="612">
          <cell r="B612" t="str">
            <v>Rubberised oil corksheet 5mm</v>
          </cell>
          <cell r="C612" t="str">
            <v>Nos.</v>
          </cell>
          <cell r="F612">
            <v>336</v>
          </cell>
          <cell r="H612" t="str">
            <v>*</v>
          </cell>
        </row>
        <row r="613">
          <cell r="B613" t="str">
            <v>Rubberised oil corksheet 8mm</v>
          </cell>
          <cell r="C613" t="str">
            <v>Nos.</v>
          </cell>
          <cell r="F613">
            <v>620</v>
          </cell>
          <cell r="H613" t="str">
            <v>*</v>
          </cell>
        </row>
        <row r="614">
          <cell r="B614" t="str">
            <v>Sand</v>
          </cell>
          <cell r="C614" t="str">
            <v>Cum</v>
          </cell>
          <cell r="F614">
            <v>174</v>
          </cell>
          <cell r="H614" t="str">
            <v>*</v>
          </cell>
        </row>
        <row r="615">
          <cell r="B615" t="str">
            <v>Special type lugs for 100 sqmm</v>
          </cell>
          <cell r="C615" t="str">
            <v>Nos.</v>
          </cell>
          <cell r="F615">
            <v>450</v>
          </cell>
          <cell r="H615" t="str">
            <v>*</v>
          </cell>
        </row>
        <row r="616">
          <cell r="B616" t="str">
            <v xml:space="preserve">T Connectors suitable for 200 sqmm twin conductor </v>
          </cell>
          <cell r="C616" t="str">
            <v>Nos.</v>
          </cell>
          <cell r="F616">
            <v>750</v>
          </cell>
          <cell r="H616" t="str">
            <v>*</v>
          </cell>
        </row>
        <row r="617">
          <cell r="B617" t="str">
            <v>Tool box with ratchet spanner,flat spanners,box spanner, plier, screwdriver, hammer ,hacksaw with blades, chisel,files (Standard make)</v>
          </cell>
          <cell r="C617" t="str">
            <v>No.</v>
          </cell>
          <cell r="F617">
            <v>3000</v>
          </cell>
          <cell r="H617" t="str">
            <v>*</v>
          </cell>
        </row>
        <row r="618">
          <cell r="B618" t="str">
            <v>Cable Trays 2.5 Mtr. X 6" W</v>
          </cell>
          <cell r="C618" t="str">
            <v>Nos.</v>
          </cell>
          <cell r="F618">
            <v>250</v>
          </cell>
          <cell r="H618" t="str">
            <v>*</v>
          </cell>
        </row>
        <row r="619">
          <cell r="B619" t="str">
            <v>Welding Rods</v>
          </cell>
          <cell r="C619" t="str">
            <v>Nos.</v>
          </cell>
          <cell r="F619">
            <v>2</v>
          </cell>
          <cell r="H619" t="str">
            <v>*</v>
          </cell>
        </row>
        <row r="620">
          <cell r="B620" t="str">
            <v>30 Volt Non directional type Electronic Static relay (Numeric Relay)</v>
          </cell>
          <cell r="C620" t="str">
            <v>Nos.</v>
          </cell>
          <cell r="F620">
            <v>18500</v>
          </cell>
          <cell r="H620" t="str">
            <v>*</v>
          </cell>
        </row>
        <row r="621">
          <cell r="H621" t="str">
            <v>*</v>
          </cell>
        </row>
        <row r="622">
          <cell r="B622" t="str">
            <v>Distribution T/F 22 / .433 KV 25 KVA O/D</v>
          </cell>
          <cell r="C622" t="str">
            <v>No.</v>
          </cell>
          <cell r="F622">
            <v>94000</v>
          </cell>
          <cell r="H622" t="str">
            <v>*</v>
          </cell>
        </row>
        <row r="623">
          <cell r="B623" t="str">
            <v>GI Bend 20 mm.</v>
          </cell>
          <cell r="C623" t="str">
            <v>No.</v>
          </cell>
          <cell r="F623">
            <v>12</v>
          </cell>
          <cell r="H623" t="str">
            <v>*</v>
          </cell>
        </row>
        <row r="624">
          <cell r="B624" t="str">
            <v>GI Coupling 20 mm.</v>
          </cell>
          <cell r="C624" t="str">
            <v>No.</v>
          </cell>
          <cell r="F624">
            <v>5</v>
          </cell>
          <cell r="H624" t="str">
            <v>*</v>
          </cell>
        </row>
        <row r="625">
          <cell r="B625" t="str">
            <v>Guard Loops 5 wire</v>
          </cell>
          <cell r="C625" t="str">
            <v>Kg.</v>
          </cell>
          <cell r="F625">
            <v>41.45</v>
          </cell>
          <cell r="H625" t="str">
            <v>*</v>
          </cell>
        </row>
        <row r="626">
          <cell r="B626" t="str">
            <v>Kit Kat fuse 250 V 15 A</v>
          </cell>
          <cell r="C626" t="str">
            <v>No.</v>
          </cell>
          <cell r="F626">
            <v>25</v>
          </cell>
          <cell r="H626" t="str">
            <v>*</v>
          </cell>
        </row>
        <row r="627">
          <cell r="B627" t="str">
            <v>Power Transformer 33/22 KV 5 MVA</v>
          </cell>
          <cell r="C627" t="str">
            <v>No.</v>
          </cell>
          <cell r="F627">
            <v>2693677.8780148183</v>
          </cell>
          <cell r="H627" t="str">
            <v>*</v>
          </cell>
        </row>
        <row r="628">
          <cell r="B628" t="str">
            <v>Power Transformer 33/22 KV 10 MVA</v>
          </cell>
          <cell r="C628" t="str">
            <v>No.</v>
          </cell>
          <cell r="F628">
            <v>5145334.4487372525</v>
          </cell>
          <cell r="H628" t="str">
            <v>*</v>
          </cell>
        </row>
        <row r="629">
          <cell r="B629" t="str">
            <v>SLD Board 11 KV side</v>
          </cell>
          <cell r="C629" t="str">
            <v>No.</v>
          </cell>
          <cell r="F629">
            <v>500</v>
          </cell>
          <cell r="H629" t="str">
            <v>*</v>
          </cell>
        </row>
        <row r="630">
          <cell r="B630" t="str">
            <v>SLD Board 22 KV side</v>
          </cell>
          <cell r="C630" t="str">
            <v>No.</v>
          </cell>
          <cell r="F630">
            <v>500</v>
          </cell>
          <cell r="H630" t="str">
            <v>*</v>
          </cell>
        </row>
        <row r="631">
          <cell r="B631" t="str">
            <v xml:space="preserve">Sub-station Board (Name) with angle stand </v>
          </cell>
          <cell r="C631" t="str">
            <v>No.</v>
          </cell>
          <cell r="F631">
            <v>3000</v>
          </cell>
          <cell r="H631" t="str">
            <v>*</v>
          </cell>
        </row>
        <row r="632">
          <cell r="B632" t="str">
            <v>Battery Accessories such as hydrometer,cell tester, Acid can, distilled water can,handgloves etc.</v>
          </cell>
          <cell r="C632" t="str">
            <v>Set</v>
          </cell>
          <cell r="F632">
            <v>750</v>
          </cell>
          <cell r="H632" t="str">
            <v>*</v>
          </cell>
        </row>
        <row r="633">
          <cell r="B633" t="str">
            <v>2 no.s 8W CFL lamps with one suitable invertor ( DC to AC)</v>
          </cell>
          <cell r="C633" t="str">
            <v>Set</v>
          </cell>
          <cell r="F633">
            <v>500</v>
          </cell>
          <cell r="H633" t="str">
            <v>*</v>
          </cell>
        </row>
        <row r="634">
          <cell r="B634" t="str">
            <v>2 Cell torch</v>
          </cell>
          <cell r="C634" t="str">
            <v>No.</v>
          </cell>
          <cell r="F634">
            <v>45</v>
          </cell>
          <cell r="H634" t="str">
            <v>*</v>
          </cell>
        </row>
        <row r="635">
          <cell r="B635" t="str">
            <v>3 Cell torch</v>
          </cell>
          <cell r="C635" t="str">
            <v>No.</v>
          </cell>
          <cell r="F635">
            <v>65</v>
          </cell>
          <cell r="H635" t="str">
            <v>*</v>
          </cell>
        </row>
        <row r="636">
          <cell r="B636" t="str">
            <v xml:space="preserve">Name plate painting for all equipments </v>
          </cell>
          <cell r="C636" t="str">
            <v>L.S.</v>
          </cell>
          <cell r="F636">
            <v>500</v>
          </cell>
          <cell r="H636" t="str">
            <v>*</v>
          </cell>
        </row>
        <row r="637">
          <cell r="B637" t="str">
            <v>Safety Items as per the requirement of electrical inspector as under</v>
          </cell>
          <cell r="C637" t="str">
            <v>L.S.</v>
          </cell>
          <cell r="F637">
            <v>7500</v>
          </cell>
          <cell r="H637" t="str">
            <v>*</v>
          </cell>
        </row>
        <row r="638">
          <cell r="B638" t="str">
            <v>a)      First Aid Box</v>
          </cell>
        </row>
        <row r="639">
          <cell r="B639" t="str">
            <v>b)      Shock treatment chart</v>
          </cell>
        </row>
        <row r="640">
          <cell r="B640" t="str">
            <v>c)       Rubber matts 8 mm thick</v>
          </cell>
        </row>
        <row r="641">
          <cell r="B641" t="str">
            <v>d)      4 Fire buckets with sand &amp; M.S. Hooks / stand</v>
          </cell>
        </row>
        <row r="642">
          <cell r="B642" t="str">
            <v>e)      Helmet</v>
          </cell>
        </row>
        <row r="643">
          <cell r="B643" t="str">
            <v>f)       Hand gloves</v>
          </cell>
        </row>
        <row r="644">
          <cell r="B644" t="str">
            <v>g)      2 Nos. Fire extinguisher</v>
          </cell>
        </row>
        <row r="645">
          <cell r="B645" t="str">
            <v>Land development</v>
          </cell>
          <cell r="C645" t="str">
            <v>L.S.</v>
          </cell>
          <cell r="F645">
            <v>223368</v>
          </cell>
          <cell r="H645" t="str">
            <v>*</v>
          </cell>
        </row>
        <row r="646">
          <cell r="B646" t="str">
            <v xml:space="preserve">Control room "C"  type </v>
          </cell>
          <cell r="C646" t="str">
            <v>L.S.</v>
          </cell>
          <cell r="F646">
            <v>1245836.1599999999</v>
          </cell>
          <cell r="H646" t="str">
            <v>*</v>
          </cell>
        </row>
        <row r="647">
          <cell r="B647" t="str">
            <v>Store  room 8X6 m .</v>
          </cell>
          <cell r="C647" t="str">
            <v>L.S.</v>
          </cell>
          <cell r="F647">
            <v>327072</v>
          </cell>
          <cell r="G647">
            <v>340700</v>
          </cell>
          <cell r="H647" t="str">
            <v>*</v>
          </cell>
        </row>
        <row r="648">
          <cell r="B648" t="str">
            <v>Sanitory Water supply</v>
          </cell>
          <cell r="C648" t="str">
            <v>L.S.</v>
          </cell>
          <cell r="F648">
            <v>103200</v>
          </cell>
          <cell r="H648" t="str">
            <v>*</v>
          </cell>
        </row>
        <row r="649">
          <cell r="B649" t="str">
            <v>Electrification</v>
          </cell>
          <cell r="C649" t="str">
            <v>L.S.</v>
          </cell>
          <cell r="F649">
            <v>110400</v>
          </cell>
          <cell r="H649" t="str">
            <v>*</v>
          </cell>
        </row>
        <row r="650">
          <cell r="B650" t="str">
            <v>Approach Rood</v>
          </cell>
          <cell r="C650" t="str">
            <v>L.S.</v>
          </cell>
          <cell r="F650">
            <v>360019.20000000001</v>
          </cell>
          <cell r="H650" t="str">
            <v>*</v>
          </cell>
        </row>
        <row r="651">
          <cell r="B651" t="str">
            <v xml:space="preserve">Chain-link and G.I.Barbed Wire `A' type. fencing  </v>
          </cell>
          <cell r="C651" t="str">
            <v>L.S.</v>
          </cell>
          <cell r="F651">
            <v>622393.92000000004</v>
          </cell>
          <cell r="H651" t="str">
            <v>*</v>
          </cell>
        </row>
        <row r="652">
          <cell r="B652" t="str">
            <v xml:space="preserve">Metal spreading </v>
          </cell>
          <cell r="C652" t="str">
            <v>L.S.</v>
          </cell>
          <cell r="F652">
            <v>49737.599999999999</v>
          </cell>
          <cell r="H652" t="str">
            <v>*</v>
          </cell>
        </row>
        <row r="653">
          <cell r="B653" t="str">
            <v>Foundations for structures and equipments (for 1 t/f bay)</v>
          </cell>
          <cell r="C653" t="str">
            <v>L.S.</v>
          </cell>
          <cell r="F653">
            <v>655390.07999999996</v>
          </cell>
          <cell r="H653" t="str">
            <v>*</v>
          </cell>
        </row>
        <row r="654">
          <cell r="B654" t="str">
            <v>Providing survey &amp; contouring, investigation of soil</v>
          </cell>
          <cell r="C654" t="str">
            <v>L.S.</v>
          </cell>
          <cell r="F654">
            <v>4800</v>
          </cell>
          <cell r="H654" t="str">
            <v>*</v>
          </cell>
        </row>
        <row r="655">
          <cell r="B655" t="str">
            <v>Design of foundation of equipments. Transformer plinth, Control room building (Departmental)</v>
          </cell>
          <cell r="C655" t="str">
            <v>L.S.</v>
          </cell>
          <cell r="F655">
            <v>4800</v>
          </cell>
          <cell r="H655" t="str">
            <v>*</v>
          </cell>
        </row>
        <row r="656">
          <cell r="B656" t="str">
            <v>water supply arrangement to earth pits in switch yard</v>
          </cell>
          <cell r="C656" t="str">
            <v>L.S.</v>
          </cell>
          <cell r="F656">
            <v>37396.800000000003</v>
          </cell>
          <cell r="H656" t="str">
            <v>*</v>
          </cell>
        </row>
        <row r="657">
          <cell r="B657" t="str">
            <v>water supply arrangement from borewell to overhead tank on control room</v>
          </cell>
          <cell r="C657" t="str">
            <v>L.S.</v>
          </cell>
          <cell r="F657">
            <v>108480</v>
          </cell>
          <cell r="H657" t="str">
            <v>*</v>
          </cell>
        </row>
        <row r="658">
          <cell r="B658" t="str">
            <v>construction of Cable trenches including providing C.C. covers in switch yard</v>
          </cell>
          <cell r="C658" t="str">
            <v>L.S.</v>
          </cell>
          <cell r="F658">
            <v>226612.8</v>
          </cell>
          <cell r="H658" t="str">
            <v>*</v>
          </cell>
        </row>
        <row r="659">
          <cell r="B659" t="str">
            <v>Construction of retaining wall</v>
          </cell>
          <cell r="C659" t="str">
            <v>L.S.</v>
          </cell>
          <cell r="F659">
            <v>199929.60000000001</v>
          </cell>
          <cell r="H659" t="str">
            <v>*</v>
          </cell>
        </row>
        <row r="660">
          <cell r="B660" t="str">
            <v>Foundations for structures and equipments for switching station</v>
          </cell>
          <cell r="C660" t="str">
            <v>L.S.</v>
          </cell>
          <cell r="F660">
            <v>570096</v>
          </cell>
          <cell r="H660" t="str">
            <v>*</v>
          </cell>
        </row>
        <row r="661">
          <cell r="B661" t="str">
            <v>Foundations for structures and equipments (for 2 t/f bays)</v>
          </cell>
          <cell r="C661" t="str">
            <v>L.S.</v>
          </cell>
          <cell r="F661">
            <v>1310780.1599999999</v>
          </cell>
          <cell r="H661" t="str">
            <v>*</v>
          </cell>
        </row>
        <row r="662">
          <cell r="B662" t="str">
            <v>33 kV 1000 MVA 1600 Amp.IN Door Type VCB</v>
          </cell>
          <cell r="C662" t="str">
            <v>No.</v>
          </cell>
          <cell r="F662">
            <v>1200000</v>
          </cell>
          <cell r="H662" t="str">
            <v>*</v>
          </cell>
        </row>
        <row r="663">
          <cell r="B663" t="str">
            <v>22 kV 1000 MVA 1600 Amp.IN Door Type VCB</v>
          </cell>
          <cell r="C663" t="str">
            <v>No.</v>
          </cell>
          <cell r="F663">
            <v>1200000</v>
          </cell>
          <cell r="H663" t="str">
            <v>*</v>
          </cell>
        </row>
        <row r="664">
          <cell r="B664" t="str">
            <v>22 kV SF6 Isolator</v>
          </cell>
          <cell r="C664" t="str">
            <v>No.</v>
          </cell>
          <cell r="D664">
            <v>2</v>
          </cell>
          <cell r="E664">
            <v>200000</v>
          </cell>
          <cell r="F664">
            <v>400000</v>
          </cell>
          <cell r="G664" t="e">
            <v>#N/A</v>
          </cell>
          <cell r="H664" t="str">
            <v>*</v>
          </cell>
        </row>
        <row r="665">
          <cell r="B665" t="str">
            <v>0.2 ACSR Loop Connector</v>
          </cell>
          <cell r="C665" t="str">
            <v>No.</v>
          </cell>
          <cell r="D665">
            <v>12</v>
          </cell>
          <cell r="E665">
            <v>64</v>
          </cell>
          <cell r="F665">
            <v>768</v>
          </cell>
          <cell r="G665" t="e">
            <v>#N/A</v>
          </cell>
          <cell r="H665" t="str">
            <v>*</v>
          </cell>
        </row>
        <row r="666">
          <cell r="B666" t="str">
            <v>Transformer Clamps</v>
          </cell>
          <cell r="C666" t="str">
            <v>No.</v>
          </cell>
          <cell r="D666">
            <v>6</v>
          </cell>
          <cell r="E666">
            <v>112.5</v>
          </cell>
          <cell r="F666">
            <v>675</v>
          </cell>
          <cell r="G666">
            <v>675</v>
          </cell>
          <cell r="H666" t="str">
            <v>*</v>
          </cell>
        </row>
        <row r="667">
          <cell r="B667" t="str">
            <v>33 kv guarding channel MS100x50</v>
          </cell>
          <cell r="C667" t="str">
            <v>Kg.</v>
          </cell>
          <cell r="F667">
            <v>34.92</v>
          </cell>
          <cell r="H667" t="str">
            <v>*</v>
          </cell>
        </row>
        <row r="668">
          <cell r="B668" t="str">
            <v>22 kv guarding channel MS100x50</v>
          </cell>
          <cell r="C668" t="str">
            <v>Kg.</v>
          </cell>
          <cell r="F668">
            <v>34.92</v>
          </cell>
          <cell r="H668" t="str">
            <v>*</v>
          </cell>
        </row>
        <row r="669">
          <cell r="B669" t="str">
            <v>11 kv guarding channel MS 75x40</v>
          </cell>
          <cell r="C669" t="str">
            <v>Kg.</v>
          </cell>
          <cell r="F669">
            <v>34.92</v>
          </cell>
          <cell r="H669" t="str">
            <v>*</v>
          </cell>
        </row>
        <row r="670">
          <cell r="B670" t="str">
            <v>11 kV heat shrinkable Straight through joint kit for 3 C X 50 sqmm</v>
          </cell>
          <cell r="C670" t="str">
            <v>Kg.</v>
          </cell>
          <cell r="F670">
            <v>3400</v>
          </cell>
          <cell r="H670" t="str">
            <v>*</v>
          </cell>
        </row>
        <row r="671">
          <cell r="B671" t="str">
            <v>11 kV heat shrinkable Outdoor termination joint kit for 3 C X 50 sqmm</v>
          </cell>
          <cell r="C671" t="str">
            <v>Kg.</v>
          </cell>
          <cell r="F671">
            <v>1185</v>
          </cell>
          <cell r="H671" t="str">
            <v>*</v>
          </cell>
        </row>
        <row r="672">
          <cell r="B672" t="str">
            <v>C.T.-33KV200-100/1-1-1A/3Core</v>
          </cell>
          <cell r="C672" t="str">
            <v>No</v>
          </cell>
          <cell r="F672">
            <v>20000</v>
          </cell>
        </row>
        <row r="673">
          <cell r="B673" t="str">
            <v>22 kV Heat shrik Straight through joint (Al) kit for XLPE 3 C X 300 sqmm</v>
          </cell>
          <cell r="C673" t="str">
            <v>Kit</v>
          </cell>
          <cell r="F673">
            <v>22000</v>
          </cell>
          <cell r="H673" t="str">
            <v>*</v>
          </cell>
        </row>
        <row r="674">
          <cell r="B674" t="str">
            <v>22 kV Heat shrik Indoor termination joint (Al) kit for XLPE 3 C X 300 sqmm</v>
          </cell>
          <cell r="C674" t="str">
            <v>Kit</v>
          </cell>
          <cell r="F674">
            <v>7335</v>
          </cell>
          <cell r="H674" t="str">
            <v>*</v>
          </cell>
        </row>
        <row r="675">
          <cell r="B675" t="str">
            <v>Stainless steel neutral earth resistor for 10 MVA 22/11 kV DZ-10 Power Transformer</v>
          </cell>
          <cell r="C675" t="str">
            <v>No</v>
          </cell>
          <cell r="F675">
            <v>30000</v>
          </cell>
          <cell r="H675" t="str">
            <v>*</v>
          </cell>
        </row>
        <row r="676">
          <cell r="B676" t="str">
            <v>Sundries such as Civil Work, Foundation Earthing glands etc.</v>
          </cell>
          <cell r="C676" t="str">
            <v>L.S.</v>
          </cell>
          <cell r="F676">
            <v>10000</v>
          </cell>
          <cell r="H676" t="str">
            <v>*</v>
          </cell>
        </row>
        <row r="677">
          <cell r="B677" t="str">
            <v>Erection of 25 nos of towers in place of old rusted towers with pile foundation and caps and reconductoring with 0.2 ACSR conductor this includes the cost of tower material</v>
          </cell>
          <cell r="C677" t="str">
            <v>No</v>
          </cell>
          <cell r="F677">
            <v>376800</v>
          </cell>
          <cell r="H677" t="str">
            <v>*</v>
          </cell>
        </row>
        <row r="678">
          <cell r="B678" t="str">
            <v>Sundries Nutbolts,Binding Tapes wire etc.</v>
          </cell>
          <cell r="C678" t="str">
            <v>LS</v>
          </cell>
          <cell r="F678">
            <v>15000</v>
          </cell>
          <cell r="H678" t="str">
            <v>*</v>
          </cell>
        </row>
        <row r="679">
          <cell r="B679" t="str">
            <v>Ring Main Unit SF - 6 Type (3 Isolators + 1 Breaker)</v>
          </cell>
          <cell r="C679" t="str">
            <v>Set</v>
          </cell>
          <cell r="F679">
            <v>360000</v>
          </cell>
          <cell r="H679" t="str">
            <v>*</v>
          </cell>
        </row>
        <row r="680">
          <cell r="B680" t="str">
            <v>Foundation Structure for RMU for Cable Entry Etc.</v>
          </cell>
          <cell r="C680" t="str">
            <v>No</v>
          </cell>
          <cell r="F680">
            <v>16000</v>
          </cell>
          <cell r="H680" t="str">
            <v>*</v>
          </cell>
        </row>
        <row r="681">
          <cell r="B681" t="str">
            <v>Earthing to equipment with Salt ,Coke, earthing strip Etc.</v>
          </cell>
          <cell r="C681" t="str">
            <v>No</v>
          </cell>
          <cell r="F681">
            <v>10000</v>
          </cell>
          <cell r="H681" t="str">
            <v>*</v>
          </cell>
        </row>
        <row r="682">
          <cell r="B682" t="str">
            <v>Sundries such as N/B, Washers, Welding etc.</v>
          </cell>
          <cell r="C682" t="str">
            <v>kg</v>
          </cell>
          <cell r="F682">
            <v>2500</v>
          </cell>
          <cell r="H682" t="str">
            <v>*</v>
          </cell>
        </row>
        <row r="683">
          <cell r="B683" t="str">
            <v>Ring Main Unit SF - 6 Type (2 Isolators + 2 Breaker)</v>
          </cell>
          <cell r="C683" t="str">
            <v>Set</v>
          </cell>
          <cell r="F683">
            <v>400000</v>
          </cell>
          <cell r="H683" t="str">
            <v>*</v>
          </cell>
        </row>
        <row r="684">
          <cell r="B684" t="str">
            <v>Single Core 11 KV 300 sq mm XLPE Cable</v>
          </cell>
          <cell r="C684" t="str">
            <v>Mtr.</v>
          </cell>
          <cell r="F684">
            <v>964.82676000000004</v>
          </cell>
          <cell r="H684" t="str">
            <v>*</v>
          </cell>
        </row>
        <row r="685">
          <cell r="B685" t="str">
            <v>11 KV Neutral CT Outdoor type with Relay</v>
          </cell>
          <cell r="C685" t="str">
            <v>No</v>
          </cell>
          <cell r="F685">
            <v>31680</v>
          </cell>
          <cell r="H685" t="str">
            <v>*</v>
          </cell>
        </row>
        <row r="686">
          <cell r="B686" t="str">
            <v>CT Structure</v>
          </cell>
          <cell r="C686" t="str">
            <v>L.S.</v>
          </cell>
          <cell r="F686">
            <v>5000</v>
          </cell>
          <cell r="H686" t="str">
            <v>*</v>
          </cell>
        </row>
        <row r="687">
          <cell r="B687" t="str">
            <v>Ring Main Unit SF - 6 Type (3 Isolators + 2 Breaker) 22 kV</v>
          </cell>
          <cell r="C687" t="str">
            <v>Set</v>
          </cell>
          <cell r="F687">
            <v>480000</v>
          </cell>
          <cell r="H687" t="str">
            <v>*</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 file  for CAP R&amp;M"/>
      <sheetName val="LoA IP_I"/>
      <sheetName val="Divisions U R UR"/>
      <sheetName val="Sheet1 (2)"/>
      <sheetName val="LAS _I"/>
      <sheetName val="LOA _I"/>
      <sheetName val="LOA_II"/>
      <sheetName val="NIT Phase II A"/>
      <sheetName val="119 Divisionwise Cost"/>
      <sheetName val="Annexure XV"/>
      <sheetName val="Tender"/>
      <sheetName val="119 names"/>
      <sheetName val="final Director data"/>
      <sheetName val="Additional MERC approval IP_II"/>
      <sheetName val="Sheet1"/>
      <sheetName val="Sheet2"/>
      <sheetName val="Index (Print) june 08"/>
      <sheetName val="Data base Dec 08"/>
    </sheetNames>
    <sheetDataSet>
      <sheetData sheetId="0"/>
      <sheetData sheetId="1"/>
      <sheetData sheetId="2"/>
      <sheetData sheetId="3"/>
      <sheetData sheetId="4">
        <row r="4">
          <cell r="E4" t="str">
            <v>Gadhinglaj</v>
          </cell>
          <cell r="F4">
            <v>10</v>
          </cell>
          <cell r="G4">
            <v>5</v>
          </cell>
          <cell r="H4">
            <v>5</v>
          </cell>
          <cell r="I4">
            <v>5</v>
          </cell>
        </row>
        <row r="5">
          <cell r="E5" t="str">
            <v>Kolhapur Rural I</v>
          </cell>
          <cell r="F5">
            <v>6</v>
          </cell>
          <cell r="G5">
            <v>4</v>
          </cell>
          <cell r="H5">
            <v>2</v>
          </cell>
          <cell r="I5">
            <v>4</v>
          </cell>
        </row>
        <row r="6">
          <cell r="E6" t="str">
            <v>Total</v>
          </cell>
          <cell r="F6">
            <v>16</v>
          </cell>
          <cell r="G6">
            <v>9</v>
          </cell>
          <cell r="H6">
            <v>7</v>
          </cell>
          <cell r="I6">
            <v>9</v>
          </cell>
        </row>
        <row r="7">
          <cell r="E7" t="str">
            <v>Solapur Rural</v>
          </cell>
          <cell r="F7">
            <v>7</v>
          </cell>
          <cell r="G7">
            <v>6</v>
          </cell>
          <cell r="H7">
            <v>1</v>
          </cell>
          <cell r="I7">
            <v>6</v>
          </cell>
        </row>
        <row r="8">
          <cell r="E8" t="str">
            <v>Solapur Urban</v>
          </cell>
          <cell r="F8">
            <v>1</v>
          </cell>
          <cell r="G8">
            <v>1</v>
          </cell>
          <cell r="H8">
            <v>0</v>
          </cell>
          <cell r="I8">
            <v>0</v>
          </cell>
        </row>
        <row r="9">
          <cell r="E9" t="str">
            <v>Total</v>
          </cell>
          <cell r="F9">
            <v>8</v>
          </cell>
          <cell r="G9">
            <v>7</v>
          </cell>
          <cell r="H9">
            <v>1</v>
          </cell>
          <cell r="I9">
            <v>6</v>
          </cell>
        </row>
        <row r="10">
          <cell r="E10" t="str">
            <v>Ahmednagar Rural</v>
          </cell>
          <cell r="F10">
            <v>8</v>
          </cell>
          <cell r="G10">
            <v>3</v>
          </cell>
          <cell r="H10">
            <v>5</v>
          </cell>
          <cell r="I10">
            <v>3</v>
          </cell>
        </row>
        <row r="11">
          <cell r="E11" t="str">
            <v>Ahmednagar UCR</v>
          </cell>
          <cell r="F11">
            <v>3</v>
          </cell>
          <cell r="G11">
            <v>2</v>
          </cell>
          <cell r="H11">
            <v>1</v>
          </cell>
          <cell r="I11">
            <v>2</v>
          </cell>
        </row>
        <row r="12">
          <cell r="E12" t="str">
            <v>Total</v>
          </cell>
          <cell r="F12">
            <v>11</v>
          </cell>
          <cell r="G12">
            <v>5</v>
          </cell>
          <cell r="H12">
            <v>6</v>
          </cell>
          <cell r="I12">
            <v>5</v>
          </cell>
        </row>
        <row r="13">
          <cell r="E13" t="str">
            <v>Sangamner</v>
          </cell>
          <cell r="F13">
            <v>7</v>
          </cell>
          <cell r="G13">
            <v>6</v>
          </cell>
          <cell r="H13">
            <v>1</v>
          </cell>
          <cell r="I13">
            <v>6</v>
          </cell>
        </row>
        <row r="14">
          <cell r="E14" t="str">
            <v>Aurangabad Rural</v>
          </cell>
          <cell r="F14">
            <v>9</v>
          </cell>
          <cell r="G14">
            <v>8</v>
          </cell>
          <cell r="H14">
            <v>1</v>
          </cell>
          <cell r="I14">
            <v>8</v>
          </cell>
        </row>
        <row r="15">
          <cell r="E15" t="str">
            <v>Kannad</v>
          </cell>
          <cell r="F15">
            <v>13</v>
          </cell>
          <cell r="G15">
            <v>13</v>
          </cell>
          <cell r="H15">
            <v>0</v>
          </cell>
          <cell r="I15">
            <v>12</v>
          </cell>
        </row>
        <row r="16">
          <cell r="E16" t="str">
            <v>Jalna II</v>
          </cell>
          <cell r="F16">
            <v>7</v>
          </cell>
          <cell r="G16">
            <v>6</v>
          </cell>
          <cell r="H16">
            <v>1</v>
          </cell>
          <cell r="I16">
            <v>6</v>
          </cell>
        </row>
        <row r="17">
          <cell r="E17" t="str">
            <v>Total</v>
          </cell>
          <cell r="F17">
            <v>29</v>
          </cell>
          <cell r="G17">
            <v>27</v>
          </cell>
          <cell r="H17">
            <v>2</v>
          </cell>
          <cell r="I17">
            <v>26</v>
          </cell>
        </row>
        <row r="18">
          <cell r="E18" t="str">
            <v>Beed</v>
          </cell>
          <cell r="F18">
            <v>7</v>
          </cell>
          <cell r="G18">
            <v>5</v>
          </cell>
          <cell r="H18">
            <v>2</v>
          </cell>
          <cell r="I18">
            <v>5</v>
          </cell>
        </row>
        <row r="19">
          <cell r="E19" t="str">
            <v>Degloor</v>
          </cell>
          <cell r="F19">
            <v>6</v>
          </cell>
          <cell r="G19">
            <v>5</v>
          </cell>
          <cell r="H19">
            <v>1</v>
          </cell>
          <cell r="I19">
            <v>5</v>
          </cell>
        </row>
        <row r="20">
          <cell r="E20" t="str">
            <v>Toal</v>
          </cell>
          <cell r="F20">
            <v>13</v>
          </cell>
          <cell r="G20">
            <v>10</v>
          </cell>
          <cell r="H20">
            <v>3</v>
          </cell>
          <cell r="I20">
            <v>10</v>
          </cell>
        </row>
        <row r="21">
          <cell r="E21" t="str">
            <v>Latur</v>
          </cell>
          <cell r="F21">
            <v>4</v>
          </cell>
          <cell r="G21">
            <v>3</v>
          </cell>
          <cell r="H21">
            <v>1</v>
          </cell>
          <cell r="I21">
            <v>3</v>
          </cell>
        </row>
        <row r="22">
          <cell r="E22" t="str">
            <v>Osmanabad</v>
          </cell>
          <cell r="F22">
            <v>12</v>
          </cell>
          <cell r="G22">
            <v>9</v>
          </cell>
          <cell r="H22">
            <v>3</v>
          </cell>
          <cell r="I22">
            <v>9</v>
          </cell>
        </row>
        <row r="23">
          <cell r="E23" t="str">
            <v>Total</v>
          </cell>
          <cell r="F23">
            <v>16</v>
          </cell>
          <cell r="G23">
            <v>12</v>
          </cell>
          <cell r="H23">
            <v>4</v>
          </cell>
          <cell r="I23">
            <v>12</v>
          </cell>
        </row>
        <row r="24">
          <cell r="E24" t="str">
            <v>Udgir</v>
          </cell>
          <cell r="F24">
            <v>5</v>
          </cell>
          <cell r="G24">
            <v>5</v>
          </cell>
          <cell r="H24">
            <v>0</v>
          </cell>
          <cell r="I24">
            <v>2</v>
          </cell>
        </row>
        <row r="25">
          <cell r="E25" t="str">
            <v>Nilanga</v>
          </cell>
          <cell r="F25">
            <v>5</v>
          </cell>
          <cell r="G25">
            <v>5</v>
          </cell>
          <cell r="H25">
            <v>0</v>
          </cell>
          <cell r="I25">
            <v>4</v>
          </cell>
        </row>
        <row r="26">
          <cell r="E26" t="str">
            <v>Total</v>
          </cell>
          <cell r="F26">
            <v>10</v>
          </cell>
          <cell r="G26">
            <v>10</v>
          </cell>
          <cell r="H26">
            <v>0</v>
          </cell>
          <cell r="I26">
            <v>6</v>
          </cell>
        </row>
        <row r="27">
          <cell r="E27" t="str">
            <v>Nanded</v>
          </cell>
          <cell r="F27">
            <v>12</v>
          </cell>
          <cell r="G27">
            <v>6</v>
          </cell>
          <cell r="H27">
            <v>6</v>
          </cell>
          <cell r="I27">
            <v>0</v>
          </cell>
        </row>
        <row r="28">
          <cell r="E28" t="str">
            <v>Bhokar</v>
          </cell>
          <cell r="F28">
            <v>8</v>
          </cell>
          <cell r="G28">
            <v>1</v>
          </cell>
          <cell r="H28">
            <v>7</v>
          </cell>
          <cell r="I28">
            <v>0</v>
          </cell>
        </row>
        <row r="29">
          <cell r="E29" t="str">
            <v>Total</v>
          </cell>
          <cell r="F29">
            <v>20</v>
          </cell>
          <cell r="G29">
            <v>7</v>
          </cell>
          <cell r="H29">
            <v>13</v>
          </cell>
          <cell r="I29">
            <v>0</v>
          </cell>
        </row>
        <row r="30">
          <cell r="E30" t="str">
            <v>Goregaon</v>
          </cell>
          <cell r="F30">
            <v>4</v>
          </cell>
          <cell r="G30">
            <v>2</v>
          </cell>
          <cell r="H30">
            <v>2</v>
          </cell>
          <cell r="I30">
            <v>2</v>
          </cell>
        </row>
        <row r="31">
          <cell r="E31" t="str">
            <v>Panvel Rural</v>
          </cell>
          <cell r="F31">
            <v>3</v>
          </cell>
          <cell r="G31">
            <v>1</v>
          </cell>
          <cell r="H31">
            <v>2</v>
          </cell>
          <cell r="I31">
            <v>1</v>
          </cell>
        </row>
        <row r="32">
          <cell r="E32" t="str">
            <v>Total</v>
          </cell>
          <cell r="F32">
            <v>7</v>
          </cell>
          <cell r="G32">
            <v>3</v>
          </cell>
          <cell r="H32">
            <v>4</v>
          </cell>
          <cell r="I32">
            <v>3</v>
          </cell>
        </row>
        <row r="33">
          <cell r="E33" t="str">
            <v>Bhosari</v>
          </cell>
          <cell r="F33">
            <v>0</v>
          </cell>
          <cell r="G33">
            <v>0</v>
          </cell>
          <cell r="H33">
            <v>0</v>
          </cell>
          <cell r="I33">
            <v>0</v>
          </cell>
        </row>
        <row r="34">
          <cell r="E34" t="str">
            <v>Kothrud</v>
          </cell>
          <cell r="F34">
            <v>3</v>
          </cell>
          <cell r="G34">
            <v>3</v>
          </cell>
          <cell r="H34">
            <v>0</v>
          </cell>
          <cell r="I34">
            <v>3</v>
          </cell>
        </row>
        <row r="35">
          <cell r="E35" t="str">
            <v>Bund Garden</v>
          </cell>
          <cell r="F35">
            <v>1</v>
          </cell>
          <cell r="G35">
            <v>1</v>
          </cell>
          <cell r="H35">
            <v>0</v>
          </cell>
          <cell r="I35">
            <v>1</v>
          </cell>
        </row>
        <row r="36">
          <cell r="E36" t="str">
            <v>Total</v>
          </cell>
          <cell r="F36">
            <v>4</v>
          </cell>
          <cell r="G36">
            <v>4</v>
          </cell>
          <cell r="H36">
            <v>0</v>
          </cell>
          <cell r="I36">
            <v>4</v>
          </cell>
        </row>
        <row r="37">
          <cell r="E37" t="str">
            <v>Baramati</v>
          </cell>
          <cell r="F37">
            <v>2</v>
          </cell>
          <cell r="G37">
            <v>1</v>
          </cell>
          <cell r="H37">
            <v>1</v>
          </cell>
          <cell r="I37">
            <v>1</v>
          </cell>
        </row>
        <row r="38">
          <cell r="E38" t="str">
            <v>Kedgaon</v>
          </cell>
          <cell r="F38">
            <v>4</v>
          </cell>
          <cell r="G38">
            <v>3</v>
          </cell>
          <cell r="H38">
            <v>1</v>
          </cell>
          <cell r="I38">
            <v>3</v>
          </cell>
        </row>
        <row r="39">
          <cell r="E39" t="str">
            <v>Manchar</v>
          </cell>
          <cell r="F39">
            <v>6</v>
          </cell>
          <cell r="G39">
            <v>6</v>
          </cell>
          <cell r="H39">
            <v>0</v>
          </cell>
          <cell r="I39">
            <v>6</v>
          </cell>
        </row>
        <row r="40">
          <cell r="E40" t="str">
            <v>Total</v>
          </cell>
          <cell r="F40">
            <v>12</v>
          </cell>
          <cell r="G40">
            <v>10</v>
          </cell>
          <cell r="H40">
            <v>2</v>
          </cell>
          <cell r="I40">
            <v>10</v>
          </cell>
        </row>
        <row r="41">
          <cell r="E41" t="str">
            <v>Bramhapuri</v>
          </cell>
          <cell r="F41">
            <v>4</v>
          </cell>
          <cell r="G41">
            <v>4</v>
          </cell>
          <cell r="H41">
            <v>0</v>
          </cell>
          <cell r="I41">
            <v>4</v>
          </cell>
        </row>
        <row r="42">
          <cell r="E42" t="str">
            <v>Sakoli</v>
          </cell>
          <cell r="F42">
            <v>8</v>
          </cell>
          <cell r="G42">
            <v>5</v>
          </cell>
          <cell r="H42">
            <v>3</v>
          </cell>
          <cell r="I42">
            <v>5</v>
          </cell>
        </row>
        <row r="43">
          <cell r="E43" t="str">
            <v>Nagpur Division II</v>
          </cell>
          <cell r="F43">
            <v>4</v>
          </cell>
          <cell r="G43">
            <v>4</v>
          </cell>
          <cell r="H43">
            <v>0</v>
          </cell>
          <cell r="I43">
            <v>4</v>
          </cell>
        </row>
        <row r="44">
          <cell r="E44" t="str">
            <v>Total</v>
          </cell>
          <cell r="F44">
            <v>16</v>
          </cell>
          <cell r="G44">
            <v>13</v>
          </cell>
          <cell r="H44">
            <v>3</v>
          </cell>
          <cell r="I44">
            <v>13</v>
          </cell>
        </row>
        <row r="45">
          <cell r="E45" t="str">
            <v>Grand Total</v>
          </cell>
          <cell r="F45">
            <v>169</v>
          </cell>
          <cell r="G45">
            <v>123</v>
          </cell>
          <cell r="H45">
            <v>46</v>
          </cell>
          <cell r="I45">
            <v>110</v>
          </cell>
        </row>
      </sheetData>
      <sheetData sheetId="5"/>
      <sheetData sheetId="6"/>
      <sheetData sheetId="7"/>
      <sheetData sheetId="8">
        <row r="9">
          <cell r="G9" t="str">
            <v>Gadhinglaj</v>
          </cell>
          <cell r="H9">
            <v>8786.33</v>
          </cell>
          <cell r="I9">
            <v>14982.028713638414</v>
          </cell>
          <cell r="K9">
            <v>18687.87</v>
          </cell>
          <cell r="L9">
            <v>1.2473524351871046</v>
          </cell>
          <cell r="M9">
            <v>10959.650121857512</v>
          </cell>
        </row>
        <row r="10">
          <cell r="G10" t="str">
            <v>Kolhapur Rural I</v>
          </cell>
          <cell r="H10">
            <v>6195.6987136384132</v>
          </cell>
          <cell r="L10">
            <v>1.2473524351871046</v>
          </cell>
          <cell r="M10">
            <v>7728.2198781424859</v>
          </cell>
        </row>
        <row r="11">
          <cell r="G11" t="str">
            <v>Solapur Rural</v>
          </cell>
          <cell r="H11">
            <v>10778.624112891492</v>
          </cell>
          <cell r="I11">
            <v>15293.346609849814</v>
          </cell>
          <cell r="K11">
            <v>19116.674999999999</v>
          </cell>
          <cell r="L11">
            <v>1.2499994597446538</v>
          </cell>
          <cell r="M11">
            <v>13473.274317905063</v>
          </cell>
        </row>
        <row r="12">
          <cell r="G12" t="str">
            <v>Solapur Urban</v>
          </cell>
          <cell r="H12">
            <v>4514.7224969583222</v>
          </cell>
          <cell r="L12">
            <v>1.2499994597446538</v>
          </cell>
          <cell r="M12">
            <v>5643.4006820949371</v>
          </cell>
        </row>
        <row r="13">
          <cell r="G13" t="str">
            <v>Ahmednagar Rural</v>
          </cell>
          <cell r="H13">
            <v>13135.65</v>
          </cell>
          <cell r="L13">
            <v>1.1712547803863425</v>
          </cell>
          <cell r="M13">
            <v>15385.192855981859</v>
          </cell>
        </row>
        <row r="14">
          <cell r="G14" t="str">
            <v>Ahmednagar UCR</v>
          </cell>
          <cell r="H14">
            <v>9566.49</v>
          </cell>
          <cell r="I14">
            <v>22702.14</v>
          </cell>
          <cell r="K14">
            <v>26589.99</v>
          </cell>
          <cell r="L14">
            <v>1.1712547803863425</v>
          </cell>
          <cell r="M14">
            <v>11204.797144018141</v>
          </cell>
        </row>
        <row r="15">
          <cell r="G15" t="str">
            <v>Sangamner</v>
          </cell>
          <cell r="H15">
            <v>13668.25</v>
          </cell>
          <cell r="I15">
            <v>13668.25</v>
          </cell>
          <cell r="K15">
            <v>16128.54</v>
          </cell>
          <cell r="L15">
            <v>1.1800003658112781</v>
          </cell>
          <cell r="M15">
            <v>16128.540000000003</v>
          </cell>
        </row>
        <row r="16">
          <cell r="G16" t="str">
            <v>Aurangabad Rural</v>
          </cell>
          <cell r="H16">
            <v>8078.09</v>
          </cell>
          <cell r="I16">
            <v>22523.09</v>
          </cell>
          <cell r="K16">
            <v>26791.23</v>
          </cell>
          <cell r="L16">
            <v>1.1895006413418407</v>
          </cell>
          <cell r="M16">
            <v>9608.8932358171096</v>
          </cell>
        </row>
        <row r="17">
          <cell r="G17" t="str">
            <v>Jalna II</v>
          </cell>
          <cell r="H17">
            <v>6633</v>
          </cell>
          <cell r="L17">
            <v>1.1895006413418407</v>
          </cell>
          <cell r="M17">
            <v>7889.95775402043</v>
          </cell>
        </row>
        <row r="18">
          <cell r="G18" t="str">
            <v>Kannad</v>
          </cell>
          <cell r="H18">
            <v>7812</v>
          </cell>
          <cell r="L18">
            <v>1.1895006413418407</v>
          </cell>
          <cell r="M18">
            <v>9292.37901016246</v>
          </cell>
        </row>
        <row r="19">
          <cell r="G19" t="str">
            <v>Beed</v>
          </cell>
          <cell r="H19">
            <v>11001.9</v>
          </cell>
          <cell r="I19">
            <v>18667.099999999999</v>
          </cell>
          <cell r="M19">
            <v>0</v>
          </cell>
        </row>
        <row r="20">
          <cell r="G20" t="str">
            <v>Degloor</v>
          </cell>
          <cell r="H20">
            <v>7665.2</v>
          </cell>
          <cell r="M20">
            <v>0</v>
          </cell>
        </row>
        <row r="21">
          <cell r="G21" t="str">
            <v>Latur</v>
          </cell>
          <cell r="H21">
            <v>8478.7099999999991</v>
          </cell>
          <cell r="I21">
            <v>18449.18</v>
          </cell>
          <cell r="K21">
            <v>22888.605</v>
          </cell>
          <cell r="L21">
            <v>1.2406299358562276</v>
          </cell>
          <cell r="M21">
            <v>10518.941443443555</v>
          </cell>
        </row>
        <row r="22">
          <cell r="G22" t="str">
            <v>Osmanabad</v>
          </cell>
          <cell r="H22">
            <v>9970.4699999999993</v>
          </cell>
          <cell r="L22">
            <v>1.2406299358562276</v>
          </cell>
          <cell r="M22">
            <v>12369.663556556441</v>
          </cell>
        </row>
        <row r="23">
          <cell r="G23" t="str">
            <v>Ambejogai</v>
          </cell>
          <cell r="H23">
            <v>6616.95</v>
          </cell>
          <cell r="I23">
            <v>15125.96</v>
          </cell>
          <cell r="M23">
            <v>0</v>
          </cell>
        </row>
        <row r="24">
          <cell r="G24" t="str">
            <v>Tuljapur</v>
          </cell>
          <cell r="H24">
            <v>8509.01</v>
          </cell>
          <cell r="M24">
            <v>0</v>
          </cell>
        </row>
        <row r="25">
          <cell r="G25" t="str">
            <v>Nilanga</v>
          </cell>
          <cell r="H25">
            <v>7376.29</v>
          </cell>
          <cell r="I25">
            <v>16418.009999999998</v>
          </cell>
          <cell r="K25">
            <v>20422.362638999999</v>
          </cell>
          <cell r="L25">
            <v>1.2439</v>
          </cell>
          <cell r="M25">
            <v>9175.3671310000009</v>
          </cell>
        </row>
        <row r="26">
          <cell r="G26" t="str">
            <v>Udgir</v>
          </cell>
          <cell r="H26">
            <v>9041.7199999999993</v>
          </cell>
          <cell r="L26">
            <v>1.2439</v>
          </cell>
          <cell r="M26">
            <v>11246.995508</v>
          </cell>
        </row>
        <row r="27">
          <cell r="G27" t="str">
            <v>Bhokar</v>
          </cell>
          <cell r="H27">
            <v>9734.7099999999991</v>
          </cell>
          <cell r="I27">
            <v>20885.911772617525</v>
          </cell>
          <cell r="K27">
            <v>28184</v>
          </cell>
          <cell r="L27">
            <v>1.349426364854736</v>
          </cell>
          <cell r="M27">
            <v>13136.274328215046</v>
          </cell>
        </row>
        <row r="28">
          <cell r="G28" t="str">
            <v>Nanded</v>
          </cell>
          <cell r="H28">
            <v>11151.2</v>
          </cell>
          <cell r="L28">
            <v>1.349426364854736</v>
          </cell>
          <cell r="M28">
            <v>15047.723279768134</v>
          </cell>
        </row>
        <row r="29">
          <cell r="G29" t="str">
            <v>Goregaon</v>
          </cell>
          <cell r="H29">
            <v>6380.23</v>
          </cell>
          <cell r="I29">
            <v>17761.510000000002</v>
          </cell>
          <cell r="K29">
            <v>23846.59</v>
          </cell>
          <cell r="L29">
            <v>1.3425992497259522</v>
          </cell>
          <cell r="M29">
            <v>8566.0920110790121</v>
          </cell>
        </row>
        <row r="30">
          <cell r="G30" t="str">
            <v>Panvel Rural</v>
          </cell>
          <cell r="H30">
            <v>11381.28</v>
          </cell>
          <cell r="L30">
            <v>1.3425992497259522</v>
          </cell>
          <cell r="M30">
            <v>15280.497988920986</v>
          </cell>
        </row>
        <row r="31">
          <cell r="G31" t="str">
            <v>Bhosari</v>
          </cell>
          <cell r="H31">
            <v>5142.5163588745563</v>
          </cell>
          <cell r="I31">
            <v>15162.367839206161</v>
          </cell>
          <cell r="K31">
            <v>18952.959799007698</v>
          </cell>
          <cell r="L31">
            <v>1.2499999999999998</v>
          </cell>
          <cell r="M31">
            <v>6428.1454485931945</v>
          </cell>
        </row>
        <row r="32">
          <cell r="G32" t="str">
            <v>Bund Garden</v>
          </cell>
          <cell r="H32">
            <v>4782.2453729353356</v>
          </cell>
          <cell r="L32">
            <v>1.2499999999999998</v>
          </cell>
          <cell r="M32">
            <v>5977.8067161691688</v>
          </cell>
        </row>
        <row r="33">
          <cell r="G33" t="str">
            <v>Kothrud</v>
          </cell>
          <cell r="H33">
            <v>5237.6061073962683</v>
          </cell>
          <cell r="L33">
            <v>1.2499999999999998</v>
          </cell>
          <cell r="M33">
            <v>6547.007634245334</v>
          </cell>
        </row>
        <row r="34">
          <cell r="G34" t="str">
            <v>Baramati</v>
          </cell>
          <cell r="H34">
            <v>7971.2483731884104</v>
          </cell>
          <cell r="I34">
            <v>22081.80461059817</v>
          </cell>
          <cell r="K34">
            <v>27353.226799799999</v>
          </cell>
          <cell r="L34">
            <v>1.2387224360581384</v>
          </cell>
          <cell r="M34">
            <v>9874.1642032604195</v>
          </cell>
        </row>
        <row r="35">
          <cell r="G35" t="str">
            <v>Kedgaon</v>
          </cell>
          <cell r="H35">
            <v>8590.6649587149932</v>
          </cell>
          <cell r="L35">
            <v>1.2387224360581384</v>
          </cell>
          <cell r="M35">
            <v>10641.449425018724</v>
          </cell>
        </row>
        <row r="36">
          <cell r="G36" t="str">
            <v>Manchar</v>
          </cell>
          <cell r="H36">
            <v>5519.8912786947676</v>
          </cell>
          <cell r="L36">
            <v>1.2387224360581384</v>
          </cell>
          <cell r="M36">
            <v>6837.6131715208548</v>
          </cell>
        </row>
        <row r="37">
          <cell r="G37" t="str">
            <v>Bramhapuri</v>
          </cell>
          <cell r="H37">
            <v>3594.32</v>
          </cell>
          <cell r="I37">
            <v>17903.95</v>
          </cell>
          <cell r="K37">
            <v>21911.389849800002</v>
          </cell>
          <cell r="L37">
            <v>1.2238299285800061</v>
          </cell>
          <cell r="M37">
            <v>4398.8363888936874</v>
          </cell>
        </row>
        <row r="38">
          <cell r="G38" t="str">
            <v>Nagpur Division II</v>
          </cell>
          <cell r="H38">
            <v>7315.12</v>
          </cell>
          <cell r="L38">
            <v>1.2238299285800061</v>
          </cell>
          <cell r="M38">
            <v>8952.4627871541743</v>
          </cell>
        </row>
        <row r="39">
          <cell r="G39" t="str">
            <v>Sakoli</v>
          </cell>
          <cell r="H39">
            <v>6994.51</v>
          </cell>
          <cell r="L39">
            <v>1.2238299285800061</v>
          </cell>
          <cell r="M39">
            <v>8560.0906737521382</v>
          </cell>
        </row>
        <row r="40">
          <cell r="E40" t="str">
            <v>Sangli Rural</v>
          </cell>
          <cell r="G40" t="str">
            <v xml:space="preserve">Sangli (R) </v>
          </cell>
          <cell r="H40">
            <v>14050.96</v>
          </cell>
          <cell r="I40">
            <v>14050.96</v>
          </cell>
          <cell r="M40">
            <v>0</v>
          </cell>
        </row>
        <row r="41">
          <cell r="E41" t="str">
            <v>Islampur</v>
          </cell>
          <cell r="G41" t="str">
            <v>Islampur</v>
          </cell>
          <cell r="H41">
            <v>7457.8411613003918</v>
          </cell>
          <cell r="L41">
            <v>0</v>
          </cell>
          <cell r="M41">
            <v>0</v>
          </cell>
        </row>
        <row r="42">
          <cell r="E42" t="str">
            <v>Sangli (U)</v>
          </cell>
          <cell r="G42" t="str">
            <v>Sangli Urban</v>
          </cell>
          <cell r="H42">
            <v>8588.1332753347251</v>
          </cell>
          <cell r="I42">
            <v>16045.97</v>
          </cell>
          <cell r="M42">
            <v>0</v>
          </cell>
        </row>
        <row r="43">
          <cell r="E43" t="str">
            <v>Kolhapur Rural II</v>
          </cell>
          <cell r="G43" t="str">
            <v>Kolhapur R II</v>
          </cell>
          <cell r="H43">
            <v>7510.1726828139581</v>
          </cell>
          <cell r="L43">
            <v>1.2467942247444725</v>
          </cell>
          <cell r="M43">
            <v>9363.639927766144</v>
          </cell>
        </row>
        <row r="44">
          <cell r="E44" t="str">
            <v xml:space="preserve">Kolhapur Urban </v>
          </cell>
          <cell r="G44" t="str">
            <v>Kolhapur U</v>
          </cell>
          <cell r="H44">
            <v>8538.9896228593971</v>
          </cell>
          <cell r="I44">
            <v>16049.16</v>
          </cell>
          <cell r="K44">
            <v>20010</v>
          </cell>
          <cell r="L44">
            <v>1.2467942247444725</v>
          </cell>
          <cell r="M44">
            <v>10646.362946934078</v>
          </cell>
        </row>
        <row r="45">
          <cell r="E45" t="str">
            <v>Ichalkaraji</v>
          </cell>
          <cell r="G45" t="str">
            <v>Ichalkaranji</v>
          </cell>
          <cell r="H45">
            <v>2612.3560412542802</v>
          </cell>
          <cell r="L45">
            <v>1.2292463729053482</v>
          </cell>
          <cell r="M45">
            <v>3211.2291884491983</v>
          </cell>
        </row>
        <row r="46">
          <cell r="E46" t="str">
            <v>Jaysingpur</v>
          </cell>
          <cell r="G46" t="str">
            <v>Jaysingpur</v>
          </cell>
          <cell r="H46">
            <v>7108.2339430645916</v>
          </cell>
          <cell r="I46">
            <v>9720.59</v>
          </cell>
          <cell r="K46">
            <v>11949</v>
          </cell>
          <cell r="L46">
            <v>1.2292463729053482</v>
          </cell>
          <cell r="M46">
            <v>8737.7707922748305</v>
          </cell>
        </row>
        <row r="47">
          <cell r="E47" t="str">
            <v>Satara</v>
          </cell>
          <cell r="G47" t="str">
            <v>Satara</v>
          </cell>
          <cell r="H47">
            <v>4738.2822638275356</v>
          </cell>
          <cell r="I47">
            <v>8525.18</v>
          </cell>
          <cell r="M47">
            <v>0</v>
          </cell>
        </row>
        <row r="48">
          <cell r="E48" t="str">
            <v>Wai</v>
          </cell>
          <cell r="G48" t="str">
            <v>Wai</v>
          </cell>
          <cell r="H48">
            <v>3786.8998111367591</v>
          </cell>
          <cell r="M48">
            <v>0</v>
          </cell>
        </row>
        <row r="49">
          <cell r="E49" t="str">
            <v>Karad</v>
          </cell>
          <cell r="G49" t="str">
            <v>Karad</v>
          </cell>
          <cell r="H49">
            <v>7006.2182311824299</v>
          </cell>
          <cell r="I49">
            <v>13616.26</v>
          </cell>
          <cell r="M49">
            <v>0</v>
          </cell>
        </row>
        <row r="50">
          <cell r="E50" t="str">
            <v>Phaltan</v>
          </cell>
          <cell r="G50" t="str">
            <v>Phaltan</v>
          </cell>
          <cell r="H50">
            <v>6610.0370321553373</v>
          </cell>
          <cell r="M50">
            <v>0</v>
          </cell>
        </row>
        <row r="51">
          <cell r="E51" t="str">
            <v>Pandharpur</v>
          </cell>
          <cell r="G51" t="str">
            <v>Pandharpur</v>
          </cell>
          <cell r="H51">
            <v>13647.96</v>
          </cell>
          <cell r="I51">
            <v>13647.96</v>
          </cell>
          <cell r="K51">
            <v>16759.689999999999</v>
          </cell>
          <cell r="L51">
            <v>1.2279996424374044</v>
          </cell>
          <cell r="M51">
            <v>16759.689999999999</v>
          </cell>
        </row>
        <row r="52">
          <cell r="E52" t="str">
            <v>Akluj *</v>
          </cell>
          <cell r="G52" t="str">
            <v>Akluj</v>
          </cell>
          <cell r="H52">
            <v>5453.83</v>
          </cell>
          <cell r="I52">
            <v>5453.83</v>
          </cell>
          <cell r="M52">
            <v>0</v>
          </cell>
        </row>
        <row r="53">
          <cell r="E53" t="str">
            <v>Barshi</v>
          </cell>
          <cell r="G53" t="str">
            <v>Barshi</v>
          </cell>
          <cell r="H53">
            <v>10456.91</v>
          </cell>
          <cell r="I53">
            <v>10456.91</v>
          </cell>
          <cell r="K53">
            <v>12766.84</v>
          </cell>
          <cell r="L53">
            <v>1.2208998643002571</v>
          </cell>
          <cell r="M53">
            <v>12766.840000000002</v>
          </cell>
        </row>
        <row r="54">
          <cell r="E54" t="str">
            <v>Vita</v>
          </cell>
          <cell r="G54" t="str">
            <v>Vita</v>
          </cell>
          <cell r="H54">
            <v>9333.07</v>
          </cell>
          <cell r="I54">
            <v>9333.07</v>
          </cell>
          <cell r="K54">
            <v>11153.02</v>
          </cell>
          <cell r="L54">
            <v>1.1950001446469383</v>
          </cell>
          <cell r="M54">
            <v>11153.02</v>
          </cell>
        </row>
        <row r="55">
          <cell r="E55" t="str">
            <v>Akola (Rural)</v>
          </cell>
          <cell r="F55">
            <v>4339.2400000000007</v>
          </cell>
          <cell r="G55" t="str">
            <v>Akola Rural</v>
          </cell>
          <cell r="H55">
            <v>4308.1003598998495</v>
          </cell>
          <cell r="I55">
            <v>10370.15</v>
          </cell>
          <cell r="K55">
            <v>12812.32</v>
          </cell>
          <cell r="L55">
            <v>1.2354999686600483</v>
          </cell>
          <cell r="M55">
            <v>5322.6578596406071</v>
          </cell>
        </row>
        <row r="56">
          <cell r="E56" t="str">
            <v>Washim</v>
          </cell>
          <cell r="F56">
            <v>6105.8671068005688</v>
          </cell>
          <cell r="G56" t="str">
            <v>Washim</v>
          </cell>
          <cell r="H56">
            <v>6062.049640100151</v>
          </cell>
          <cell r="L56">
            <v>1.2354999686600483</v>
          </cell>
          <cell r="M56">
            <v>7489.6621403593936</v>
          </cell>
        </row>
        <row r="57">
          <cell r="E57" t="str">
            <v>Achalpur</v>
          </cell>
          <cell r="G57" t="str">
            <v>Achalpur</v>
          </cell>
          <cell r="H57">
            <v>9814.39</v>
          </cell>
          <cell r="I57">
            <v>9814.39</v>
          </cell>
          <cell r="K57">
            <v>11933.32</v>
          </cell>
          <cell r="L57">
            <v>1.2159003259499572</v>
          </cell>
          <cell r="M57">
            <v>11933.32</v>
          </cell>
        </row>
        <row r="58">
          <cell r="E58" t="str">
            <v>Amravati Rural</v>
          </cell>
          <cell r="F58">
            <v>8125.7337657983226</v>
          </cell>
          <cell r="G58" t="str">
            <v>Amravati Rural</v>
          </cell>
          <cell r="H58">
            <v>8049.8588587914255</v>
          </cell>
          <cell r="I58">
            <v>12711.3</v>
          </cell>
          <cell r="J58">
            <v>12831.111877742856</v>
          </cell>
          <cell r="K58">
            <v>15190</v>
          </cell>
          <cell r="L58">
            <v>1.1949997246544415</v>
          </cell>
          <cell r="M58">
            <v>9619.5791197628696</v>
          </cell>
        </row>
        <row r="59">
          <cell r="E59" t="str">
            <v>Amravati Urban</v>
          </cell>
          <cell r="F59">
            <v>4705.3781119445348</v>
          </cell>
          <cell r="G59" t="str">
            <v>Amravati Urban</v>
          </cell>
          <cell r="H59">
            <v>4661.4411412085747</v>
          </cell>
          <cell r="J59">
            <v>0.99066239318272287</v>
          </cell>
          <cell r="L59">
            <v>1.1949997246544415</v>
          </cell>
          <cell r="M59">
            <v>5570.4208802371322</v>
          </cell>
        </row>
        <row r="60">
          <cell r="E60" t="str">
            <v>Morshi</v>
          </cell>
          <cell r="G60" t="str">
            <v>Morshi</v>
          </cell>
          <cell r="H60">
            <v>7505.61</v>
          </cell>
          <cell r="I60">
            <v>7505.61</v>
          </cell>
          <cell r="K60">
            <v>9420.2900000000009</v>
          </cell>
          <cell r="L60">
            <v>1.2550998519773877</v>
          </cell>
          <cell r="M60">
            <v>9420.2900000000009</v>
          </cell>
        </row>
        <row r="61">
          <cell r="E61" t="str">
            <v>Buldhana</v>
          </cell>
          <cell r="G61" t="str">
            <v>Buldhana</v>
          </cell>
          <cell r="H61">
            <v>13907.85</v>
          </cell>
          <cell r="I61">
            <v>13907.85</v>
          </cell>
          <cell r="K61">
            <v>16619.88</v>
          </cell>
          <cell r="L61">
            <v>1.1949999460736203</v>
          </cell>
          <cell r="M61">
            <v>16619.88</v>
          </cell>
        </row>
        <row r="62">
          <cell r="E62" t="str">
            <v>Khamgaon</v>
          </cell>
          <cell r="G62" t="str">
            <v>Khamgaon</v>
          </cell>
          <cell r="H62">
            <v>12581.22</v>
          </cell>
          <cell r="I62">
            <v>12581.22</v>
          </cell>
          <cell r="K62">
            <v>15229.57</v>
          </cell>
          <cell r="L62">
            <v>1.2105002535525171</v>
          </cell>
          <cell r="M62">
            <v>15229.569999999998</v>
          </cell>
        </row>
        <row r="63">
          <cell r="E63" t="str">
            <v>Malkapur</v>
          </cell>
          <cell r="G63" t="str">
            <v>Malkapur</v>
          </cell>
          <cell r="H63">
            <v>14134.3</v>
          </cell>
          <cell r="I63">
            <v>14134.3</v>
          </cell>
          <cell r="K63">
            <v>16890.490000000002</v>
          </cell>
          <cell r="L63">
            <v>1.1950001061248172</v>
          </cell>
          <cell r="M63">
            <v>16890.490000000002</v>
          </cell>
        </row>
        <row r="64">
          <cell r="E64" t="str">
            <v>Pandharkawada</v>
          </cell>
          <cell r="F64">
            <v>3904.0159493412129</v>
          </cell>
          <cell r="G64" t="str">
            <v>Pandharkawada</v>
          </cell>
          <cell r="H64">
            <v>3831.5666515158705</v>
          </cell>
          <cell r="I64">
            <v>15195.76</v>
          </cell>
          <cell r="J64">
            <v>15483.089503060288</v>
          </cell>
          <cell r="K64">
            <v>18695.34</v>
          </cell>
          <cell r="L64">
            <v>1.2302997678299736</v>
          </cell>
          <cell r="M64">
            <v>4713.9755617850451</v>
          </cell>
        </row>
        <row r="65">
          <cell r="E65" t="str">
            <v>Pusad</v>
          </cell>
          <cell r="F65">
            <v>6156.6201842311675</v>
          </cell>
          <cell r="G65" t="str">
            <v>Pusad</v>
          </cell>
          <cell r="H65">
            <v>6042.3678822137681</v>
          </cell>
          <cell r="J65">
            <v>0.98144236633111914</v>
          </cell>
          <cell r="L65">
            <v>1.2302997678299736</v>
          </cell>
          <cell r="M65">
            <v>7433.9238026308885</v>
          </cell>
        </row>
        <row r="66">
          <cell r="E66" t="str">
            <v>Yavatmal</v>
          </cell>
          <cell r="F66">
            <v>5422.4533694879055</v>
          </cell>
          <cell r="G66" t="str">
            <v>Yavatmal</v>
          </cell>
          <cell r="H66">
            <v>5321.8254662703603</v>
          </cell>
          <cell r="L66">
            <v>1.2302997678299736</v>
          </cell>
          <cell r="M66">
            <v>6547.4406355840656</v>
          </cell>
        </row>
        <row r="67">
          <cell r="E67" t="str">
            <v>Hingoli</v>
          </cell>
          <cell r="F67">
            <v>11015.775437638315</v>
          </cell>
          <cell r="G67" t="str">
            <v>Hingoli</v>
          </cell>
          <cell r="H67">
            <v>10914.627225772787</v>
          </cell>
          <cell r="J67" t="e">
            <v>#DIV/0!</v>
          </cell>
          <cell r="L67">
            <v>1.1849999764161361</v>
          </cell>
          <cell r="M67">
            <v>12933.83300513167</v>
          </cell>
        </row>
        <row r="68">
          <cell r="E68" t="str">
            <v>Jalna I</v>
          </cell>
          <cell r="F68">
            <v>6927.901691475</v>
          </cell>
          <cell r="G68" t="str">
            <v>Jalna I</v>
          </cell>
          <cell r="H68">
            <v>6864.2888416997066</v>
          </cell>
          <cell r="I68">
            <v>23321.03</v>
          </cell>
          <cell r="J68">
            <v>12521.375592843813</v>
          </cell>
          <cell r="K68">
            <v>27635.42</v>
          </cell>
          <cell r="L68">
            <v>1.1849999764161361</v>
          </cell>
          <cell r="M68">
            <v>8134.1821155276984</v>
          </cell>
        </row>
        <row r="69">
          <cell r="E69" t="str">
            <v>Parbhani</v>
          </cell>
          <cell r="F69">
            <v>5593.4739013688131</v>
          </cell>
          <cell r="G69" t="str">
            <v>Parbhani</v>
          </cell>
          <cell r="H69">
            <v>5542.1139325275053</v>
          </cell>
          <cell r="L69">
            <v>1.1849999764161361</v>
          </cell>
          <cell r="M69">
            <v>6567.4048793406328</v>
          </cell>
        </row>
        <row r="70">
          <cell r="E70" t="str">
            <v>Thane (Urban)</v>
          </cell>
          <cell r="G70" t="str">
            <v>Thane U,Bhandup U,Mulund</v>
          </cell>
          <cell r="H70">
            <v>10930.4</v>
          </cell>
          <cell r="I70">
            <v>10930.4</v>
          </cell>
          <cell r="M70">
            <v>0</v>
          </cell>
        </row>
        <row r="71">
          <cell r="E71" t="str">
            <v>Kalwa</v>
          </cell>
          <cell r="F71">
            <v>3997.9518344409703</v>
          </cell>
          <cell r="G71" t="str">
            <v>Kalwa</v>
          </cell>
          <cell r="H71">
            <v>3976.1486458595309</v>
          </cell>
          <cell r="J71" t="e">
            <v>#DIV/0!</v>
          </cell>
          <cell r="M71">
            <v>0</v>
          </cell>
        </row>
        <row r="72">
          <cell r="E72" t="str">
            <v>Wagle Estate</v>
          </cell>
          <cell r="F72">
            <v>6732.2462624020809</v>
          </cell>
          <cell r="G72" t="str">
            <v>Wagle Estate</v>
          </cell>
          <cell r="H72">
            <v>6695.5313541404694</v>
          </cell>
          <cell r="I72">
            <v>10671.68</v>
          </cell>
          <cell r="J72">
            <v>16479.157475885258</v>
          </cell>
          <cell r="M72">
            <v>0</v>
          </cell>
        </row>
        <row r="73">
          <cell r="E73" t="str">
            <v>Nerul</v>
          </cell>
          <cell r="F73">
            <v>9746.9112134831757</v>
          </cell>
          <cell r="G73" t="str">
            <v>Nerul</v>
          </cell>
          <cell r="H73">
            <v>9714.8791592423077</v>
          </cell>
          <cell r="I73">
            <v>19740.939999999999</v>
          </cell>
          <cell r="J73">
            <v>19806.030141676558</v>
          </cell>
          <cell r="M73">
            <v>0</v>
          </cell>
        </row>
        <row r="74">
          <cell r="E74" t="str">
            <v>Vashi</v>
          </cell>
          <cell r="F74">
            <v>10059.118928193384</v>
          </cell>
          <cell r="G74" t="str">
            <v>Vashi</v>
          </cell>
          <cell r="H74">
            <v>10026.060840757693</v>
          </cell>
          <cell r="J74">
            <v>0.9967136199828559</v>
          </cell>
          <cell r="M74">
            <v>0</v>
          </cell>
        </row>
        <row r="75">
          <cell r="E75" t="str">
            <v>Panvel Urban</v>
          </cell>
          <cell r="G75" t="str">
            <v>Panvel U</v>
          </cell>
          <cell r="H75">
            <v>10961.68</v>
          </cell>
          <cell r="I75">
            <v>10961.68</v>
          </cell>
          <cell r="M75">
            <v>0</v>
          </cell>
        </row>
        <row r="76">
          <cell r="E76" t="str">
            <v>Kalyan -R</v>
          </cell>
          <cell r="F76">
            <v>6992.6530078242413</v>
          </cell>
          <cell r="G76" t="str">
            <v>Kalyan R</v>
          </cell>
          <cell r="H76">
            <v>6615.220559081843</v>
          </cell>
          <cell r="M76">
            <v>0</v>
          </cell>
        </row>
        <row r="77">
          <cell r="E77" t="str">
            <v>Ulahasnagar –I</v>
          </cell>
          <cell r="F77">
            <v>1482.5032249072522</v>
          </cell>
          <cell r="G77" t="str">
            <v>Ulhasnagar I</v>
          </cell>
          <cell r="H77">
            <v>1402.4842647473301</v>
          </cell>
          <cell r="I77">
            <v>9643.42</v>
          </cell>
          <cell r="J77">
            <v>7901.4928388213966</v>
          </cell>
          <cell r="M77">
            <v>0</v>
          </cell>
        </row>
        <row r="78">
          <cell r="E78" t="str">
            <v>Ulahasnagar –II</v>
          </cell>
          <cell r="F78">
            <v>1718.4706110682241</v>
          </cell>
          <cell r="G78" t="str">
            <v>Ulhasnagar II</v>
          </cell>
          <cell r="H78">
            <v>1625.7151761708276</v>
          </cell>
          <cell r="J78">
            <v>1.2204554502182443</v>
          </cell>
          <cell r="M78">
            <v>0</v>
          </cell>
        </row>
        <row r="79">
          <cell r="E79" t="str">
            <v>Dombivali U</v>
          </cell>
          <cell r="F79">
            <v>4700.5190028459201</v>
          </cell>
          <cell r="G79" t="str">
            <v>Dombivali U</v>
          </cell>
          <cell r="H79">
            <v>4690.5096764316531</v>
          </cell>
          <cell r="J79">
            <v>0</v>
          </cell>
          <cell r="L79">
            <v>1.2929989186378383</v>
          </cell>
          <cell r="M79">
            <v>6064.823939486444</v>
          </cell>
        </row>
        <row r="80">
          <cell r="E80" t="str">
            <v>Kalyan East</v>
          </cell>
          <cell r="F80">
            <v>2083.1662360322689</v>
          </cell>
          <cell r="G80" t="str">
            <v>Kalyan East</v>
          </cell>
          <cell r="H80">
            <v>2078.7303235683466</v>
          </cell>
          <cell r="I80">
            <v>6769.24</v>
          </cell>
          <cell r="J80">
            <v>14856.270221513514</v>
          </cell>
          <cell r="K80">
            <v>8752.6200000000008</v>
          </cell>
          <cell r="L80">
            <v>1.2929989186378383</v>
          </cell>
          <cell r="M80">
            <v>2687.7960605135559</v>
          </cell>
        </row>
        <row r="81">
          <cell r="E81" t="str">
            <v>Palghar</v>
          </cell>
          <cell r="F81">
            <v>12773.103985481244</v>
          </cell>
          <cell r="G81" t="str">
            <v>Palghar</v>
          </cell>
          <cell r="H81">
            <v>13009.688118451035</v>
          </cell>
          <cell r="I81">
            <v>24040.95</v>
          </cell>
          <cell r="J81">
            <v>23603.759864484491</v>
          </cell>
          <cell r="M81">
            <v>0</v>
          </cell>
        </row>
        <row r="82">
          <cell r="E82" t="str">
            <v>Vasai</v>
          </cell>
          <cell r="F82">
            <v>4256.7033457984808</v>
          </cell>
          <cell r="G82" t="str">
            <v>Vasai</v>
          </cell>
          <cell r="H82">
            <v>4335.5462387648295</v>
          </cell>
          <cell r="J82">
            <v>1.0185220548770846</v>
          </cell>
          <cell r="M82">
            <v>0</v>
          </cell>
        </row>
        <row r="83">
          <cell r="E83" t="str">
            <v>Virar</v>
          </cell>
          <cell r="F83">
            <v>6573.952533204767</v>
          </cell>
          <cell r="G83" t="str">
            <v>Virar</v>
          </cell>
          <cell r="H83">
            <v>6695.7156427841346</v>
          </cell>
          <cell r="M83">
            <v>0</v>
          </cell>
        </row>
        <row r="84">
          <cell r="E84" t="str">
            <v>Chiplun</v>
          </cell>
          <cell r="F84">
            <v>5007.2154539278545</v>
          </cell>
          <cell r="G84" t="str">
            <v>Chiplun</v>
          </cell>
          <cell r="H84">
            <v>4907.8382348528785</v>
          </cell>
          <cell r="I84">
            <v>17034.68</v>
          </cell>
          <cell r="J84">
            <v>17379.609691082791</v>
          </cell>
          <cell r="K84">
            <v>19329.25</v>
          </cell>
          <cell r="L84">
            <v>1.1346999180495319</v>
          </cell>
          <cell r="M84">
            <v>5568.9236428879203</v>
          </cell>
        </row>
        <row r="85">
          <cell r="E85" t="str">
            <v>Ratnagiri</v>
          </cell>
          <cell r="F85">
            <v>12372.394237154938</v>
          </cell>
          <cell r="G85" t="str">
            <v>Ratnagiri</v>
          </cell>
          <cell r="H85">
            <v>12126.841765147125</v>
          </cell>
          <cell r="J85">
            <v>0.98015319692364733</v>
          </cell>
          <cell r="L85">
            <v>1.1346999180495319</v>
          </cell>
          <cell r="M85">
            <v>13760.326357112082</v>
          </cell>
        </row>
        <row r="86">
          <cell r="E86" t="str">
            <v>Kankavali</v>
          </cell>
          <cell r="F86">
            <v>6955.9376728417919</v>
          </cell>
          <cell r="G86" t="str">
            <v>Kankavali</v>
          </cell>
          <cell r="H86">
            <v>6838.6953498902085</v>
          </cell>
          <cell r="I86">
            <v>12523.81</v>
          </cell>
          <cell r="J86">
            <v>12738.51770395231</v>
          </cell>
          <cell r="K86">
            <v>13706.06</v>
          </cell>
          <cell r="L86">
            <v>1.0944001865247077</v>
          </cell>
          <cell r="M86">
            <v>7484.2694665054951</v>
          </cell>
        </row>
        <row r="87">
          <cell r="E87" t="str">
            <v>Kudal</v>
          </cell>
          <cell r="F87">
            <v>5782.5800311105177</v>
          </cell>
          <cell r="G87" t="str">
            <v>Kudal</v>
          </cell>
          <cell r="H87">
            <v>5685.1146501097901</v>
          </cell>
          <cell r="J87">
            <v>0.98314500093792745</v>
          </cell>
          <cell r="L87">
            <v>1.0944001865247077</v>
          </cell>
          <cell r="M87">
            <v>6221.7905334945026</v>
          </cell>
        </row>
        <row r="88">
          <cell r="E88" t="str">
            <v>Bhandara</v>
          </cell>
          <cell r="F88">
            <v>5658.5646638348544</v>
          </cell>
          <cell r="G88" t="str">
            <v>Bhandara</v>
          </cell>
          <cell r="H88">
            <v>5508.6645524578553</v>
          </cell>
          <cell r="I88">
            <v>12462.09</v>
          </cell>
          <cell r="J88">
            <v>12801.2046186523</v>
          </cell>
          <cell r="K88">
            <v>15674.82</v>
          </cell>
          <cell r="L88">
            <v>1.2578002566182718</v>
          </cell>
          <cell r="M88">
            <v>6928.7996877054675</v>
          </cell>
        </row>
        <row r="89">
          <cell r="E89" t="str">
            <v>Gondia</v>
          </cell>
          <cell r="F89">
            <v>7142.6399548174459</v>
          </cell>
          <cell r="G89" t="str">
            <v>Gondia</v>
          </cell>
          <cell r="H89">
            <v>6953.4254475421449</v>
          </cell>
          <cell r="J89">
            <v>0.97350916349245875</v>
          </cell>
          <cell r="L89">
            <v>1.2578002566182718</v>
          </cell>
          <cell r="M89">
            <v>8746.0203122945313</v>
          </cell>
        </row>
        <row r="90">
          <cell r="E90" t="str">
            <v>Ballarshah</v>
          </cell>
          <cell r="F90">
            <v>6359.0694726895999</v>
          </cell>
          <cell r="G90" t="str">
            <v>Ballarshah</v>
          </cell>
          <cell r="H90">
            <v>6158.2014408582427</v>
          </cell>
          <cell r="J90">
            <v>0</v>
          </cell>
          <cell r="L90">
            <v>1.1800003189786028</v>
          </cell>
          <cell r="M90">
            <v>7266.6796645472177</v>
          </cell>
        </row>
        <row r="91">
          <cell r="E91" t="str">
            <v>Chandrapur</v>
          </cell>
          <cell r="F91">
            <v>3922.5923827263196</v>
          </cell>
          <cell r="G91" t="str">
            <v>Chandrapur</v>
          </cell>
          <cell r="H91">
            <v>3798.6869253352943</v>
          </cell>
          <cell r="I91">
            <v>14421.03</v>
          </cell>
          <cell r="J91">
            <v>9974.2986623552315</v>
          </cell>
          <cell r="K91">
            <v>17016.82</v>
          </cell>
          <cell r="L91">
            <v>1.1800003189786028</v>
          </cell>
          <cell r="M91">
            <v>4482.4517835954948</v>
          </cell>
        </row>
        <row r="92">
          <cell r="E92" t="str">
            <v>Warora</v>
          </cell>
          <cell r="F92">
            <v>4609.7528731286639</v>
          </cell>
          <cell r="G92" t="str">
            <v>Warora</v>
          </cell>
          <cell r="H92">
            <v>4464.1416338064637</v>
          </cell>
          <cell r="L92">
            <v>1.1800003189786028</v>
          </cell>
          <cell r="M92">
            <v>5267.6885518572881</v>
          </cell>
        </row>
        <row r="93">
          <cell r="E93" t="str">
            <v>Allapalli</v>
          </cell>
          <cell r="F93">
            <v>1441.9534065002485</v>
          </cell>
          <cell r="G93" t="str">
            <v>Allapalli</v>
          </cell>
          <cell r="H93">
            <v>1391.6816846778268</v>
          </cell>
          <cell r="I93">
            <v>4375.32</v>
          </cell>
          <cell r="J93">
            <v>4533.3696979630777</v>
          </cell>
          <cell r="M93">
            <v>0</v>
          </cell>
        </row>
        <row r="94">
          <cell r="E94" t="str">
            <v>Gadchiroli</v>
          </cell>
          <cell r="F94">
            <v>3091.4162914628291</v>
          </cell>
          <cell r="G94" t="str">
            <v>Gadchiroli</v>
          </cell>
          <cell r="H94">
            <v>2983.6383153221727</v>
          </cell>
          <cell r="J94">
            <v>0.96513637569993627</v>
          </cell>
          <cell r="M94">
            <v>0</v>
          </cell>
        </row>
        <row r="95">
          <cell r="E95" t="str">
            <v>Arvi</v>
          </cell>
          <cell r="F95">
            <v>4255.5135770820707</v>
          </cell>
          <cell r="G95" t="str">
            <v>Arvi</v>
          </cell>
          <cell r="H95">
            <v>4031.5195991061801</v>
          </cell>
          <cell r="I95">
            <v>16495.650000000001</v>
          </cell>
          <cell r="J95">
            <v>17412.159562205081</v>
          </cell>
          <cell r="K95">
            <v>19423.8</v>
          </cell>
          <cell r="L95">
            <v>1.1775104345691134</v>
          </cell>
          <cell r="M95">
            <v>4747.1563951174157</v>
          </cell>
        </row>
        <row r="96">
          <cell r="E96" t="str">
            <v>Hinganghat</v>
          </cell>
          <cell r="F96">
            <v>4859.310652889053</v>
          </cell>
          <cell r="G96" t="str">
            <v>Hinganghat</v>
          </cell>
          <cell r="H96">
            <v>4603.5351034411351</v>
          </cell>
          <cell r="J96">
            <v>0.94736382015505649</v>
          </cell>
          <cell r="L96">
            <v>1.1775104345691134</v>
          </cell>
          <cell r="M96">
            <v>5420.7106202071391</v>
          </cell>
        </row>
        <row r="97">
          <cell r="E97" t="str">
            <v>Wardha</v>
          </cell>
          <cell r="F97">
            <v>8297.335332233959</v>
          </cell>
          <cell r="G97" t="str">
            <v>Wardha</v>
          </cell>
          <cell r="H97">
            <v>7860.5952974526881</v>
          </cell>
          <cell r="L97">
            <v>1.1775104345691134</v>
          </cell>
          <cell r="M97">
            <v>9255.9329846754445</v>
          </cell>
        </row>
        <row r="98">
          <cell r="E98" t="str">
            <v>Katol</v>
          </cell>
          <cell r="F98">
            <v>7143.2303096239912</v>
          </cell>
          <cell r="G98" t="str">
            <v>Katol</v>
          </cell>
          <cell r="H98">
            <v>6972.6498164361719</v>
          </cell>
          <cell r="I98">
            <v>16273.88</v>
          </cell>
          <cell r="J98">
            <v>16672.00790683044</v>
          </cell>
          <cell r="K98">
            <v>19250</v>
          </cell>
          <cell r="L98">
            <v>1.1828771012198689</v>
          </cell>
          <cell r="M98">
            <v>8247.7878026872695</v>
          </cell>
        </row>
        <row r="99">
          <cell r="E99" t="str">
            <v>Nagpur Dn. I</v>
          </cell>
          <cell r="F99">
            <v>9528.7775972064483</v>
          </cell>
          <cell r="G99" t="str">
            <v>Nagpur Dn. I</v>
          </cell>
          <cell r="H99">
            <v>9301.2301835638264</v>
          </cell>
          <cell r="J99">
            <v>0.97611997852596211</v>
          </cell>
          <cell r="L99">
            <v>1.1828771012198689</v>
          </cell>
          <cell r="M99">
            <v>11002.212197312729</v>
          </cell>
        </row>
        <row r="100">
          <cell r="E100" t="str">
            <v>Congress Nagar</v>
          </cell>
          <cell r="F100">
            <v>11013.608065617727</v>
          </cell>
          <cell r="G100" t="str">
            <v>Congress Nagar</v>
          </cell>
          <cell r="H100">
            <v>10948.08440343545</v>
          </cell>
          <cell r="I100">
            <v>13317.29</v>
          </cell>
          <cell r="J100">
            <v>13396.993222864232</v>
          </cell>
          <cell r="K100">
            <v>15738.37</v>
          </cell>
          <cell r="L100">
            <v>1.181799750549849</v>
          </cell>
          <cell r="M100">
            <v>12938.443416978707</v>
          </cell>
        </row>
        <row r="101">
          <cell r="E101" t="str">
            <v>MIDC Nagpur</v>
          </cell>
          <cell r="F101">
            <v>2383.3851572465041</v>
          </cell>
          <cell r="G101" t="str">
            <v>MIDC Nagpur</v>
          </cell>
          <cell r="H101">
            <v>2369.2055965645509</v>
          </cell>
          <cell r="J101">
            <v>0.99405066334375658</v>
          </cell>
          <cell r="L101">
            <v>1.181799750549849</v>
          </cell>
          <cell r="M101">
            <v>2799.9265830212926</v>
          </cell>
        </row>
        <row r="102">
          <cell r="E102" t="str">
            <v>Karjat</v>
          </cell>
          <cell r="G102" t="str">
            <v>Karjat</v>
          </cell>
          <cell r="H102">
            <v>10578.65</v>
          </cell>
          <cell r="I102">
            <v>10578.65</v>
          </cell>
          <cell r="K102">
            <v>13151</v>
          </cell>
          <cell r="L102">
            <v>1.2431642979019062</v>
          </cell>
          <cell r="M102">
            <v>13151</v>
          </cell>
        </row>
        <row r="103">
          <cell r="E103" t="str">
            <v>Dhule Rural</v>
          </cell>
          <cell r="F103">
            <v>8960.7953345925525</v>
          </cell>
          <cell r="G103" t="str">
            <v xml:space="preserve">Dhule (R) </v>
          </cell>
          <cell r="H103">
            <v>8846.9233933864289</v>
          </cell>
          <cell r="I103">
            <v>14002.62</v>
          </cell>
          <cell r="J103">
            <v>14182.852771379448</v>
          </cell>
          <cell r="M103">
            <v>0</v>
          </cell>
        </row>
        <row r="104">
          <cell r="E104" t="str">
            <v>Dhule UCR</v>
          </cell>
          <cell r="F104">
            <v>5222.0574367868958</v>
          </cell>
          <cell r="G104" t="str">
            <v>Dhule UCR</v>
          </cell>
          <cell r="H104">
            <v>5155.6966066135728</v>
          </cell>
          <cell r="J104">
            <v>0.98729220599799561</v>
          </cell>
          <cell r="M104">
            <v>0</v>
          </cell>
        </row>
        <row r="105">
          <cell r="E105" t="str">
            <v>Dondaicha</v>
          </cell>
          <cell r="G105" t="str">
            <v>Dondaicha</v>
          </cell>
          <cell r="H105">
            <v>8339.1200000000008</v>
          </cell>
          <cell r="I105">
            <v>8339.1200000000008</v>
          </cell>
          <cell r="K105">
            <v>10349</v>
          </cell>
          <cell r="L105">
            <v>1.2410182369362712</v>
          </cell>
          <cell r="M105">
            <v>10348.999999999998</v>
          </cell>
        </row>
        <row r="106">
          <cell r="E106" t="str">
            <v>Nadurbar</v>
          </cell>
          <cell r="G106" t="str">
            <v>Nandurbar</v>
          </cell>
          <cell r="H106">
            <v>6650.14</v>
          </cell>
          <cell r="I106">
            <v>6650.14</v>
          </cell>
          <cell r="M106">
            <v>0</v>
          </cell>
        </row>
        <row r="107">
          <cell r="E107" t="str">
            <v>Bhusawal U&amp;R</v>
          </cell>
          <cell r="F107">
            <v>5373.1503446642582</v>
          </cell>
          <cell r="G107" t="str">
            <v>Bhusawal U&amp;R</v>
          </cell>
          <cell r="H107">
            <v>5318.3612572246766</v>
          </cell>
          <cell r="I107">
            <v>11879.33</v>
          </cell>
          <cell r="J107">
            <v>12001.709360598999</v>
          </cell>
          <cell r="K107">
            <v>14840</v>
          </cell>
          <cell r="L107">
            <v>1.2492287022921327</v>
          </cell>
          <cell r="M107">
            <v>6643.8495316835379</v>
          </cell>
        </row>
        <row r="108">
          <cell r="E108" t="str">
            <v>Jalgaon UCR</v>
          </cell>
          <cell r="F108">
            <v>6628.5590159347412</v>
          </cell>
          <cell r="G108" t="str">
            <v>Jalgaon UCR</v>
          </cell>
          <cell r="H108">
            <v>6560.9687427753233</v>
          </cell>
          <cell r="J108">
            <v>0.98980317245468674</v>
          </cell>
          <cell r="L108">
            <v>1.2492287022921327</v>
          </cell>
          <cell r="M108">
            <v>8196.1504683164621</v>
          </cell>
        </row>
        <row r="109">
          <cell r="E109" t="str">
            <v>Chalisgaon</v>
          </cell>
          <cell r="G109" t="str">
            <v>Chalisgaon</v>
          </cell>
          <cell r="H109">
            <v>8361.67</v>
          </cell>
          <cell r="I109">
            <v>8361.67</v>
          </cell>
          <cell r="K109">
            <v>10330.48</v>
          </cell>
          <cell r="L109">
            <v>1.2354565535353583</v>
          </cell>
          <cell r="M109">
            <v>10330.48</v>
          </cell>
        </row>
        <row r="110">
          <cell r="E110" t="str">
            <v>Pachora</v>
          </cell>
          <cell r="F110">
            <v>7657.75</v>
          </cell>
          <cell r="G110" t="str">
            <v>Pachora</v>
          </cell>
          <cell r="H110">
            <v>7561.5894396538843</v>
          </cell>
          <cell r="I110">
            <v>16517.29</v>
          </cell>
          <cell r="J110">
            <v>16727.34</v>
          </cell>
          <cell r="K110">
            <v>19782</v>
          </cell>
          <cell r="L110">
            <v>1.1976540945881557</v>
          </cell>
          <cell r="M110">
            <v>9056.1685539960326</v>
          </cell>
        </row>
        <row r="111">
          <cell r="E111" t="str">
            <v>Savda</v>
          </cell>
          <cell r="F111">
            <v>9069.59</v>
          </cell>
          <cell r="G111" t="str">
            <v>Savda</v>
          </cell>
          <cell r="H111">
            <v>8955.7005603461166</v>
          </cell>
          <cell r="J111">
            <v>0.98744271354560864</v>
          </cell>
          <cell r="L111">
            <v>1.1976540945881557</v>
          </cell>
          <cell r="M111">
            <v>10725.831446003967</v>
          </cell>
        </row>
        <row r="112">
          <cell r="E112" t="str">
            <v>Dharangaon</v>
          </cell>
          <cell r="G112" t="str">
            <v>Dharangaon</v>
          </cell>
          <cell r="H112">
            <v>9912.8700000000008</v>
          </cell>
          <cell r="I112">
            <v>9912.8700000000008</v>
          </cell>
          <cell r="K112">
            <v>12295</v>
          </cell>
          <cell r="L112">
            <v>1.2403067930881773</v>
          </cell>
          <cell r="M112">
            <v>12295</v>
          </cell>
        </row>
        <row r="113">
          <cell r="E113" t="str">
            <v>Nashik Urban II</v>
          </cell>
          <cell r="G113" t="str">
            <v>Nashik Urban II</v>
          </cell>
          <cell r="H113">
            <v>12341.37</v>
          </cell>
          <cell r="I113">
            <v>12341.37</v>
          </cell>
          <cell r="J113" t="e">
            <v>#VALUE!</v>
          </cell>
          <cell r="K113">
            <v>13328.68</v>
          </cell>
          <cell r="L113">
            <v>1.0800000324113124</v>
          </cell>
          <cell r="M113">
            <v>13328.679999999998</v>
          </cell>
        </row>
        <row r="114">
          <cell r="E114" t="str">
            <v>Malegaon UCR</v>
          </cell>
          <cell r="G114" t="str">
            <v>Malegaon UCR</v>
          </cell>
          <cell r="H114">
            <v>10009.74</v>
          </cell>
          <cell r="I114">
            <v>10009.74</v>
          </cell>
          <cell r="K114">
            <v>12430</v>
          </cell>
          <cell r="L114">
            <v>1.2417904960568407</v>
          </cell>
          <cell r="M114">
            <v>12430</v>
          </cell>
        </row>
        <row r="115">
          <cell r="E115" t="str">
            <v>Chandwad</v>
          </cell>
          <cell r="G115" t="str">
            <v>Chandwad</v>
          </cell>
          <cell r="H115">
            <v>15368.98</v>
          </cell>
          <cell r="I115">
            <v>15368.98</v>
          </cell>
          <cell r="K115">
            <v>16752.189999999999</v>
          </cell>
          <cell r="L115">
            <v>1.0900001171190281</v>
          </cell>
          <cell r="M115">
            <v>16752.189999999999</v>
          </cell>
        </row>
        <row r="116">
          <cell r="E116" t="str">
            <v>Malegaon Rural</v>
          </cell>
          <cell r="G116" t="str">
            <v>Malegaon Rural</v>
          </cell>
          <cell r="H116">
            <v>16339.22</v>
          </cell>
          <cell r="I116">
            <v>16339.22</v>
          </cell>
          <cell r="K116">
            <v>17027.099999999999</v>
          </cell>
          <cell r="L116">
            <v>1.0420999288827741</v>
          </cell>
          <cell r="M116">
            <v>17027.099999999999</v>
          </cell>
        </row>
        <row r="117">
          <cell r="E117" t="str">
            <v>Nashik Rural</v>
          </cell>
          <cell r="G117" t="str">
            <v>Nashik Rural</v>
          </cell>
          <cell r="H117">
            <v>17439.990000000002</v>
          </cell>
          <cell r="I117">
            <v>17439.990000000002</v>
          </cell>
          <cell r="K117">
            <v>18486.39</v>
          </cell>
          <cell r="L117">
            <v>1.0600000344036893</v>
          </cell>
          <cell r="M117">
            <v>18486.39</v>
          </cell>
        </row>
        <row r="118">
          <cell r="E118" t="str">
            <v>Shahada</v>
          </cell>
          <cell r="G118" t="str">
            <v>Shahada</v>
          </cell>
          <cell r="H118">
            <v>9361.77</v>
          </cell>
          <cell r="I118">
            <v>9361.77</v>
          </cell>
          <cell r="K118">
            <v>11662.89</v>
          </cell>
          <cell r="L118">
            <v>1.2457996724978289</v>
          </cell>
          <cell r="M118">
            <v>11662.89</v>
          </cell>
        </row>
        <row r="119">
          <cell r="E119" t="str">
            <v>Nashik Urban - I</v>
          </cell>
          <cell r="G119" t="str">
            <v>Nashik Urban - I</v>
          </cell>
          <cell r="H119">
            <v>13125.83</v>
          </cell>
          <cell r="I119">
            <v>13125.83</v>
          </cell>
          <cell r="K119">
            <v>14175.9</v>
          </cell>
          <cell r="L119">
            <v>1.0800002742683701</v>
          </cell>
          <cell r="M119">
            <v>14175.9</v>
          </cell>
        </row>
        <row r="120">
          <cell r="E120" t="str">
            <v>Pimpri</v>
          </cell>
          <cell r="F120">
            <v>4985.5833146277973</v>
          </cell>
          <cell r="G120" t="str">
            <v>Pimpri</v>
          </cell>
          <cell r="H120">
            <v>4973.5835965854585</v>
          </cell>
          <cell r="I120">
            <v>9293.5300000000007</v>
          </cell>
          <cell r="J120">
            <v>9315.952411818831</v>
          </cell>
          <cell r="K120">
            <v>10854.84</v>
          </cell>
          <cell r="L120">
            <v>1.1679996728907098</v>
          </cell>
          <cell r="M120">
            <v>5809.1440139064152</v>
          </cell>
        </row>
        <row r="121">
          <cell r="E121" t="str">
            <v>Shivaji Nagar</v>
          </cell>
          <cell r="F121">
            <v>4330.3690971910328</v>
          </cell>
          <cell r="G121" t="str">
            <v>Shivaji Nagar</v>
          </cell>
          <cell r="H121">
            <v>4319.9464034145412</v>
          </cell>
          <cell r="J121">
            <v>0.99759311653520433</v>
          </cell>
          <cell r="L121">
            <v>1.1679996728907098</v>
          </cell>
          <cell r="M121">
            <v>5045.6959860935822</v>
          </cell>
        </row>
        <row r="122">
          <cell r="E122" t="str">
            <v>Mulshi</v>
          </cell>
          <cell r="F122">
            <v>13399.190459178255</v>
          </cell>
          <cell r="G122" t="str">
            <v>Mulshi</v>
          </cell>
          <cell r="H122">
            <v>13278.936121957595</v>
          </cell>
          <cell r="I122">
            <v>21146.34</v>
          </cell>
          <cell r="J122">
            <v>21337.841719564552</v>
          </cell>
          <cell r="K122">
            <v>22662.53</v>
          </cell>
          <cell r="L122">
            <v>1.0716998780876501</v>
          </cell>
          <cell r="M122">
            <v>14231.034223035647</v>
          </cell>
        </row>
        <row r="123">
          <cell r="E123" t="str">
            <v>Rajgurunagar</v>
          </cell>
          <cell r="F123">
            <v>7938.6512603862966</v>
          </cell>
          <cell r="G123" t="str">
            <v>Rajgurunagar</v>
          </cell>
          <cell r="H123">
            <v>7867.4038780424044</v>
          </cell>
          <cell r="J123">
            <v>0.99102525353400828</v>
          </cell>
          <cell r="L123">
            <v>1.0716998780876501</v>
          </cell>
          <cell r="M123">
            <v>8431.4957769643497</v>
          </cell>
        </row>
        <row r="124">
          <cell r="E124" t="str">
            <v>Nagar Road</v>
          </cell>
          <cell r="F124">
            <v>6988.4339821783906</v>
          </cell>
          <cell r="G124" t="str">
            <v>Nagar Road</v>
          </cell>
          <cell r="H124">
            <v>6981.4115889944587</v>
          </cell>
          <cell r="I124">
            <v>13660.54</v>
          </cell>
          <cell r="J124">
            <v>13674.280728756927</v>
          </cell>
          <cell r="K124">
            <v>17568</v>
          </cell>
          <cell r="L124">
            <v>1.2860399369278226</v>
          </cell>
          <cell r="M124">
            <v>8978.3741195776038</v>
          </cell>
        </row>
        <row r="125">
          <cell r="E125" t="str">
            <v>Rastapeth</v>
          </cell>
          <cell r="F125">
            <v>6685.846746578537</v>
          </cell>
          <cell r="G125" t="str">
            <v>Rastapeth</v>
          </cell>
          <cell r="H125">
            <v>6679.128411005544</v>
          </cell>
          <cell r="J125">
            <v>0.99899514065642747</v>
          </cell>
          <cell r="L125">
            <v>1.2860399369278226</v>
          </cell>
          <cell r="M125">
            <v>8589.625880422398</v>
          </cell>
        </row>
        <row r="126">
          <cell r="E126" t="str">
            <v>Padmavati</v>
          </cell>
          <cell r="F126">
            <v>7002.3433818167196</v>
          </cell>
          <cell r="G126" t="str">
            <v>Padmavati</v>
          </cell>
          <cell r="H126">
            <v>7002.3433818167196</v>
          </cell>
          <cell r="M126">
            <v>0</v>
          </cell>
        </row>
        <row r="127">
          <cell r="E127" t="str">
            <v>Parvati</v>
          </cell>
          <cell r="F127">
            <v>4427.0481130630096</v>
          </cell>
          <cell r="G127" t="str">
            <v>Parvati</v>
          </cell>
          <cell r="H127">
            <v>4426.5866181832807</v>
          </cell>
          <cell r="I127">
            <v>11428.93</v>
          </cell>
          <cell r="M127">
            <v>0</v>
          </cell>
        </row>
      </sheetData>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DATA"/>
      <sheetName val="C.L."/>
      <sheetName val="Sheet3"/>
      <sheetName val="11 kvEst.2100"/>
      <sheetName val="LT "/>
      <sheetName val="Labour Sheet HT"/>
      <sheetName val="Labour Sheet LT"/>
      <sheetName val="DTC Est.100"/>
      <sheetName val="Abst Non DDF"/>
      <sheetName val="cove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C.S.GENERATION"/>
      <sheetName val="ANNEXURE XIII A"/>
      <sheetName val="119 Divisionwise Cost"/>
      <sheetName val="LAS _I"/>
      <sheetName val="Addl.40"/>
      <sheetName val="Form-C4"/>
      <sheetName val="Tr_Loss_WR,MP,Tot_"/>
      <sheetName val="STN_WISE_EMR"/>
      <sheetName val="Monthwise_Inj_Losses"/>
      <sheetName val="Tr_Loss_WR,MP,Tot"/>
      <sheetName val="CHECK_SHEET_NEW"/>
      <sheetName val="BUS_LOSSES"/>
      <sheetName val="Load Details(B2)"/>
      <sheetName val="CLAY"/>
      <sheetName val="grid"/>
      <sheetName val="04REL"/>
      <sheetName val="IDCCALHYD-GOO"/>
      <sheetName val="CAL"/>
      <sheetName val="Coalmine"/>
      <sheetName val="Dom"/>
      <sheetName val="EDWise"/>
      <sheetName val="Tr_Loss_WR,MP,Tot_1"/>
      <sheetName val="STN_WISE_EMR1"/>
      <sheetName val="Monthwise_Inj_Losses1"/>
      <sheetName val="Tr_Loss_WR,MP,Tot1"/>
      <sheetName val="CHECK_SHEET_NEW1"/>
      <sheetName val="BUS_LOSSES1"/>
      <sheetName val="Tr_Loss_WR,MP,Tot_2"/>
      <sheetName val="STN_WISE_EMR2"/>
      <sheetName val="Monthwise_Inj_Losses2"/>
      <sheetName val="Tr_Loss_WR,MP,Tot2"/>
      <sheetName val="CHECK_SHEET_NEW2"/>
      <sheetName val="BUS_LOSSES2"/>
      <sheetName val="IDCCALHYD_GOO"/>
      <sheetName val="Inputs"/>
      <sheetName val="ANEX-II"/>
      <sheetName val="ANEX-VII(a)"/>
      <sheetName val="Activity No (A) ( 12)  "/>
      <sheetName val="Sect D Feeder losses"/>
      <sheetName val="B-Chart"/>
      <sheetName val="Data base"/>
      <sheetName val="QOSW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heet1"/>
      <sheetName val="Sheet1 (2)"/>
      <sheetName val="Sheet2"/>
      <sheetName val="un-ele"/>
      <sheetName val="de-ele"/>
      <sheetName val="Sec-A"/>
      <sheetName val="Form-A"/>
      <sheetName val="Sec-B"/>
      <sheetName val="Form-B"/>
      <sheetName val="Sec-C"/>
      <sheetName val="Form-C1"/>
      <sheetName val="Form-C2"/>
      <sheetName val="Form-C3"/>
      <sheetName val="Form-C4"/>
      <sheetName val="Form-C5"/>
      <sheetName val="Form-C6 "/>
      <sheetName val="Sec-D"/>
      <sheetName val="Form-D2"/>
      <sheetName val="Form D3"/>
      <sheetName val="Form-D4"/>
      <sheetName val="Form-D5"/>
      <sheetName val="Sec-E"/>
      <sheetName val="Form-E1"/>
      <sheetName val="Form-E2"/>
      <sheetName val="Form-E3"/>
      <sheetName val="Form E4"/>
      <sheetName val="Form-E5"/>
      <sheetName val="Form-E6"/>
      <sheetName val="Form-E7"/>
      <sheetName val="Form-E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06"/>
      <sheetName val="1_07"/>
      <sheetName val="1_1"/>
      <sheetName val="1_4"/>
      <sheetName val="1_8"/>
      <sheetName val="1_9"/>
      <sheetName val="1_10"/>
      <sheetName val="1_11"/>
      <sheetName val="1_12"/>
      <sheetName val="1_1 02"/>
      <sheetName val="1_4 02"/>
      <sheetName val="1_4 02 (2)"/>
      <sheetName val="Chart1"/>
      <sheetName val="Sheet11"/>
      <sheetName val="Sect D Feeder losses"/>
    </sheetNames>
    <sheetDataSet>
      <sheetData sheetId="0" refreshError="1"/>
      <sheetData sheetId="1"/>
      <sheetData sheetId="2"/>
      <sheetData sheetId="3"/>
      <sheetData sheetId="4" refreshError="1">
        <row r="5">
          <cell r="A5" t="str">
            <v>Quality</v>
          </cell>
          <cell r="B5" t="str">
            <v>Total</v>
          </cell>
          <cell r="C5" t="str">
            <v>Rejected</v>
          </cell>
          <cell r="D5" t="str">
            <v>Cutting</v>
          </cell>
          <cell r="E5" t="str">
            <v>Reserve for</v>
          </cell>
          <cell r="P5" t="str">
            <v>Excess</v>
          </cell>
          <cell r="Q5" t="str">
            <v>Stock more than 5T</v>
          </cell>
        </row>
        <row r="6">
          <cell r="B6" t="str">
            <v>Stock</v>
          </cell>
          <cell r="D6" t="str">
            <v>Bal.</v>
          </cell>
          <cell r="E6" t="str">
            <v>J-294</v>
          </cell>
          <cell r="F6" t="str">
            <v>J-330</v>
          </cell>
          <cell r="G6" t="str">
            <v>J-332</v>
          </cell>
          <cell r="H6" t="str">
            <v>J-333</v>
          </cell>
          <cell r="I6" t="str">
            <v>J-336</v>
          </cell>
          <cell r="J6" t="str">
            <v>J-351</v>
          </cell>
          <cell r="K6" t="str">
            <v>J-354</v>
          </cell>
          <cell r="L6" t="str">
            <v>J-369</v>
          </cell>
          <cell r="M6" t="str">
            <v>J-371</v>
          </cell>
          <cell r="N6" t="str">
            <v>J-372</v>
          </cell>
          <cell r="O6" t="str">
            <v>Total</v>
          </cell>
          <cell r="P6" t="str">
            <v>Stock</v>
          </cell>
          <cell r="Q6" t="str">
            <v>Section</v>
          </cell>
          <cell r="R6" t="str">
            <v>M.T.</v>
          </cell>
        </row>
      </sheetData>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GENERATION"/>
      <sheetName val="DR"/>
      <sheetName val="DRAWAL"/>
      <sheetName val="INTER-REGIONAL ENERGY EXHANGE"/>
      <sheetName val="GOA"/>
      <sheetName val="POP9900"/>
      <sheetName val="Sheet2"/>
      <sheetName val="C_S_GENERATION"/>
      <sheetName val="Addl.40"/>
      <sheetName val="A 3.7"/>
      <sheetName val="Data base Feb 09"/>
      <sheetName val=""/>
      <sheetName val="R.Hrs. Since Comm"/>
      <sheetName val="RevenueInput"/>
      <sheetName val="cover1"/>
      <sheetName val="2004"/>
      <sheetName val="04REL"/>
      <sheetName val="Discom Details"/>
      <sheetName val="220 11  BS "/>
      <sheetName val="all"/>
      <sheetName val="Form-C4"/>
      <sheetName val="Sheet1"/>
      <sheetName val="ANNEXURE XIII A"/>
      <sheetName val="Stationwise Thermal &amp; Hydel Gen"/>
      <sheetName val="Executive Summary -Thermal"/>
      <sheetName val="TWELVE"/>
      <sheetName val="CSD"/>
      <sheetName val="Addl_40"/>
      <sheetName val="DETAILED  BOQ"/>
      <sheetName val="Salient1"/>
      <sheetName val="cap all"/>
      <sheetName val="STN WISE EMR"/>
      <sheetName val="data"/>
      <sheetName val="ATP"/>
      <sheetName val="ZKOK6"/>
      <sheetName val="indapsp"/>
      <sheetName val="indapep"/>
      <sheetName val="indapnp"/>
      <sheetName val="Dom"/>
      <sheetName val="SS-III &amp; SS-V"/>
      <sheetName val="Sheet3"/>
      <sheetName val="Labour charges"/>
      <sheetName val="Lead Statement"/>
      <sheetName val="A2-02-03"/>
      <sheetName val="Mortars"/>
      <sheetName val="Lead statement-Tpt"/>
      <sheetName val="7.11 p1"/>
      <sheetName val="Sheet4"/>
      <sheetName val="acd piv25.9"/>
      <sheetName val="ac"/>
      <sheetName val="bba 9-15"/>
      <sheetName val="PIV30.9"/>
      <sheetName val="PIV F"/>
      <sheetName val="LEDGER"/>
      <sheetName val="C_S_GENERATION1"/>
      <sheetName val="INTER-REGIONAL_ENERGY_EXHANGE"/>
      <sheetName val="Discom_Details"/>
      <sheetName val="R_Hrs__Since_Comm"/>
      <sheetName val="A_3_7"/>
      <sheetName val="Data_base_Feb_09"/>
      <sheetName val="220_11__BS_"/>
      <sheetName val="Detailed Estimate"/>
      <sheetName val="feasibility require"/>
      <sheetName val="Activity No (A) ( 12)  "/>
      <sheetName val="Data base Jan 10"/>
      <sheetName val="Format-A (B)"/>
      <sheetName val="Format-A"/>
      <sheetName val="Format-A (HQ)"/>
      <sheetName val="Sheet2 (2)"/>
      <sheetName val="Format-A (S)"/>
      <sheetName val="BTB"/>
      <sheetName val="cf"/>
      <sheetName val="orders"/>
      <sheetName val="Design"/>
      <sheetName val=" AT-1-220 "/>
      <sheetName val=" BC-220"/>
      <sheetName val="Report"/>
      <sheetName val="Staff Acco."/>
      <sheetName val="C_S_GENERATION2"/>
      <sheetName val="INTER-REGIONAL_ENERGY_EXHANGE1"/>
      <sheetName val="Discom_Details1"/>
      <sheetName val="R_Hrs__Since_Comm1"/>
      <sheetName val="Addl_401"/>
      <sheetName val="220_11__BS_1"/>
      <sheetName val="Data_base_Feb_091"/>
      <sheetName val="A_3_71"/>
      <sheetName val="_AT-1-220_"/>
      <sheetName val="_BC-220"/>
      <sheetName val="Stationwise_Thermal_&amp;_Hydel_Gen"/>
      <sheetName val="Executive_Summary_-Thermal"/>
      <sheetName val="DETAILED__BOQ"/>
      <sheetName val="Config"/>
      <sheetName val="IDCCALHYD-GOO"/>
      <sheetName val="C_S_GENERATION3"/>
      <sheetName val="INTER-REGIONAL_ENERGY_EXHANGE2"/>
      <sheetName val="Discom_Details2"/>
      <sheetName val="METER"/>
      <sheetName val="Village Wise Proposed Data (3)"/>
      <sheetName val="Village Wise Proposed Data (4)"/>
      <sheetName val="Village Wise Proposed Data  (5)"/>
      <sheetName val="Committee 11-12"/>
      <sheetName val="HT Cable "/>
      <sheetName val="119 Divisionwise Cost"/>
      <sheetName val="LAS _I"/>
      <sheetName val="Inputs"/>
      <sheetName val="1_8"/>
      <sheetName val="QOSWS "/>
      <sheetName val="ANNEXURE-A"/>
      <sheetName val="travel_per"/>
      <sheetName val="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41212"/>
      <sheetName val="241212 mod"/>
      <sheetName val="141212"/>
      <sheetName val="181212"/>
      <sheetName val="Letter to Jalgaon"/>
      <sheetName val="Sheet3"/>
      <sheetName val="CENZ181212"/>
    </sheetNames>
    <sheetDataSet>
      <sheetData sheetId="0"/>
      <sheetData sheetId="1"/>
      <sheetData sheetId="2"/>
      <sheetData sheetId="3"/>
      <sheetData sheetId="4"/>
      <sheetData sheetId="5"/>
      <sheetData sheetId="6">
        <row r="2">
          <cell r="A2" t="str">
            <v>Name of Towns</v>
          </cell>
          <cell r="B2" t="str">
            <v>METER AND MODEM INSTALLATION</v>
          </cell>
        </row>
        <row r="3">
          <cell r="D3" t="str">
            <v>DTC Meter</v>
          </cell>
          <cell r="F3" t="str">
            <v>Feeder Meter</v>
          </cell>
          <cell r="H3" t="str">
            <v>H.T.Consumers</v>
          </cell>
          <cell r="J3" t="str">
            <v>Cross over point</v>
          </cell>
        </row>
        <row r="4">
          <cell r="B4" t="str">
            <v>Total No.of Existing DTC</v>
          </cell>
          <cell r="C4" t="str">
            <v>Total meter received</v>
          </cell>
          <cell r="D4" t="str">
            <v xml:space="preserve">No. of Compatible Meter installed </v>
          </cell>
          <cell r="E4" t="str">
            <v xml:space="preserve">No.Modem installed </v>
          </cell>
          <cell r="F4" t="str">
            <v>Total No.of Existing Feeder</v>
          </cell>
          <cell r="G4" t="str">
            <v xml:space="preserve">Nos. of Modem installed </v>
          </cell>
          <cell r="H4" t="str">
            <v>Total No.of Existing HT Consumer</v>
          </cell>
          <cell r="I4" t="str">
            <v xml:space="preserve">Nos. of Modem installed </v>
          </cell>
          <cell r="J4" t="str">
            <v>No. of Cross over point .</v>
          </cell>
          <cell r="K4" t="str">
            <v xml:space="preserve">No.Modem installed </v>
          </cell>
        </row>
        <row r="6">
          <cell r="A6" t="str">
            <v>Bhandara</v>
          </cell>
          <cell r="B6">
            <v>233</v>
          </cell>
          <cell r="C6">
            <v>0</v>
          </cell>
          <cell r="D6">
            <v>233</v>
          </cell>
          <cell r="E6">
            <v>227</v>
          </cell>
          <cell r="F6">
            <v>10</v>
          </cell>
          <cell r="G6">
            <v>0</v>
          </cell>
          <cell r="H6">
            <v>8</v>
          </cell>
          <cell r="I6">
            <v>8</v>
          </cell>
          <cell r="J6">
            <v>2</v>
          </cell>
          <cell r="K6">
            <v>2</v>
          </cell>
        </row>
        <row r="7">
          <cell r="A7" t="str">
            <v>Tumsar</v>
          </cell>
          <cell r="B7">
            <v>66</v>
          </cell>
          <cell r="C7">
            <v>0</v>
          </cell>
          <cell r="D7">
            <v>66</v>
          </cell>
          <cell r="E7">
            <v>66</v>
          </cell>
          <cell r="F7">
            <v>2</v>
          </cell>
          <cell r="G7">
            <v>0</v>
          </cell>
          <cell r="H7">
            <v>3</v>
          </cell>
          <cell r="I7">
            <v>3</v>
          </cell>
          <cell r="J7">
            <v>2</v>
          </cell>
          <cell r="K7">
            <v>2</v>
          </cell>
        </row>
        <row r="8">
          <cell r="A8" t="str">
            <v>Wardha</v>
          </cell>
          <cell r="B8">
            <v>256</v>
          </cell>
          <cell r="C8">
            <v>0</v>
          </cell>
          <cell r="D8">
            <v>148</v>
          </cell>
          <cell r="E8">
            <v>0</v>
          </cell>
          <cell r="F8">
            <v>10</v>
          </cell>
          <cell r="G8">
            <v>0</v>
          </cell>
          <cell r="H8">
            <v>24</v>
          </cell>
          <cell r="I8">
            <v>23</v>
          </cell>
          <cell r="J8">
            <v>3</v>
          </cell>
          <cell r="K8">
            <v>0</v>
          </cell>
        </row>
        <row r="9">
          <cell r="A9" t="str">
            <v>Pulgaon</v>
          </cell>
          <cell r="B9">
            <v>43</v>
          </cell>
          <cell r="C9">
            <v>0</v>
          </cell>
          <cell r="D9">
            <v>42</v>
          </cell>
          <cell r="E9">
            <v>42</v>
          </cell>
          <cell r="F9">
            <v>5</v>
          </cell>
          <cell r="G9">
            <v>0</v>
          </cell>
          <cell r="H9">
            <v>6</v>
          </cell>
          <cell r="I9">
            <v>6</v>
          </cell>
          <cell r="J9">
            <v>4</v>
          </cell>
          <cell r="K9">
            <v>3</v>
          </cell>
        </row>
        <row r="10">
          <cell r="A10" t="str">
            <v>Arvi</v>
          </cell>
          <cell r="B10">
            <v>66</v>
          </cell>
          <cell r="C10">
            <v>0</v>
          </cell>
          <cell r="D10">
            <v>66</v>
          </cell>
          <cell r="E10">
            <v>59</v>
          </cell>
          <cell r="F10">
            <v>3</v>
          </cell>
          <cell r="G10">
            <v>1</v>
          </cell>
          <cell r="H10">
            <v>5</v>
          </cell>
          <cell r="I10">
            <v>5</v>
          </cell>
          <cell r="J10">
            <v>2</v>
          </cell>
          <cell r="K10">
            <v>2</v>
          </cell>
        </row>
        <row r="11">
          <cell r="A11" t="str">
            <v>Hinganghat</v>
          </cell>
          <cell r="B11">
            <v>121</v>
          </cell>
          <cell r="C11">
            <v>0</v>
          </cell>
          <cell r="D11">
            <v>121</v>
          </cell>
          <cell r="E11">
            <v>115</v>
          </cell>
          <cell r="F11">
            <v>7</v>
          </cell>
          <cell r="G11">
            <v>0</v>
          </cell>
          <cell r="H11">
            <v>14</v>
          </cell>
          <cell r="I11">
            <v>14</v>
          </cell>
          <cell r="J11">
            <v>8</v>
          </cell>
          <cell r="K11">
            <v>0</v>
          </cell>
        </row>
        <row r="12">
          <cell r="A12" t="str">
            <v>Chandrapur</v>
          </cell>
          <cell r="B12">
            <v>685</v>
          </cell>
          <cell r="C12">
            <v>0</v>
          </cell>
          <cell r="D12">
            <v>685</v>
          </cell>
          <cell r="E12">
            <v>0</v>
          </cell>
          <cell r="F12">
            <v>37</v>
          </cell>
          <cell r="G12">
            <v>37</v>
          </cell>
          <cell r="H12">
            <v>34</v>
          </cell>
          <cell r="I12">
            <v>33</v>
          </cell>
          <cell r="J12">
            <v>6</v>
          </cell>
          <cell r="K12">
            <v>0</v>
          </cell>
        </row>
        <row r="13">
          <cell r="A13" t="str">
            <v>Ballarshah</v>
          </cell>
          <cell r="B13">
            <v>125</v>
          </cell>
          <cell r="C13">
            <v>0</v>
          </cell>
          <cell r="D13">
            <v>122</v>
          </cell>
          <cell r="E13">
            <v>122</v>
          </cell>
          <cell r="F13">
            <v>7</v>
          </cell>
          <cell r="G13">
            <v>0</v>
          </cell>
          <cell r="H13">
            <v>7</v>
          </cell>
          <cell r="I13">
            <v>7</v>
          </cell>
          <cell r="J13">
            <v>3</v>
          </cell>
          <cell r="K13">
            <v>0</v>
          </cell>
        </row>
        <row r="14">
          <cell r="A14" t="str">
            <v>Warora</v>
          </cell>
          <cell r="B14">
            <v>129</v>
          </cell>
          <cell r="C14">
            <v>0</v>
          </cell>
          <cell r="D14">
            <v>129</v>
          </cell>
          <cell r="E14">
            <v>0</v>
          </cell>
          <cell r="F14">
            <v>2</v>
          </cell>
          <cell r="G14">
            <v>2</v>
          </cell>
          <cell r="H14">
            <v>3</v>
          </cell>
          <cell r="I14">
            <v>3</v>
          </cell>
          <cell r="J14">
            <v>0</v>
          </cell>
          <cell r="K14">
            <v>0</v>
          </cell>
        </row>
        <row r="15">
          <cell r="A15" t="str">
            <v>Bhadrawati</v>
          </cell>
          <cell r="B15">
            <v>104</v>
          </cell>
          <cell r="C15">
            <v>0</v>
          </cell>
          <cell r="D15">
            <v>104</v>
          </cell>
          <cell r="E15">
            <v>78</v>
          </cell>
          <cell r="F15">
            <v>7</v>
          </cell>
          <cell r="G15">
            <v>3</v>
          </cell>
          <cell r="H15">
            <v>3</v>
          </cell>
          <cell r="I15">
            <v>3</v>
          </cell>
          <cell r="J15">
            <v>1</v>
          </cell>
          <cell r="K15">
            <v>0</v>
          </cell>
        </row>
        <row r="16">
          <cell r="A16" t="str">
            <v>Gondia</v>
          </cell>
          <cell r="B16">
            <v>241</v>
          </cell>
          <cell r="C16">
            <v>0</v>
          </cell>
          <cell r="D16">
            <v>241</v>
          </cell>
          <cell r="E16">
            <v>0</v>
          </cell>
          <cell r="F16">
            <v>8</v>
          </cell>
          <cell r="G16">
            <v>8</v>
          </cell>
          <cell r="H16">
            <v>10</v>
          </cell>
          <cell r="I16">
            <v>7</v>
          </cell>
          <cell r="J16">
            <v>4</v>
          </cell>
          <cell r="K16">
            <v>0</v>
          </cell>
        </row>
        <row r="17">
          <cell r="A17" t="str">
            <v>Gadchiroli</v>
          </cell>
          <cell r="B17">
            <v>101</v>
          </cell>
          <cell r="C17">
            <v>0</v>
          </cell>
          <cell r="D17">
            <v>101</v>
          </cell>
          <cell r="E17">
            <v>0</v>
          </cell>
          <cell r="F17">
            <v>14</v>
          </cell>
          <cell r="G17">
            <v>3</v>
          </cell>
          <cell r="H17">
            <v>6</v>
          </cell>
          <cell r="I17">
            <v>6</v>
          </cell>
          <cell r="J17">
            <v>4</v>
          </cell>
          <cell r="K17">
            <v>0</v>
          </cell>
        </row>
        <row r="18">
          <cell r="A18" t="str">
            <v>Bramhapuri</v>
          </cell>
          <cell r="B18">
            <v>145</v>
          </cell>
          <cell r="C18">
            <v>0</v>
          </cell>
          <cell r="D18">
            <v>145</v>
          </cell>
          <cell r="E18">
            <v>0</v>
          </cell>
          <cell r="F18">
            <v>7</v>
          </cell>
          <cell r="G18">
            <v>5</v>
          </cell>
          <cell r="H18">
            <v>4</v>
          </cell>
          <cell r="I18">
            <v>4</v>
          </cell>
          <cell r="J18">
            <v>3</v>
          </cell>
          <cell r="K18">
            <v>0</v>
          </cell>
        </row>
        <row r="19">
          <cell r="A19" t="str">
            <v>Total</v>
          </cell>
          <cell r="B19">
            <v>2315</v>
          </cell>
          <cell r="D19">
            <v>2203</v>
          </cell>
          <cell r="E19">
            <v>709</v>
          </cell>
          <cell r="F19">
            <v>119</v>
          </cell>
          <cell r="G19">
            <v>59</v>
          </cell>
          <cell r="H19">
            <v>127</v>
          </cell>
          <cell r="I19">
            <v>122</v>
          </cell>
          <cell r="J19">
            <v>42</v>
          </cell>
          <cell r="K19">
            <v>9</v>
          </cell>
        </row>
        <row r="20">
          <cell r="A20">
            <v>1</v>
          </cell>
          <cell r="B20">
            <v>2</v>
          </cell>
          <cell r="C20">
            <v>3</v>
          </cell>
          <cell r="D20">
            <v>4</v>
          </cell>
          <cell r="E20">
            <v>5</v>
          </cell>
          <cell r="F20">
            <v>6</v>
          </cell>
          <cell r="G20">
            <v>7</v>
          </cell>
          <cell r="H20">
            <v>8</v>
          </cell>
          <cell r="I20">
            <v>9</v>
          </cell>
          <cell r="J20">
            <v>10</v>
          </cell>
          <cell r="K20">
            <v>11</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base Feb 09 (2)"/>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Sheet1"/>
      <sheetName val="Sheet2"/>
      <sheetName val="ANNEXURE XIII A"/>
      <sheetName val="Annexure XIV"/>
      <sheetName val="Form-C4"/>
      <sheetName val="Form_C4"/>
      <sheetName val="data"/>
      <sheetName val="04REL"/>
    </sheetNames>
    <sheetDataSet>
      <sheetData sheetId="0" refreshError="1"/>
      <sheetData sheetId="1" refreshError="1"/>
      <sheetData sheetId="2" refreshError="1"/>
      <sheetData sheetId="3" refreshError="1"/>
      <sheetData sheetId="4" refreshError="1"/>
      <sheetData sheetId="5">
        <row r="10">
          <cell r="A10" t="str">
            <v>0101</v>
          </cell>
          <cell r="B10" t="str">
            <v xml:space="preserve">1 x 5 MVA S/S </v>
          </cell>
          <cell r="C10">
            <v>141.34457603364271</v>
          </cell>
          <cell r="D10">
            <v>140.44231371988184</v>
          </cell>
          <cell r="E10">
            <v>143.22505968770764</v>
          </cell>
          <cell r="F10">
            <v>147.39917863944638</v>
          </cell>
          <cell r="G10">
            <v>66.25585637680517</v>
          </cell>
          <cell r="H10">
            <v>14134457.60336427</v>
          </cell>
          <cell r="I10">
            <v>14044231.371988185</v>
          </cell>
          <cell r="J10">
            <v>14322505.968770765</v>
          </cell>
          <cell r="K10">
            <v>14739917.863944639</v>
          </cell>
          <cell r="L10">
            <v>9864621.4433642719</v>
          </cell>
          <cell r="M10">
            <v>6625585.6376805175</v>
          </cell>
          <cell r="N10">
            <v>1</v>
          </cell>
          <cell r="O10">
            <v>12</v>
          </cell>
          <cell r="P10">
            <v>4269836.1599999992</v>
          </cell>
        </row>
        <row r="11">
          <cell r="A11" t="str">
            <v>0102</v>
          </cell>
          <cell r="B11" t="str">
            <v xml:space="preserve">1 x 10 MVA S/S </v>
          </cell>
          <cell r="C11">
            <v>186.85974544100043</v>
          </cell>
          <cell r="D11">
            <v>185.54118106946191</v>
          </cell>
          <cell r="E11">
            <v>189.60788055613696</v>
          </cell>
          <cell r="F11">
            <v>195.70792978614961</v>
          </cell>
          <cell r="G11">
            <v>96.826178254168383</v>
          </cell>
          <cell r="H11">
            <v>18685974.544100042</v>
          </cell>
          <cell r="I11">
            <v>18554118.106946193</v>
          </cell>
          <cell r="J11">
            <v>18960788.055613697</v>
          </cell>
          <cell r="K11">
            <v>19570792.97861496</v>
          </cell>
          <cell r="L11">
            <v>14416138.384100044</v>
          </cell>
          <cell r="M11">
            <v>9682617.8254168388</v>
          </cell>
          <cell r="N11">
            <v>6</v>
          </cell>
          <cell r="O11">
            <v>17</v>
          </cell>
          <cell r="P11">
            <v>4269836.1599999992</v>
          </cell>
        </row>
        <row r="12">
          <cell r="A12" t="str">
            <v>0103</v>
          </cell>
          <cell r="B12" t="str">
            <v xml:space="preserve">2 x 5 MVA S/S </v>
          </cell>
          <cell r="C12">
            <v>236.2781669145516</v>
          </cell>
          <cell r="D12">
            <v>234.56754450182808</v>
          </cell>
          <cell r="E12">
            <v>239.84342441931784</v>
          </cell>
          <cell r="F12">
            <v>247.75724429555251</v>
          </cell>
          <cell r="G12">
            <v>125.61618851166112</v>
          </cell>
          <cell r="H12">
            <v>23627816.691455159</v>
          </cell>
          <cell r="I12">
            <v>23456754.450182807</v>
          </cell>
          <cell r="J12">
            <v>23984342.441931784</v>
          </cell>
          <cell r="K12">
            <v>24775724.429555252</v>
          </cell>
          <cell r="L12">
            <v>18702590.451455161</v>
          </cell>
          <cell r="M12">
            <v>12561618.851166112</v>
          </cell>
          <cell r="N12">
            <v>12</v>
          </cell>
          <cell r="O12">
            <v>23</v>
          </cell>
          <cell r="P12">
            <v>4925226.2399999993</v>
          </cell>
        </row>
        <row r="13">
          <cell r="A13" t="str">
            <v>0104</v>
          </cell>
          <cell r="B13" t="str">
            <v xml:space="preserve">2 x 10 MVA S/S </v>
          </cell>
          <cell r="C13">
            <v>326.80194613673734</v>
          </cell>
          <cell r="D13">
            <v>324.26335282862453</v>
          </cell>
          <cell r="E13">
            <v>332.0928500650266</v>
          </cell>
          <cell r="F13">
            <v>343.83709591962986</v>
          </cell>
          <cell r="G13">
            <v>186.41660086671718</v>
          </cell>
          <cell r="H13">
            <v>32680194.613673732</v>
          </cell>
          <cell r="I13">
            <v>32426335.282862451</v>
          </cell>
          <cell r="J13">
            <v>33209285.006502662</v>
          </cell>
          <cell r="K13">
            <v>34383709.591962986</v>
          </cell>
          <cell r="L13">
            <v>27754968.373673733</v>
          </cell>
          <cell r="M13">
            <v>18641660.086671717</v>
          </cell>
          <cell r="N13">
            <v>17</v>
          </cell>
          <cell r="O13">
            <v>28</v>
          </cell>
          <cell r="P13">
            <v>4925226.2399999993</v>
          </cell>
        </row>
        <row r="14">
          <cell r="A14" t="str">
            <v>0105</v>
          </cell>
          <cell r="B14" t="str">
            <v xml:space="preserve">1 X 5 MVA &amp; 1 x 10 MVA S/S </v>
          </cell>
          <cell r="C14">
            <v>284.29259243801511</v>
          </cell>
          <cell r="D14">
            <v>282.14280865538575</v>
          </cell>
          <cell r="E14">
            <v>288.77314449183797</v>
          </cell>
          <cell r="F14">
            <v>298.71864824651641</v>
          </cell>
          <cell r="G14">
            <v>157.86513896314912</v>
          </cell>
          <cell r="H14">
            <v>28429259.243801508</v>
          </cell>
          <cell r="I14">
            <v>28214280.865538575</v>
          </cell>
          <cell r="J14">
            <v>28877314.449183799</v>
          </cell>
          <cell r="K14">
            <v>29871864.82465164</v>
          </cell>
          <cell r="L14">
            <v>23504033.00380151</v>
          </cell>
          <cell r="M14">
            <v>15786513.896314913</v>
          </cell>
          <cell r="N14">
            <v>22</v>
          </cell>
          <cell r="O14">
            <v>33</v>
          </cell>
          <cell r="P14">
            <v>4925226.2399999993</v>
          </cell>
        </row>
        <row r="15">
          <cell r="A15" t="str">
            <v>01A</v>
          </cell>
          <cell r="B15" t="str">
            <v>33/11/ kV New S/S (Supply, erection, testing &amp; commissioning)with RSJ structure</v>
          </cell>
          <cell r="C15">
            <v>0</v>
          </cell>
          <cell r="D15">
            <v>0</v>
          </cell>
          <cell r="E15">
            <v>0</v>
          </cell>
          <cell r="F15">
            <v>0</v>
          </cell>
          <cell r="G15">
            <v>0</v>
          </cell>
          <cell r="H15">
            <v>0</v>
          </cell>
          <cell r="I15">
            <v>0</v>
          </cell>
          <cell r="J15">
            <v>0</v>
          </cell>
          <cell r="K15">
            <v>0</v>
          </cell>
          <cell r="L15">
            <v>0</v>
          </cell>
          <cell r="M15">
            <v>0</v>
          </cell>
        </row>
        <row r="16">
          <cell r="A16" t="str">
            <v>0101A</v>
          </cell>
          <cell r="B16" t="str">
            <v xml:space="preserve">1 x 5 MVA S/S </v>
          </cell>
          <cell r="C16">
            <v>141.2796745505855</v>
          </cell>
          <cell r="D16">
            <v>140.37800585476123</v>
          </cell>
          <cell r="E16">
            <v>143.15892099368685</v>
          </cell>
          <cell r="F16">
            <v>147.33029370207521</v>
          </cell>
          <cell r="G16">
            <v>66.212265212513984</v>
          </cell>
          <cell r="H16">
            <v>14127967.455058549</v>
          </cell>
          <cell r="I16">
            <v>14037800.585476123</v>
          </cell>
          <cell r="J16">
            <v>14315892.099368684</v>
          </cell>
          <cell r="K16">
            <v>14733029.370207522</v>
          </cell>
          <cell r="L16">
            <v>9858131.2950585485</v>
          </cell>
          <cell r="M16">
            <v>6621226.5212513981</v>
          </cell>
          <cell r="N16">
            <v>27</v>
          </cell>
          <cell r="O16">
            <v>38</v>
          </cell>
          <cell r="P16">
            <v>4269836.1599999992</v>
          </cell>
        </row>
        <row r="17">
          <cell r="A17" t="str">
            <v>0102A</v>
          </cell>
          <cell r="B17" t="str">
            <v xml:space="preserve">1 x 10 MVA S/S </v>
          </cell>
          <cell r="C17">
            <v>186.85439867194322</v>
          </cell>
          <cell r="D17">
            <v>185.5358832043413</v>
          </cell>
          <cell r="E17">
            <v>189.60243186211616</v>
          </cell>
          <cell r="F17">
            <v>195.70225484877844</v>
          </cell>
          <cell r="G17">
            <v>96.822587089877189</v>
          </cell>
          <cell r="H17">
            <v>18685439.867194321</v>
          </cell>
          <cell r="I17">
            <v>18553588.320434131</v>
          </cell>
          <cell r="J17">
            <v>18960243.186211616</v>
          </cell>
          <cell r="K17">
            <v>19570225.484877843</v>
          </cell>
          <cell r="L17">
            <v>14415603.707194321</v>
          </cell>
          <cell r="M17">
            <v>9682258.7089877184</v>
          </cell>
          <cell r="N17">
            <v>32</v>
          </cell>
          <cell r="O17">
            <v>43</v>
          </cell>
          <cell r="P17">
            <v>4269836.1599999992</v>
          </cell>
        </row>
        <row r="18">
          <cell r="A18" t="str">
            <v>0103A</v>
          </cell>
          <cell r="B18" t="str">
            <v xml:space="preserve">2 x 5 MVA S/S </v>
          </cell>
          <cell r="C18">
            <v>236.72359078180151</v>
          </cell>
          <cell r="D18">
            <v>235.00889432354691</v>
          </cell>
          <cell r="E18">
            <v>240.29733936051622</v>
          </cell>
          <cell r="F18">
            <v>248.23000691597019</v>
          </cell>
          <cell r="G18">
            <v>125.91535802307874</v>
          </cell>
          <cell r="H18">
            <v>23672359.078180149</v>
          </cell>
          <cell r="I18">
            <v>23500889.432354692</v>
          </cell>
          <cell r="J18">
            <v>24029733.936051622</v>
          </cell>
          <cell r="K18">
            <v>24823000.691597018</v>
          </cell>
          <cell r="L18">
            <v>18747132.838180151</v>
          </cell>
          <cell r="M18">
            <v>12591535.802307874</v>
          </cell>
          <cell r="N18">
            <v>37</v>
          </cell>
          <cell r="O18">
            <v>48</v>
          </cell>
          <cell r="P18">
            <v>4925226.2399999993</v>
          </cell>
        </row>
        <row r="19">
          <cell r="A19" t="str">
            <v>0104A</v>
          </cell>
          <cell r="B19" t="str">
            <v xml:space="preserve">2 x 10 MVA S/S </v>
          </cell>
          <cell r="C19">
            <v>327.38136811048719</v>
          </cell>
          <cell r="D19">
            <v>324.83747515034327</v>
          </cell>
          <cell r="E19">
            <v>332.68331750622497</v>
          </cell>
          <cell r="F19">
            <v>344.45208104004746</v>
          </cell>
          <cell r="G19">
            <v>186.80577037813478</v>
          </cell>
          <cell r="H19">
            <v>32738136.81104872</v>
          </cell>
          <cell r="I19">
            <v>32483747.515034329</v>
          </cell>
          <cell r="J19">
            <v>33268331.750622496</v>
          </cell>
          <cell r="K19">
            <v>34445208.104004748</v>
          </cell>
          <cell r="L19">
            <v>27812910.571048722</v>
          </cell>
          <cell r="M19">
            <v>18680577.037813477</v>
          </cell>
          <cell r="N19">
            <v>42</v>
          </cell>
          <cell r="O19">
            <v>53</v>
          </cell>
          <cell r="P19">
            <v>4925226.2399999993</v>
          </cell>
        </row>
        <row r="20">
          <cell r="A20" t="str">
            <v>0105A</v>
          </cell>
          <cell r="B20" t="str">
            <v xml:space="preserve">1 X 5 MVA &amp; 1 x 10 MVA S/S </v>
          </cell>
          <cell r="C20">
            <v>285.02141694058821</v>
          </cell>
          <cell r="D20">
            <v>282.86496700370458</v>
          </cell>
          <cell r="E20">
            <v>289.51586250843638</v>
          </cell>
          <cell r="F20">
            <v>299.4922057655341</v>
          </cell>
          <cell r="G20">
            <v>158.35465487456673</v>
          </cell>
          <cell r="H20">
            <v>28502141.694058821</v>
          </cell>
          <cell r="I20">
            <v>28286496.700370457</v>
          </cell>
          <cell r="J20">
            <v>28951586.25084364</v>
          </cell>
          <cell r="K20">
            <v>29949220.576553408</v>
          </cell>
          <cell r="L20">
            <v>23576915.454058822</v>
          </cell>
          <cell r="M20">
            <v>15835465.487456674</v>
          </cell>
          <cell r="N20">
            <v>47</v>
          </cell>
          <cell r="O20">
            <v>58</v>
          </cell>
          <cell r="P20">
            <v>4925226.2399999993</v>
          </cell>
        </row>
        <row r="21">
          <cell r="A21" t="str">
            <v>01B</v>
          </cell>
          <cell r="B21" t="str">
            <v>33/22 kV New S/S Outoor (Supply, erection, testing &amp; commissioning)</v>
          </cell>
          <cell r="C21">
            <v>0</v>
          </cell>
          <cell r="D21">
            <v>0</v>
          </cell>
          <cell r="E21">
            <v>0</v>
          </cell>
          <cell r="F21">
            <v>0</v>
          </cell>
          <cell r="G21">
            <v>0</v>
          </cell>
          <cell r="H21">
            <v>0</v>
          </cell>
          <cell r="I21">
            <v>0</v>
          </cell>
          <cell r="J21">
            <v>0</v>
          </cell>
          <cell r="K21">
            <v>0</v>
          </cell>
          <cell r="L21">
            <v>0</v>
          </cell>
          <cell r="M21">
            <v>0</v>
          </cell>
        </row>
        <row r="22">
          <cell r="A22" t="str">
            <v>0101B</v>
          </cell>
          <cell r="B22" t="str">
            <v xml:space="preserve">1 x 5 MVA S/S </v>
          </cell>
          <cell r="C22">
            <v>152.4984231713733</v>
          </cell>
          <cell r="D22">
            <v>151.49414279251383</v>
          </cell>
          <cell r="E22">
            <v>154.5915315809128</v>
          </cell>
          <cell r="F22">
            <v>159.23761476351126</v>
          </cell>
          <cell r="G22">
            <v>73.747352104737374</v>
          </cell>
          <cell r="H22">
            <v>15249842.317137331</v>
          </cell>
          <cell r="I22">
            <v>15149414.279251382</v>
          </cell>
          <cell r="J22">
            <v>15459153.158091281</v>
          </cell>
          <cell r="K22">
            <v>15923761.476351127</v>
          </cell>
          <cell r="L22">
            <v>10980006.157137332</v>
          </cell>
          <cell r="M22">
            <v>7374735.2104737377</v>
          </cell>
          <cell r="N22">
            <v>52</v>
          </cell>
          <cell r="O22">
            <v>63</v>
          </cell>
          <cell r="P22">
            <v>4269836.1599999992</v>
          </cell>
        </row>
        <row r="23">
          <cell r="A23" t="str">
            <v>0102B</v>
          </cell>
          <cell r="B23" t="str">
            <v xml:space="preserve">1 x 10 MVA S/S </v>
          </cell>
          <cell r="C23">
            <v>188.67686919578586</v>
          </cell>
          <cell r="D23">
            <v>187.34168459920582</v>
          </cell>
          <cell r="E23">
            <v>191.45964397284865</v>
          </cell>
          <cell r="F23">
            <v>197.63658303331297</v>
          </cell>
          <cell r="G23">
            <v>98.046651753401648</v>
          </cell>
          <cell r="H23">
            <v>18867686.919578586</v>
          </cell>
          <cell r="I23">
            <v>18734168.459920581</v>
          </cell>
          <cell r="J23">
            <v>19145964.397284865</v>
          </cell>
          <cell r="K23">
            <v>19763658.303331297</v>
          </cell>
          <cell r="L23">
            <v>14597850.759578586</v>
          </cell>
          <cell r="M23">
            <v>9804665.1753401645</v>
          </cell>
          <cell r="N23">
            <v>57</v>
          </cell>
          <cell r="O23">
            <v>68</v>
          </cell>
          <cell r="P23">
            <v>4269836.1599999992</v>
          </cell>
        </row>
        <row r="24">
          <cell r="A24" t="str">
            <v>0103B</v>
          </cell>
          <cell r="B24" t="str">
            <v xml:space="preserve">2 x 5 MVA S/S </v>
          </cell>
          <cell r="C24">
            <v>251.37463164710033</v>
          </cell>
          <cell r="D24">
            <v>249.52593022873629</v>
          </cell>
          <cell r="E24">
            <v>255.22767166158286</v>
          </cell>
          <cell r="F24">
            <v>263.78028381085272</v>
          </cell>
          <cell r="G24">
            <v>135.75574840110917</v>
          </cell>
          <cell r="H24">
            <v>25137463.164710034</v>
          </cell>
          <cell r="I24">
            <v>24952593.022873629</v>
          </cell>
          <cell r="J24">
            <v>25522767.166158285</v>
          </cell>
          <cell r="K24">
            <v>26378028.381085273</v>
          </cell>
          <cell r="L24">
            <v>20212236.924710035</v>
          </cell>
          <cell r="M24">
            <v>13575574.840110917</v>
          </cell>
          <cell r="N24">
            <v>63</v>
          </cell>
          <cell r="O24">
            <v>74</v>
          </cell>
          <cell r="P24">
            <v>4925226.2399999993</v>
          </cell>
        </row>
        <row r="25">
          <cell r="A25" t="str">
            <v>0104B</v>
          </cell>
          <cell r="B25" t="str">
            <v xml:space="preserve">2 x 10 MVA S/S </v>
          </cell>
          <cell r="C25">
            <v>324.37848459489794</v>
          </cell>
          <cell r="D25">
            <v>321.86205734790167</v>
          </cell>
          <cell r="E25">
            <v>329.6231903001551</v>
          </cell>
          <cell r="F25">
            <v>341.26488972853525</v>
          </cell>
          <cell r="G25">
            <v>184.78887981555783</v>
          </cell>
          <cell r="H25">
            <v>32437848.459489796</v>
          </cell>
          <cell r="I25">
            <v>32186205.734790165</v>
          </cell>
          <cell r="J25">
            <v>32962319.03001551</v>
          </cell>
          <cell r="K25">
            <v>34126488.972853526</v>
          </cell>
          <cell r="L25">
            <v>27512622.219489798</v>
          </cell>
          <cell r="M25">
            <v>18478887.981555782</v>
          </cell>
          <cell r="N25">
            <v>68</v>
          </cell>
          <cell r="O25">
            <v>79</v>
          </cell>
          <cell r="P25">
            <v>4925226.2399999993</v>
          </cell>
        </row>
        <row r="26">
          <cell r="A26" t="str">
            <v>01C</v>
          </cell>
          <cell r="B26" t="str">
            <v>33/11 kV New S/S with 33 kV Outoor &amp; 11 kV Indoor (Supply, erection, testing &amp; commissioning)</v>
          </cell>
          <cell r="C26">
            <v>0</v>
          </cell>
          <cell r="D26">
            <v>0</v>
          </cell>
          <cell r="E26">
            <v>0</v>
          </cell>
          <cell r="F26">
            <v>0</v>
          </cell>
          <cell r="G26">
            <v>0</v>
          </cell>
          <cell r="H26">
            <v>0</v>
          </cell>
          <cell r="I26">
            <v>0</v>
          </cell>
          <cell r="J26">
            <v>0</v>
          </cell>
          <cell r="K26">
            <v>0</v>
          </cell>
          <cell r="L26">
            <v>0</v>
          </cell>
          <cell r="M26">
            <v>0</v>
          </cell>
        </row>
        <row r="27">
          <cell r="A27" t="str">
            <v>0101C</v>
          </cell>
          <cell r="B27" t="str">
            <v xml:space="preserve">1 x 5 MVA S/S </v>
          </cell>
          <cell r="C27">
            <v>147.1208889473933</v>
          </cell>
          <cell r="D27">
            <v>146.16579389712561</v>
          </cell>
          <cell r="E27">
            <v>149.11148591981959</v>
          </cell>
          <cell r="F27">
            <v>153.53002395386056</v>
          </cell>
          <cell r="G27">
            <v>70.135524349856382</v>
          </cell>
          <cell r="H27">
            <v>14712088.89473933</v>
          </cell>
          <cell r="I27">
            <v>14616579.389712561</v>
          </cell>
          <cell r="J27">
            <v>14911148.591981959</v>
          </cell>
          <cell r="K27">
            <v>15353002.395386055</v>
          </cell>
          <cell r="L27">
            <v>10442252.734739332</v>
          </cell>
          <cell r="M27">
            <v>7013552.4349856377</v>
          </cell>
          <cell r="N27">
            <v>73</v>
          </cell>
          <cell r="O27">
            <v>84</v>
          </cell>
          <cell r="P27">
            <v>4269836.1599999992</v>
          </cell>
        </row>
        <row r="28">
          <cell r="A28" t="str">
            <v>0102C</v>
          </cell>
          <cell r="B28" t="str">
            <v xml:space="preserve">1 x 10 MVA S/S </v>
          </cell>
          <cell r="C28">
            <v>191.74742955104497</v>
          </cell>
          <cell r="D28">
            <v>190.38416023873017</v>
          </cell>
          <cell r="E28">
            <v>194.58873813591819</v>
          </cell>
          <cell r="F28">
            <v>200.89560498170025</v>
          </cell>
          <cell r="G28">
            <v>100.10899755209634</v>
          </cell>
          <cell r="H28">
            <v>19174742.955104496</v>
          </cell>
          <cell r="I28">
            <v>19038416.023873016</v>
          </cell>
          <cell r="J28">
            <v>19458873.813591819</v>
          </cell>
          <cell r="K28">
            <v>20089560.498170026</v>
          </cell>
          <cell r="L28">
            <v>14904906.795104496</v>
          </cell>
          <cell r="M28">
            <v>10010899.755209634</v>
          </cell>
          <cell r="N28">
            <v>77</v>
          </cell>
          <cell r="O28">
            <v>88</v>
          </cell>
          <cell r="P28">
            <v>4269836.1599999992</v>
          </cell>
        </row>
        <row r="29">
          <cell r="A29" t="str">
            <v>0103C</v>
          </cell>
          <cell r="B29" t="str">
            <v xml:space="preserve">2 x 5 MVA S/S </v>
          </cell>
          <cell r="C29">
            <v>244.18518397289722</v>
          </cell>
          <cell r="D29">
            <v>242.40224045239509</v>
          </cell>
          <cell r="E29">
            <v>247.90117221189388</v>
          </cell>
          <cell r="F29">
            <v>256.14956985114208</v>
          </cell>
          <cell r="G29">
            <v>130.92694665473314</v>
          </cell>
          <cell r="H29">
            <v>24418518.397289723</v>
          </cell>
          <cell r="I29">
            <v>24240224.045239508</v>
          </cell>
          <cell r="J29">
            <v>24790117.221189387</v>
          </cell>
          <cell r="K29">
            <v>25614956.985114206</v>
          </cell>
          <cell r="L29">
            <v>19493292.157289725</v>
          </cell>
          <cell r="M29">
            <v>13092694.665473314</v>
          </cell>
          <cell r="N29">
            <v>81</v>
          </cell>
          <cell r="O29">
            <v>92</v>
          </cell>
          <cell r="P29">
            <v>4925226.2399999993</v>
          </cell>
        </row>
        <row r="30">
          <cell r="A30" t="str">
            <v>0104C</v>
          </cell>
          <cell r="B30" t="str">
            <v xml:space="preserve">2 x 10 MVA S/S </v>
          </cell>
          <cell r="C30">
            <v>329.95431441120064</v>
          </cell>
          <cell r="D30">
            <v>327.38688813560424</v>
          </cell>
          <cell r="E30">
            <v>335.30531164409115</v>
          </cell>
          <cell r="F30">
            <v>347.18294690682166</v>
          </cell>
          <cell r="G30">
            <v>188.53389305921317</v>
          </cell>
          <cell r="H30">
            <v>32995431.441120062</v>
          </cell>
          <cell r="I30">
            <v>32738688.813560423</v>
          </cell>
          <cell r="J30">
            <v>33530531.164409116</v>
          </cell>
          <cell r="K30">
            <v>34718294.690682165</v>
          </cell>
          <cell r="L30">
            <v>28070205.201120064</v>
          </cell>
          <cell r="M30">
            <v>18853389.305921316</v>
          </cell>
          <cell r="N30">
            <v>85</v>
          </cell>
          <cell r="O30">
            <v>96</v>
          </cell>
          <cell r="P30">
            <v>4925226.2399999993</v>
          </cell>
        </row>
        <row r="31">
          <cell r="A31" t="str">
            <v>01D</v>
          </cell>
          <cell r="B31" t="str">
            <v>33/11 kV New S/S with 33 kV Outoor &amp; 11 kV Indoor (Supply, erection, testing &amp; commissioning) with RSJ Structure</v>
          </cell>
          <cell r="C31">
            <v>0</v>
          </cell>
          <cell r="D31">
            <v>0</v>
          </cell>
          <cell r="E31">
            <v>0</v>
          </cell>
          <cell r="F31">
            <v>0</v>
          </cell>
          <cell r="G31">
            <v>0</v>
          </cell>
          <cell r="H31">
            <v>0</v>
          </cell>
          <cell r="I31">
            <v>0</v>
          </cell>
          <cell r="J31">
            <v>0</v>
          </cell>
          <cell r="K31">
            <v>0</v>
          </cell>
          <cell r="L31">
            <v>0</v>
          </cell>
          <cell r="M31">
            <v>0</v>
          </cell>
        </row>
        <row r="32">
          <cell r="A32" t="str">
            <v>0101D</v>
          </cell>
          <cell r="B32" t="str">
            <v xml:space="preserve">1 x 5 MVA S/S </v>
          </cell>
          <cell r="C32">
            <v>147.50416773428768</v>
          </cell>
          <cell r="D32">
            <v>146.54556704513598</v>
          </cell>
          <cell r="E32">
            <v>149.50207111474842</v>
          </cell>
          <cell r="F32">
            <v>153.93682721916701</v>
          </cell>
          <cell r="G32">
            <v>70.392954038390783</v>
          </cell>
          <cell r="H32">
            <v>14750416.773428768</v>
          </cell>
          <cell r="I32">
            <v>14654556.704513598</v>
          </cell>
          <cell r="J32">
            <v>14950207.111474842</v>
          </cell>
          <cell r="K32">
            <v>15393682.721916702</v>
          </cell>
          <cell r="L32">
            <v>10480580.61342877</v>
          </cell>
          <cell r="M32">
            <v>7039295.4038390778</v>
          </cell>
          <cell r="N32">
            <v>89</v>
          </cell>
          <cell r="O32">
            <v>100</v>
          </cell>
          <cell r="P32">
            <v>4269836.1599999992</v>
          </cell>
        </row>
        <row r="33">
          <cell r="A33" t="str">
            <v>0102D</v>
          </cell>
          <cell r="B33" t="str">
            <v xml:space="preserve">1 x 10 MVA S/S </v>
          </cell>
          <cell r="C33">
            <v>190.38873295343936</v>
          </cell>
          <cell r="D33">
            <v>189.03789088674054</v>
          </cell>
          <cell r="E33">
            <v>193.20414083084702</v>
          </cell>
          <cell r="F33">
            <v>199.45351574700675</v>
          </cell>
          <cell r="G33">
            <v>99.196427240630754</v>
          </cell>
          <cell r="H33">
            <v>19038873.295343935</v>
          </cell>
          <cell r="I33">
            <v>18903789.088674054</v>
          </cell>
          <cell r="J33">
            <v>19320414.083084702</v>
          </cell>
          <cell r="K33">
            <v>19945351.574700676</v>
          </cell>
          <cell r="L33">
            <v>14769037.135343935</v>
          </cell>
          <cell r="M33">
            <v>9919642.7240630761</v>
          </cell>
          <cell r="N33">
            <v>93</v>
          </cell>
          <cell r="O33">
            <v>104</v>
          </cell>
          <cell r="P33">
            <v>4269836.1599999992</v>
          </cell>
        </row>
        <row r="34">
          <cell r="A34" t="str">
            <v>0103D</v>
          </cell>
          <cell r="B34" t="str">
            <v xml:space="preserve">2 x 5 MVA S/S </v>
          </cell>
          <cell r="C34">
            <v>243.72543828155037</v>
          </cell>
          <cell r="D34">
            <v>241.94669980037582</v>
          </cell>
          <cell r="E34">
            <v>247.43266243099148</v>
          </cell>
          <cell r="F34">
            <v>255.66160637691505</v>
          </cell>
          <cell r="G34">
            <v>130.61815787180197</v>
          </cell>
          <cell r="H34">
            <v>24372543.828155037</v>
          </cell>
          <cell r="I34">
            <v>24194669.980037581</v>
          </cell>
          <cell r="J34">
            <v>24743266.243099149</v>
          </cell>
          <cell r="K34">
            <v>25566160.637691505</v>
          </cell>
          <cell r="L34">
            <v>19447317.588155039</v>
          </cell>
          <cell r="M34">
            <v>13061815.787180196</v>
          </cell>
          <cell r="N34">
            <v>97</v>
          </cell>
          <cell r="O34">
            <v>108</v>
          </cell>
          <cell r="P34">
            <v>4925226.2399999993</v>
          </cell>
        </row>
        <row r="35">
          <cell r="A35" t="str">
            <v>0104D</v>
          </cell>
          <cell r="B35" t="str">
            <v xml:space="preserve">2 x 10 MVA S/S </v>
          </cell>
          <cell r="C35">
            <v>329.4945687198537</v>
          </cell>
          <cell r="D35">
            <v>326.93134748358494</v>
          </cell>
          <cell r="E35">
            <v>334.83680186318878</v>
          </cell>
          <cell r="F35">
            <v>346.6949834325946</v>
          </cell>
          <cell r="G35">
            <v>188.22510427628197</v>
          </cell>
          <cell r="H35">
            <v>32949456.871985372</v>
          </cell>
          <cell r="I35">
            <v>32693134.748358496</v>
          </cell>
          <cell r="J35">
            <v>33483680.186318878</v>
          </cell>
          <cell r="K35">
            <v>34669498.343259461</v>
          </cell>
          <cell r="L35">
            <v>28024230.631985374</v>
          </cell>
          <cell r="M35">
            <v>18822510.427628197</v>
          </cell>
          <cell r="N35">
            <v>101</v>
          </cell>
          <cell r="O35">
            <v>112</v>
          </cell>
          <cell r="P35">
            <v>4925226.2399999993</v>
          </cell>
        </row>
        <row r="36">
          <cell r="A36" t="str">
            <v>02</v>
          </cell>
          <cell r="B36" t="str">
            <v xml:space="preserve">33/11 kV Augmentation  (Supply, erection, testing &amp; commissioning) </v>
          </cell>
          <cell r="C36">
            <v>0</v>
          </cell>
          <cell r="D36">
            <v>0</v>
          </cell>
          <cell r="E36">
            <v>0</v>
          </cell>
          <cell r="F36">
            <v>0</v>
          </cell>
          <cell r="G36">
            <v>0</v>
          </cell>
          <cell r="H36">
            <v>0</v>
          </cell>
          <cell r="I36">
            <v>0</v>
          </cell>
          <cell r="J36">
            <v>0</v>
          </cell>
          <cell r="K36">
            <v>0</v>
          </cell>
          <cell r="L36">
            <v>0</v>
          </cell>
          <cell r="M36">
            <v>0</v>
          </cell>
        </row>
        <row r="37">
          <cell r="A37" t="str">
            <v>0201</v>
          </cell>
          <cell r="B37" t="str">
            <v xml:space="preserve">3.15 MVA to 5 MVA </v>
          </cell>
          <cell r="C37">
            <v>52.214494987913369</v>
          </cell>
          <cell r="D37">
            <v>51.736917907737215</v>
          </cell>
          <cell r="E37">
            <v>53.209855072370303</v>
          </cell>
          <cell r="F37">
            <v>55.419260819319931</v>
          </cell>
          <cell r="G37">
            <v>35.069932491263991</v>
          </cell>
          <cell r="H37">
            <v>5221449.498791337</v>
          </cell>
          <cell r="I37">
            <v>5173691.7907737214</v>
          </cell>
          <cell r="J37">
            <v>5320985.5072370302</v>
          </cell>
          <cell r="K37">
            <v>5541926.0819319934</v>
          </cell>
          <cell r="L37">
            <v>0</v>
          </cell>
          <cell r="M37">
            <v>3506993.2491263994</v>
          </cell>
          <cell r="N37">
            <v>105</v>
          </cell>
          <cell r="O37">
            <v>116</v>
          </cell>
          <cell r="P37">
            <v>0</v>
          </cell>
        </row>
        <row r="38">
          <cell r="A38" t="str">
            <v>0202</v>
          </cell>
          <cell r="B38" t="str">
            <v>5 MVA to 10 MVA</v>
          </cell>
          <cell r="C38">
            <v>122.6310857622081</v>
          </cell>
          <cell r="D38">
            <v>121.50944710821547</v>
          </cell>
          <cell r="E38">
            <v>124.96879079812906</v>
          </cell>
          <cell r="F38">
            <v>130.15780633299951</v>
          </cell>
          <cell r="G38">
            <v>82.365325950323992</v>
          </cell>
          <cell r="H38">
            <v>12263108.57622081</v>
          </cell>
          <cell r="I38">
            <v>12150944.710821547</v>
          </cell>
          <cell r="J38">
            <v>12496879.079812907</v>
          </cell>
          <cell r="K38">
            <v>13015780.633299951</v>
          </cell>
          <cell r="L38">
            <v>0</v>
          </cell>
          <cell r="M38">
            <v>8236532.5950323995</v>
          </cell>
          <cell r="N38">
            <v>106</v>
          </cell>
          <cell r="O38">
            <v>117</v>
          </cell>
          <cell r="P38">
            <v>0</v>
          </cell>
        </row>
        <row r="39">
          <cell r="A39" t="str">
            <v>0203</v>
          </cell>
          <cell r="B39" t="str">
            <v xml:space="preserve">3.15 MVA to 10 MVA </v>
          </cell>
          <cell r="C39">
            <v>135.80321926475352</v>
          </cell>
          <cell r="D39">
            <v>134.62104730002525</v>
          </cell>
          <cell r="E39">
            <v>138.26708705803307</v>
          </cell>
          <cell r="F39">
            <v>143.73614669504485</v>
          </cell>
          <cell r="G39">
            <v>86.810470428758009</v>
          </cell>
          <cell r="H39">
            <v>13580321.926475352</v>
          </cell>
          <cell r="I39">
            <v>13462104.730002524</v>
          </cell>
          <cell r="J39">
            <v>13826708.705803307</v>
          </cell>
          <cell r="K39">
            <v>14373614.669504484</v>
          </cell>
          <cell r="L39">
            <v>12924931.846475352</v>
          </cell>
          <cell r="M39">
            <v>8681047.0428758003</v>
          </cell>
          <cell r="N39">
            <v>108</v>
          </cell>
          <cell r="O39">
            <v>119</v>
          </cell>
          <cell r="P39">
            <v>655390.07999999996</v>
          </cell>
        </row>
        <row r="40">
          <cell r="A40" t="str">
            <v>0204</v>
          </cell>
          <cell r="B40" t="str">
            <v>3.15 MVA to 5 MVA (If switch gears not available)</v>
          </cell>
          <cell r="C40">
            <v>66.188778834009597</v>
          </cell>
          <cell r="D40">
            <v>65.583386715531987</v>
          </cell>
          <cell r="E40">
            <v>67.45052939782471</v>
          </cell>
          <cell r="F40">
            <v>70.251243421263794</v>
          </cell>
          <cell r="G40">
            <v>44.455778149826799</v>
          </cell>
          <cell r="H40">
            <v>6618877.8834009599</v>
          </cell>
          <cell r="I40">
            <v>6558338.6715531982</v>
          </cell>
          <cell r="J40">
            <v>6745052.9397824705</v>
          </cell>
          <cell r="K40">
            <v>7025124.3421263797</v>
          </cell>
          <cell r="L40">
            <v>0</v>
          </cell>
          <cell r="M40">
            <v>4445577.8149826797</v>
          </cell>
          <cell r="N40">
            <v>111</v>
          </cell>
          <cell r="O40">
            <v>122</v>
          </cell>
          <cell r="P40">
            <v>0</v>
          </cell>
        </row>
        <row r="41">
          <cell r="A41" t="str">
            <v>0205</v>
          </cell>
          <cell r="B41" t="str">
            <v>33 / 11 KV Augmentation from 3.15 to 5 MVA ( 2 Nos.)  at Sub-station (Out Door )</v>
          </cell>
          <cell r="C41">
            <v>156.57434760712732</v>
          </cell>
          <cell r="D41">
            <v>155.20219363016258</v>
          </cell>
          <cell r="E41">
            <v>159.43417349721349</v>
          </cell>
          <cell r="F41">
            <v>165.78214329778982</v>
          </cell>
          <cell r="G41">
            <v>100.76142540597363</v>
          </cell>
          <cell r="H41">
            <v>15657434.760712733</v>
          </cell>
          <cell r="I41">
            <v>15520219.363016259</v>
          </cell>
          <cell r="J41">
            <v>15943417.349721348</v>
          </cell>
          <cell r="K41">
            <v>16578214.329778982</v>
          </cell>
          <cell r="L41">
            <v>15002044.680712733</v>
          </cell>
          <cell r="M41">
            <v>10076142.540597362</v>
          </cell>
          <cell r="N41">
            <v>113</v>
          </cell>
          <cell r="O41">
            <v>124</v>
          </cell>
          <cell r="P41">
            <v>655390.07999999996</v>
          </cell>
        </row>
        <row r="42">
          <cell r="A42" t="str">
            <v>0206</v>
          </cell>
          <cell r="B42" t="str">
            <v>2 X 5 MVA to 2 X 10 MVA</v>
          </cell>
          <cell r="C42">
            <v>243.60828234227779</v>
          </cell>
          <cell r="D42">
            <v>241.38013224306331</v>
          </cell>
          <cell r="E42">
            <v>248.25216447774127</v>
          </cell>
          <cell r="F42">
            <v>258.5602128297582</v>
          </cell>
          <cell r="G42">
            <v>163.61981511137995</v>
          </cell>
          <cell r="H42">
            <v>24360828.23422778</v>
          </cell>
          <cell r="I42">
            <v>24138013.22430633</v>
          </cell>
          <cell r="J42">
            <v>24825216.447774127</v>
          </cell>
          <cell r="K42">
            <v>25856021.282975823</v>
          </cell>
          <cell r="L42">
            <v>0</v>
          </cell>
          <cell r="M42">
            <v>16361981.511137996</v>
          </cell>
          <cell r="N42">
            <v>116</v>
          </cell>
          <cell r="O42">
            <v>127</v>
          </cell>
        </row>
        <row r="43">
          <cell r="A43" t="str">
            <v>03</v>
          </cell>
          <cell r="B43" t="str">
            <v>33/11 kV Additional Power Transformer (Supply, erection, testing &amp; commissioning)</v>
          </cell>
          <cell r="C43">
            <v>0</v>
          </cell>
          <cell r="D43">
            <v>0</v>
          </cell>
          <cell r="E43">
            <v>0</v>
          </cell>
          <cell r="F43">
            <v>0</v>
          </cell>
          <cell r="G43">
            <v>0</v>
          </cell>
          <cell r="H43">
            <v>0</v>
          </cell>
          <cell r="I43">
            <v>0</v>
          </cell>
          <cell r="J43">
            <v>0</v>
          </cell>
          <cell r="K43">
            <v>0</v>
          </cell>
          <cell r="L43">
            <v>0</v>
          </cell>
          <cell r="M43">
            <v>0</v>
          </cell>
        </row>
        <row r="44">
          <cell r="A44" t="str">
            <v>0301</v>
          </cell>
          <cell r="B44" t="str">
            <v>1 x 5 MVA Power Transformer</v>
          </cell>
          <cell r="C44">
            <v>96.372936951058861</v>
          </cell>
          <cell r="D44">
            <v>95.551411950401686</v>
          </cell>
          <cell r="E44">
            <v>98.085148922655122</v>
          </cell>
          <cell r="F44">
            <v>101.88575438103527</v>
          </cell>
          <cell r="G44">
            <v>60.327070767938771</v>
          </cell>
          <cell r="H44">
            <v>9637293.6951058861</v>
          </cell>
          <cell r="I44">
            <v>9555141.1950401682</v>
          </cell>
          <cell r="J44">
            <v>9808514.8922655117</v>
          </cell>
          <cell r="K44">
            <v>10188575.438103527</v>
          </cell>
          <cell r="L44">
            <v>8981903.615105886</v>
          </cell>
          <cell r="M44">
            <v>6032707.0767938774</v>
          </cell>
          <cell r="N44">
            <v>118</v>
          </cell>
          <cell r="O44">
            <v>129</v>
          </cell>
          <cell r="P44">
            <v>655390.07999999996</v>
          </cell>
        </row>
        <row r="45">
          <cell r="A45" t="str">
            <v>0302</v>
          </cell>
          <cell r="B45" t="str">
            <v>1 x 10 MVA Power Transformer</v>
          </cell>
          <cell r="C45">
            <v>142.52531265383803</v>
          </cell>
          <cell r="D45">
            <v>141.28165742217072</v>
          </cell>
          <cell r="E45">
            <v>145.11732309112929</v>
          </cell>
          <cell r="F45">
            <v>150.87082159456722</v>
          </cell>
          <cell r="G45">
            <v>91.325373070442765</v>
          </cell>
          <cell r="H45">
            <v>14252531.265383804</v>
          </cell>
          <cell r="I45">
            <v>14128165.742217073</v>
          </cell>
          <cell r="J45">
            <v>14511732.309112931</v>
          </cell>
          <cell r="K45">
            <v>15087082.159456722</v>
          </cell>
          <cell r="L45">
            <v>13597141.185383804</v>
          </cell>
          <cell r="M45">
            <v>9132537.307044277</v>
          </cell>
          <cell r="N45">
            <v>122</v>
          </cell>
          <cell r="O45">
            <v>133</v>
          </cell>
          <cell r="P45">
            <v>655390.07999999996</v>
          </cell>
        </row>
        <row r="46">
          <cell r="A46" t="str">
            <v>03A</v>
          </cell>
          <cell r="B46" t="str">
            <v>33/11 kV Additional Power Transformer (Supply, erection, testing &amp; commissioning)with Gantry structure for 33 KV bus.</v>
          </cell>
          <cell r="C46">
            <v>0</v>
          </cell>
          <cell r="D46">
            <v>0</v>
          </cell>
          <cell r="E46">
            <v>0</v>
          </cell>
          <cell r="F46">
            <v>0</v>
          </cell>
          <cell r="G46">
            <v>0</v>
          </cell>
          <cell r="H46">
            <v>0</v>
          </cell>
          <cell r="I46">
            <v>0</v>
          </cell>
          <cell r="J46">
            <v>0</v>
          </cell>
          <cell r="K46">
            <v>0</v>
          </cell>
          <cell r="L46">
            <v>0</v>
          </cell>
          <cell r="M46">
            <v>0</v>
          </cell>
        </row>
        <row r="47">
          <cell r="A47" t="str">
            <v>0301A</v>
          </cell>
          <cell r="B47" t="str">
            <v>1 x 5 MVA Power Transformer</v>
          </cell>
          <cell r="C47">
            <v>98.167308775565004</v>
          </cell>
          <cell r="D47">
            <v>97.329371649177318</v>
          </cell>
          <cell r="E47">
            <v>99.913726691146778</v>
          </cell>
          <cell r="F47">
            <v>103.79025925410096</v>
          </cell>
          <cell r="G47">
            <v>61.532262904034766</v>
          </cell>
          <cell r="H47">
            <v>9816730.877556501</v>
          </cell>
          <cell r="I47">
            <v>9732937.1649177317</v>
          </cell>
          <cell r="J47">
            <v>9991372.6691146772</v>
          </cell>
          <cell r="K47">
            <v>10379025.925410096</v>
          </cell>
          <cell r="L47">
            <v>9161340.7975565009</v>
          </cell>
          <cell r="M47">
            <v>6153226.2904034769</v>
          </cell>
          <cell r="N47">
            <v>126</v>
          </cell>
          <cell r="O47">
            <v>137</v>
          </cell>
          <cell r="P47">
            <v>655390.07999999996</v>
          </cell>
        </row>
        <row r="48">
          <cell r="A48" t="str">
            <v>0302A</v>
          </cell>
          <cell r="B48" t="str">
            <v>1 x 10 MVA Power Transformer</v>
          </cell>
          <cell r="C48">
            <v>143.8875632661516</v>
          </cell>
          <cell r="D48">
            <v>142.63144828226322</v>
          </cell>
          <cell r="E48">
            <v>146.50554216076182</v>
          </cell>
          <cell r="F48">
            <v>152.31668297850973</v>
          </cell>
          <cell r="G48">
            <v>92.24033044044279</v>
          </cell>
          <cell r="H48">
            <v>14388756.32661516</v>
          </cell>
          <cell r="I48">
            <v>14263144.828226322</v>
          </cell>
          <cell r="J48">
            <v>14650554.216076182</v>
          </cell>
          <cell r="K48">
            <v>15231668.297850972</v>
          </cell>
          <cell r="L48">
            <v>13733366.24661516</v>
          </cell>
          <cell r="M48">
            <v>9224033.0440442786</v>
          </cell>
          <cell r="N48">
            <v>130</v>
          </cell>
          <cell r="O48">
            <v>141</v>
          </cell>
          <cell r="P48">
            <v>655390.07999999996</v>
          </cell>
        </row>
        <row r="49">
          <cell r="A49" t="str">
            <v>03B</v>
          </cell>
          <cell r="B49" t="str">
            <v>33/11 kV Additional Power Transformer with 33 kV Outdoor &amp; 11 kV Indoor (Supply, erection, testing &amp; commissioning) without Gantry Structure</v>
          </cell>
          <cell r="C49">
            <v>0</v>
          </cell>
          <cell r="D49">
            <v>0</v>
          </cell>
          <cell r="E49">
            <v>0</v>
          </cell>
          <cell r="F49">
            <v>0</v>
          </cell>
          <cell r="G49">
            <v>0</v>
          </cell>
          <cell r="H49">
            <v>0</v>
          </cell>
          <cell r="I49">
            <v>0</v>
          </cell>
          <cell r="J49">
            <v>0</v>
          </cell>
          <cell r="K49">
            <v>0</v>
          </cell>
          <cell r="L49">
            <v>0</v>
          </cell>
          <cell r="M49">
            <v>0</v>
          </cell>
        </row>
        <row r="50">
          <cell r="A50" t="str">
            <v>0301B</v>
          </cell>
          <cell r="B50" t="str">
            <v>1 x 5 MVA Power Transformer</v>
          </cell>
          <cell r="C50">
            <v>103.62424119610004</v>
          </cell>
          <cell r="D50">
            <v>102.73639252977077</v>
          </cell>
          <cell r="E50">
            <v>105.47468410926601</v>
          </cell>
          <cell r="F50">
            <v>109.5821214785089</v>
          </cell>
          <cell r="G50">
            <v>65.197418559410792</v>
          </cell>
          <cell r="H50">
            <v>10362424.119610004</v>
          </cell>
          <cell r="I50">
            <v>10273639.252977077</v>
          </cell>
          <cell r="J50">
            <v>10547468.410926601</v>
          </cell>
          <cell r="K50">
            <v>10958212.14785089</v>
          </cell>
          <cell r="L50">
            <v>9707034.0396100041</v>
          </cell>
          <cell r="M50">
            <v>6519741.8559410786</v>
          </cell>
          <cell r="N50">
            <v>134</v>
          </cell>
          <cell r="O50">
            <v>145</v>
          </cell>
          <cell r="P50">
            <v>655390.07999999996</v>
          </cell>
        </row>
        <row r="51">
          <cell r="A51" t="str">
            <v>0302B</v>
          </cell>
          <cell r="B51" t="str">
            <v>1 x 10 MVA Power Transformer</v>
          </cell>
          <cell r="C51">
            <v>147.03662734835345</v>
          </cell>
          <cell r="D51">
            <v>145.75170961859891</v>
          </cell>
          <cell r="E51">
            <v>149.71463656005369</v>
          </cell>
          <cell r="F51">
            <v>155.65902697223586</v>
          </cell>
          <cell r="G51">
            <v>94.355403367970794</v>
          </cell>
          <cell r="H51">
            <v>14703662.734835343</v>
          </cell>
          <cell r="I51">
            <v>14575170.961859891</v>
          </cell>
          <cell r="J51">
            <v>14971463.656005369</v>
          </cell>
          <cell r="K51">
            <v>15565902.697223585</v>
          </cell>
          <cell r="L51">
            <v>14048272.654835343</v>
          </cell>
          <cell r="M51">
            <v>9435540.3367970791</v>
          </cell>
          <cell r="N51">
            <v>137</v>
          </cell>
          <cell r="O51">
            <v>148</v>
          </cell>
          <cell r="P51">
            <v>655390.07999999996</v>
          </cell>
        </row>
        <row r="52">
          <cell r="A52" t="str">
            <v>03C</v>
          </cell>
          <cell r="B52" t="str">
            <v>33/22 kV Additional Power Transformer (Supply, erection, testing &amp; commissioning)</v>
          </cell>
          <cell r="C52">
            <v>0</v>
          </cell>
          <cell r="D52">
            <v>0</v>
          </cell>
          <cell r="E52">
            <v>0</v>
          </cell>
          <cell r="F52">
            <v>0</v>
          </cell>
          <cell r="G52">
            <v>0</v>
          </cell>
          <cell r="H52">
            <v>0</v>
          </cell>
          <cell r="I52">
            <v>0</v>
          </cell>
          <cell r="J52">
            <v>0</v>
          </cell>
          <cell r="K52">
            <v>0</v>
          </cell>
          <cell r="L52">
            <v>0</v>
          </cell>
          <cell r="M52">
            <v>0</v>
          </cell>
        </row>
        <row r="53">
          <cell r="A53" t="str">
            <v>0301C</v>
          </cell>
          <cell r="B53" t="str">
            <v>1 x 5 MVA Power Transformer</v>
          </cell>
          <cell r="C53">
            <v>98.204686800110736</v>
          </cell>
          <cell r="D53">
            <v>97.366407797624632</v>
          </cell>
          <cell r="E53">
            <v>99.951817249514292</v>
          </cell>
          <cell r="F53">
            <v>103.82993142734881</v>
          </cell>
          <cell r="G53">
            <v>61.557367902134985</v>
          </cell>
          <cell r="H53">
            <v>9820468.6800110731</v>
          </cell>
          <cell r="I53">
            <v>9736640.7797624636</v>
          </cell>
          <cell r="J53">
            <v>9995181.7249514293</v>
          </cell>
          <cell r="K53">
            <v>10382993.142734881</v>
          </cell>
          <cell r="L53">
            <v>9165078.6000110731</v>
          </cell>
          <cell r="M53">
            <v>6155736.7902134983</v>
          </cell>
          <cell r="N53">
            <v>140</v>
          </cell>
          <cell r="O53">
            <v>151</v>
          </cell>
          <cell r="P53">
            <v>655390.07999999996</v>
          </cell>
        </row>
        <row r="54">
          <cell r="A54" t="str">
            <v>0302C</v>
          </cell>
          <cell r="B54" t="str">
            <v>1 x 10 MVA Power Transformer</v>
          </cell>
          <cell r="C54">
            <v>135.48456400591127</v>
          </cell>
          <cell r="D54">
            <v>134.30530660443094</v>
          </cell>
          <cell r="E54">
            <v>137.94235730348947</v>
          </cell>
          <cell r="F54">
            <v>143.39793335207727</v>
          </cell>
          <cell r="G54">
            <v>86.596445215679339</v>
          </cell>
          <cell r="H54">
            <v>13548456.400591128</v>
          </cell>
          <cell r="I54">
            <v>13430530.660443094</v>
          </cell>
          <cell r="J54">
            <v>13794235.730348947</v>
          </cell>
          <cell r="K54">
            <v>14339793.335207727</v>
          </cell>
          <cell r="L54">
            <v>12893066.320591127</v>
          </cell>
          <cell r="M54">
            <v>8659644.5215679333</v>
          </cell>
          <cell r="N54">
            <v>143</v>
          </cell>
          <cell r="O54">
            <v>154</v>
          </cell>
          <cell r="P54">
            <v>655390.07999999996</v>
          </cell>
        </row>
        <row r="55">
          <cell r="A55" t="str">
            <v>04</v>
          </cell>
          <cell r="B55" t="str">
            <v>22/11 kV Substation (Supply, erection, testing &amp; commissioning)</v>
          </cell>
          <cell r="C55">
            <v>0</v>
          </cell>
          <cell r="D55">
            <v>0</v>
          </cell>
          <cell r="E55">
            <v>0</v>
          </cell>
          <cell r="F55">
            <v>0</v>
          </cell>
          <cell r="G55">
            <v>0</v>
          </cell>
          <cell r="H55">
            <v>0</v>
          </cell>
          <cell r="I55">
            <v>0</v>
          </cell>
          <cell r="J55">
            <v>0</v>
          </cell>
          <cell r="K55">
            <v>0</v>
          </cell>
          <cell r="L55">
            <v>0</v>
          </cell>
          <cell r="M55">
            <v>0</v>
          </cell>
        </row>
        <row r="56">
          <cell r="A56" t="str">
            <v>0401</v>
          </cell>
          <cell r="B56" t="str">
            <v xml:space="preserve">1 x 5 MVA ,Outdoor S/S </v>
          </cell>
          <cell r="C56">
            <v>142.92290922132204</v>
          </cell>
          <cell r="D56">
            <v>142.00621076764463</v>
          </cell>
          <cell r="E56">
            <v>144.83348049483735</v>
          </cell>
          <cell r="F56">
            <v>149.07438508562646</v>
          </cell>
          <cell r="G56">
            <v>67.315945885541183</v>
          </cell>
          <cell r="H56">
            <v>14292290.922132205</v>
          </cell>
          <cell r="I56">
            <v>14200621.076764464</v>
          </cell>
          <cell r="J56">
            <v>14483348.049483735</v>
          </cell>
          <cell r="K56">
            <v>14907438.508562647</v>
          </cell>
          <cell r="L56">
            <v>10022454.762132205</v>
          </cell>
          <cell r="M56">
            <v>6731594.5885541178</v>
          </cell>
          <cell r="N56">
            <v>146</v>
          </cell>
          <cell r="O56">
            <v>157</v>
          </cell>
          <cell r="P56">
            <v>4269836.1599999992</v>
          </cell>
        </row>
        <row r="57">
          <cell r="A57" t="str">
            <v>0402</v>
          </cell>
          <cell r="B57" t="str">
            <v xml:space="preserve">1 x 10 MVA ,Outdoor S/S </v>
          </cell>
          <cell r="C57">
            <v>186.29223433238883</v>
          </cell>
          <cell r="D57">
            <v>184.97886067079168</v>
          </cell>
          <cell r="E57">
            <v>189.02955103579643</v>
          </cell>
          <cell r="F57">
            <v>195.10558658330356</v>
          </cell>
          <cell r="G57">
            <v>96.445008690589162</v>
          </cell>
          <cell r="H57">
            <v>18629223.433238883</v>
          </cell>
          <cell r="I57">
            <v>18497886.067079168</v>
          </cell>
          <cell r="J57">
            <v>18902955.103579644</v>
          </cell>
          <cell r="K57">
            <v>19510558.658330355</v>
          </cell>
          <cell r="L57">
            <v>14359387.273238882</v>
          </cell>
          <cell r="M57">
            <v>9644500.8690589163</v>
          </cell>
          <cell r="N57">
            <v>151</v>
          </cell>
          <cell r="O57">
            <v>162</v>
          </cell>
          <cell r="P57">
            <v>4269836.1599999992</v>
          </cell>
        </row>
        <row r="58">
          <cell r="A58" t="str">
            <v>0403</v>
          </cell>
          <cell r="B58" t="str">
            <v xml:space="preserve">2 x 5 MVA ,Outdoor S/S </v>
          </cell>
          <cell r="C58">
            <v>241.29421460517827</v>
          </cell>
          <cell r="D58">
            <v>239.53771318106777</v>
          </cell>
          <cell r="E58">
            <v>244.95509256273519</v>
          </cell>
          <cell r="F58">
            <v>253.08116163523633</v>
          </cell>
          <cell r="G58">
            <v>128.98522337303359</v>
          </cell>
          <cell r="H58">
            <v>24129421.460517827</v>
          </cell>
          <cell r="I58">
            <v>23953771.318106778</v>
          </cell>
          <cell r="J58">
            <v>24495509.256273519</v>
          </cell>
          <cell r="K58">
            <v>25308116.163523633</v>
          </cell>
          <cell r="L58">
            <v>19204195.220517829</v>
          </cell>
          <cell r="M58">
            <v>12898522.337303359</v>
          </cell>
          <cell r="N58">
            <v>156</v>
          </cell>
          <cell r="O58">
            <v>167</v>
          </cell>
          <cell r="P58">
            <v>4925226.2399999993</v>
          </cell>
        </row>
        <row r="59">
          <cell r="A59" t="str">
            <v>0404</v>
          </cell>
          <cell r="B59" t="str">
            <v xml:space="preserve">2 x 10 MVA ,Outdoor S/S </v>
          </cell>
          <cell r="C59">
            <v>324.30677450922678</v>
          </cell>
          <cell r="D59">
            <v>321.79100315468605</v>
          </cell>
          <cell r="E59">
            <v>329.55011321175897</v>
          </cell>
          <cell r="F59">
            <v>341.18877829736834</v>
          </cell>
          <cell r="G59">
            <v>184.74071564459317</v>
          </cell>
          <cell r="H59">
            <v>32430677.450922679</v>
          </cell>
          <cell r="I59">
            <v>32179100.315468606</v>
          </cell>
          <cell r="J59">
            <v>32955011.321175896</v>
          </cell>
          <cell r="K59">
            <v>34118877.829736836</v>
          </cell>
          <cell r="L59">
            <v>27505451.210922681</v>
          </cell>
          <cell r="M59">
            <v>18474071.564459316</v>
          </cell>
          <cell r="N59">
            <v>161</v>
          </cell>
          <cell r="O59">
            <v>172</v>
          </cell>
          <cell r="P59">
            <v>4925226.2399999993</v>
          </cell>
        </row>
        <row r="60">
          <cell r="A60" t="str">
            <v>0405</v>
          </cell>
          <cell r="B60" t="str">
            <v>1x 5 MVA and 1x10 MVA,Outdoor S/S.</v>
          </cell>
          <cell r="C60">
            <v>293.84439966652593</v>
          </cell>
          <cell r="D60">
            <v>291.60725079097261</v>
          </cell>
          <cell r="E60">
            <v>298.50703693733482</v>
          </cell>
          <cell r="F60">
            <v>308.85671615687812</v>
          </cell>
          <cell r="G60">
            <v>164.28062253243354</v>
          </cell>
          <cell r="H60">
            <v>29384439.966652591</v>
          </cell>
          <cell r="I60">
            <v>29160725.07909726</v>
          </cell>
          <cell r="J60">
            <v>29850703.69373348</v>
          </cell>
          <cell r="K60">
            <v>30885671.615687814</v>
          </cell>
          <cell r="L60">
            <v>24459213.726652592</v>
          </cell>
          <cell r="M60">
            <v>16428062.253243355</v>
          </cell>
          <cell r="N60">
            <v>166</v>
          </cell>
          <cell r="O60">
            <v>177</v>
          </cell>
          <cell r="P60">
            <v>4925226.2399999993</v>
          </cell>
        </row>
        <row r="61">
          <cell r="A61" t="str">
            <v>04A</v>
          </cell>
          <cell r="B61" t="str">
            <v>22/11 kV Substation (Supply, erection, testing &amp; commissioning)with RSJ pole structure</v>
          </cell>
          <cell r="C61">
            <v>0</v>
          </cell>
          <cell r="D61">
            <v>0</v>
          </cell>
          <cell r="E61">
            <v>0</v>
          </cell>
          <cell r="F61">
            <v>0</v>
          </cell>
          <cell r="G61">
            <v>0</v>
          </cell>
          <cell r="H61">
            <v>0</v>
          </cell>
          <cell r="I61">
            <v>0</v>
          </cell>
          <cell r="J61">
            <v>0</v>
          </cell>
          <cell r="K61">
            <v>0</v>
          </cell>
          <cell r="L61">
            <v>0</v>
          </cell>
          <cell r="M61">
            <v>0</v>
          </cell>
        </row>
        <row r="62">
          <cell r="A62" t="str">
            <v>0401A</v>
          </cell>
          <cell r="B62" t="str">
            <v xml:space="preserve">1 x 5 MVA ,Outdoor S/S </v>
          </cell>
          <cell r="C62">
            <v>143.03372519166641</v>
          </cell>
          <cell r="D62">
            <v>142.11601316565498</v>
          </cell>
          <cell r="E62">
            <v>144.94640893976617</v>
          </cell>
          <cell r="F62">
            <v>149.19200260093294</v>
          </cell>
          <cell r="G62">
            <v>67.390375574075577</v>
          </cell>
          <cell r="H62">
            <v>14303372.519166641</v>
          </cell>
          <cell r="I62">
            <v>14211601.316565499</v>
          </cell>
          <cell r="J62">
            <v>14494640.893976618</v>
          </cell>
          <cell r="K62">
            <v>14919200.260093294</v>
          </cell>
          <cell r="L62">
            <v>10033536.359166643</v>
          </cell>
          <cell r="M62">
            <v>6739037.557407558</v>
          </cell>
          <cell r="N62">
            <v>171</v>
          </cell>
          <cell r="O62">
            <v>182</v>
          </cell>
          <cell r="P62">
            <v>4269836.1599999992</v>
          </cell>
        </row>
        <row r="63">
          <cell r="A63" t="str">
            <v>0402A</v>
          </cell>
          <cell r="B63" t="str">
            <v xml:space="preserve">1 x 10 MVA ,Outdoor S/S </v>
          </cell>
          <cell r="C63">
            <v>186.36478665245309</v>
          </cell>
          <cell r="D63">
            <v>185.05074939494864</v>
          </cell>
          <cell r="E63">
            <v>189.10348641402192</v>
          </cell>
          <cell r="F63">
            <v>195.18259194263183</v>
          </cell>
          <cell r="G63">
            <v>96.493738549363599</v>
          </cell>
          <cell r="H63">
            <v>18636478.665245309</v>
          </cell>
          <cell r="I63">
            <v>18505074.939494863</v>
          </cell>
          <cell r="J63">
            <v>18910348.641402192</v>
          </cell>
          <cell r="K63">
            <v>19518259.194263183</v>
          </cell>
          <cell r="L63">
            <v>14366642.505245309</v>
          </cell>
          <cell r="M63">
            <v>9649373.8549363595</v>
          </cell>
          <cell r="N63">
            <v>176</v>
          </cell>
          <cell r="O63">
            <v>187</v>
          </cell>
          <cell r="P63">
            <v>4269836.1599999992</v>
          </cell>
        </row>
        <row r="64">
          <cell r="A64" t="str">
            <v>0403A</v>
          </cell>
          <cell r="B64" t="str">
            <v xml:space="preserve">2 x 5 MVA ,Outdoor S/S </v>
          </cell>
          <cell r="C64">
            <v>241.36957696744346</v>
          </cell>
          <cell r="D64">
            <v>239.61238624552524</v>
          </cell>
          <cell r="E64">
            <v>245.03189155073593</v>
          </cell>
          <cell r="F64">
            <v>253.161149508552</v>
          </cell>
          <cell r="G64">
            <v>129.03584060025437</v>
          </cell>
          <cell r="H64">
            <v>24136957.696744345</v>
          </cell>
          <cell r="I64">
            <v>23961238.624552526</v>
          </cell>
          <cell r="J64">
            <v>24503189.155073594</v>
          </cell>
          <cell r="K64">
            <v>25316114.950855199</v>
          </cell>
          <cell r="L64">
            <v>19211731.456744347</v>
          </cell>
          <cell r="M64">
            <v>12903584.060025439</v>
          </cell>
          <cell r="N64">
            <v>181</v>
          </cell>
          <cell r="O64">
            <v>192</v>
          </cell>
          <cell r="P64">
            <v>4925226.2399999993</v>
          </cell>
        </row>
        <row r="65">
          <cell r="A65" t="str">
            <v>0404A</v>
          </cell>
          <cell r="B65" t="str">
            <v>2 x 10 MVA ,Outdoor S/S (Supply, erection, testing &amp; commissioning)with RSJ pole structure</v>
          </cell>
          <cell r="C65">
            <v>327.1704319540118</v>
          </cell>
          <cell r="D65">
            <v>324.62846831011882</v>
          </cell>
          <cell r="E65">
            <v>332.46836029332502</v>
          </cell>
          <cell r="F65">
            <v>344.22819826813446</v>
          </cell>
          <cell r="G65">
            <v>186.66409483824359</v>
          </cell>
          <cell r="H65">
            <v>32717043.195401181</v>
          </cell>
          <cell r="I65">
            <v>32462846.83101188</v>
          </cell>
          <cell r="J65">
            <v>33246836.029332504</v>
          </cell>
          <cell r="K65">
            <v>34422819.826813444</v>
          </cell>
          <cell r="L65">
            <v>27791816.955401182</v>
          </cell>
          <cell r="M65">
            <v>18666409.483824357</v>
          </cell>
          <cell r="N65">
            <v>186</v>
          </cell>
          <cell r="O65">
            <v>197</v>
          </cell>
          <cell r="P65">
            <v>4925226.2399999993</v>
          </cell>
        </row>
        <row r="66">
          <cell r="A66" t="str">
            <v>0405A</v>
          </cell>
          <cell r="B66" t="str">
            <v>1x 5 MVA and 1x10 MVA,Outdoor S/S.</v>
          </cell>
          <cell r="C66">
            <v>286.34944398830612</v>
          </cell>
          <cell r="D66">
            <v>284.18084732320091</v>
          </cell>
          <cell r="E66">
            <v>290.86920561282943</v>
          </cell>
          <cell r="F66">
            <v>300.90174304727219</v>
          </cell>
          <cell r="G66">
            <v>159.24662594353563</v>
          </cell>
          <cell r="H66">
            <v>28634944.398830611</v>
          </cell>
          <cell r="I66">
            <v>28418084.732320093</v>
          </cell>
          <cell r="J66">
            <v>29086920.561282944</v>
          </cell>
          <cell r="K66">
            <v>30090174.304727219</v>
          </cell>
          <cell r="L66">
            <v>23709718.158830613</v>
          </cell>
          <cell r="M66">
            <v>15924662.594353562</v>
          </cell>
          <cell r="N66">
            <v>191</v>
          </cell>
          <cell r="O66">
            <v>202</v>
          </cell>
          <cell r="P66">
            <v>4925226.2399999993</v>
          </cell>
        </row>
        <row r="67">
          <cell r="A67" t="str">
            <v>04B</v>
          </cell>
          <cell r="B67" t="str">
            <v>22/11 kV Substation - Indoor (Supply, erection, testing &amp; commissioning)</v>
          </cell>
          <cell r="C67">
            <v>0</v>
          </cell>
          <cell r="D67">
            <v>0</v>
          </cell>
          <cell r="E67">
            <v>0</v>
          </cell>
          <cell r="F67">
            <v>0</v>
          </cell>
          <cell r="G67">
            <v>0</v>
          </cell>
          <cell r="H67">
            <v>0</v>
          </cell>
          <cell r="I67">
            <v>0</v>
          </cell>
          <cell r="J67">
            <v>0</v>
          </cell>
          <cell r="K67">
            <v>0</v>
          </cell>
          <cell r="L67">
            <v>0</v>
          </cell>
          <cell r="M67">
            <v>0</v>
          </cell>
        </row>
        <row r="68">
          <cell r="A68" t="str">
            <v>0402B</v>
          </cell>
          <cell r="B68" t="str">
            <v xml:space="preserve">1 x 10 MVA ,Indoor S/S </v>
          </cell>
          <cell r="C68">
            <v>214.61396389411024</v>
          </cell>
          <cell r="D68">
            <v>213.04154705086867</v>
          </cell>
          <cell r="E68">
            <v>217.89117510640941</v>
          </cell>
          <cell r="F68">
            <v>225.16561718972054</v>
          </cell>
          <cell r="G68">
            <v>115.46733465573203</v>
          </cell>
          <cell r="H68">
            <v>21461396.389411025</v>
          </cell>
          <cell r="I68">
            <v>21304154.705086868</v>
          </cell>
          <cell r="J68">
            <v>21789117.510640942</v>
          </cell>
          <cell r="K68">
            <v>22516561.718972053</v>
          </cell>
          <cell r="L68">
            <v>17191560.229411025</v>
          </cell>
          <cell r="M68">
            <v>11546733.465573203</v>
          </cell>
          <cell r="N68">
            <v>196</v>
          </cell>
          <cell r="O68">
            <v>207</v>
          </cell>
          <cell r="P68">
            <v>4269836.1599999992</v>
          </cell>
        </row>
        <row r="69">
          <cell r="A69" t="str">
            <v>04C</v>
          </cell>
          <cell r="B69" t="str">
            <v>22/11 kV Substation - 22kV Outoor &amp; 11kV Indoor (Supply, erection, testing &amp; commissioning)</v>
          </cell>
          <cell r="C69">
            <v>0</v>
          </cell>
          <cell r="D69">
            <v>0</v>
          </cell>
          <cell r="E69">
            <v>0</v>
          </cell>
          <cell r="F69">
            <v>0</v>
          </cell>
          <cell r="G69">
            <v>0</v>
          </cell>
          <cell r="H69">
            <v>0</v>
          </cell>
          <cell r="I69">
            <v>0</v>
          </cell>
          <cell r="J69">
            <v>0</v>
          </cell>
          <cell r="K69">
            <v>0</v>
          </cell>
          <cell r="L69">
            <v>0</v>
          </cell>
          <cell r="M69">
            <v>0</v>
          </cell>
        </row>
        <row r="70">
          <cell r="A70" t="str">
            <v>0403C</v>
          </cell>
          <cell r="B70" t="str">
            <v>2 x 5 MVA</v>
          </cell>
          <cell r="C70">
            <v>266.218987779261</v>
          </cell>
          <cell r="D70">
            <v>264.23451325305911</v>
          </cell>
          <cell r="E70">
            <v>270.35500438054834</v>
          </cell>
          <cell r="F70">
            <v>279.53574107178213</v>
          </cell>
          <cell r="G70">
            <v>145.72597922593397</v>
          </cell>
          <cell r="H70">
            <v>26621898.777926099</v>
          </cell>
          <cell r="I70">
            <v>26423451.325305909</v>
          </cell>
          <cell r="J70">
            <v>27035500.438054834</v>
          </cell>
          <cell r="K70">
            <v>27953574.107178215</v>
          </cell>
          <cell r="L70">
            <v>21696672.5379261</v>
          </cell>
          <cell r="M70">
            <v>14572597.922593398</v>
          </cell>
          <cell r="N70">
            <v>199</v>
          </cell>
          <cell r="O70">
            <v>210</v>
          </cell>
          <cell r="P70">
            <v>4925226.2399999993</v>
          </cell>
        </row>
        <row r="71">
          <cell r="A71" t="str">
            <v>05</v>
          </cell>
          <cell r="B71" t="str">
            <v>Switching Station (Outdoor) (Supply, erection, testing &amp; commissioning)</v>
          </cell>
          <cell r="C71">
            <v>0</v>
          </cell>
          <cell r="D71">
            <v>0</v>
          </cell>
          <cell r="E71">
            <v>0</v>
          </cell>
          <cell r="F71">
            <v>0</v>
          </cell>
          <cell r="G71">
            <v>0</v>
          </cell>
          <cell r="H71">
            <v>0</v>
          </cell>
          <cell r="I71">
            <v>0</v>
          </cell>
          <cell r="J71">
            <v>0</v>
          </cell>
          <cell r="K71">
            <v>0</v>
          </cell>
          <cell r="L71">
            <v>0</v>
          </cell>
          <cell r="M71">
            <v>0</v>
          </cell>
        </row>
        <row r="72">
          <cell r="A72" t="str">
            <v>0501</v>
          </cell>
          <cell r="B72" t="str">
            <v>22  kV switching station</v>
          </cell>
          <cell r="C72">
            <v>198.48548729970028</v>
          </cell>
          <cell r="D72">
            <v>197.05278732596994</v>
          </cell>
          <cell r="E72">
            <v>201.47150238720752</v>
          </cell>
          <cell r="F72">
            <v>208.0995749790639</v>
          </cell>
          <cell r="G72">
            <v>105.20750145803757</v>
          </cell>
          <cell r="H72">
            <v>19848548.729970027</v>
          </cell>
          <cell r="I72">
            <v>19705278.732596993</v>
          </cell>
          <cell r="J72">
            <v>20147150.238720752</v>
          </cell>
          <cell r="K72">
            <v>20809957.497906391</v>
          </cell>
          <cell r="L72">
            <v>15664006.649970029</v>
          </cell>
          <cell r="M72">
            <v>10520750.145803757</v>
          </cell>
          <cell r="N72">
            <v>203</v>
          </cell>
          <cell r="O72">
            <v>214</v>
          </cell>
          <cell r="P72">
            <v>4184542.0799999996</v>
          </cell>
        </row>
        <row r="73">
          <cell r="A73" t="str">
            <v>0502</v>
          </cell>
          <cell r="B73" t="str">
            <v>11  kV switching station</v>
          </cell>
          <cell r="C73">
            <v>163.09545330532714</v>
          </cell>
          <cell r="D73">
            <v>161.98644638093646</v>
          </cell>
          <cell r="E73">
            <v>165.40683145085634</v>
          </cell>
          <cell r="F73">
            <v>170.53740905573616</v>
          </cell>
          <cell r="G73">
            <v>81.437739759997584</v>
          </cell>
          <cell r="H73">
            <v>16309545.330532713</v>
          </cell>
          <cell r="I73">
            <v>16198644.638093645</v>
          </cell>
          <cell r="J73">
            <v>16540683.145085635</v>
          </cell>
          <cell r="K73">
            <v>17053740.905573618</v>
          </cell>
          <cell r="L73">
            <v>12125003.250532713</v>
          </cell>
          <cell r="M73">
            <v>8143773.9759997586</v>
          </cell>
          <cell r="N73">
            <v>208</v>
          </cell>
          <cell r="O73">
            <v>219</v>
          </cell>
          <cell r="P73">
            <v>4184542.0799999996</v>
          </cell>
        </row>
        <row r="74">
          <cell r="A74" t="str">
            <v>06</v>
          </cell>
          <cell r="B74" t="str">
            <v>Feeder Bay (Supply, erection, testing &amp; commissioning)</v>
          </cell>
          <cell r="C74">
            <v>0</v>
          </cell>
          <cell r="D74">
            <v>0</v>
          </cell>
          <cell r="E74">
            <v>0</v>
          </cell>
          <cell r="F74">
            <v>0</v>
          </cell>
          <cell r="G74">
            <v>0</v>
          </cell>
          <cell r="H74">
            <v>0</v>
          </cell>
          <cell r="I74">
            <v>0</v>
          </cell>
          <cell r="J74">
            <v>0</v>
          </cell>
          <cell r="K74">
            <v>0</v>
          </cell>
          <cell r="L74">
            <v>0</v>
          </cell>
          <cell r="M74">
            <v>0</v>
          </cell>
        </row>
        <row r="75">
          <cell r="A75" t="str">
            <v>0601</v>
          </cell>
          <cell r="B75" t="str">
            <v xml:space="preserve">33 kV feeder bay </v>
          </cell>
          <cell r="C75">
            <v>12.022482160104378</v>
          </cell>
          <cell r="D75">
            <v>11.912519171324698</v>
          </cell>
          <cell r="E75">
            <v>12.251665624600847</v>
          </cell>
          <cell r="F75">
            <v>12.760385304515069</v>
          </cell>
          <cell r="G75">
            <v>8.0749155541939981</v>
          </cell>
          <cell r="H75">
            <v>1202248.2160104378</v>
          </cell>
          <cell r="I75">
            <v>1191251.9171324698</v>
          </cell>
          <cell r="J75">
            <v>1225166.5624600847</v>
          </cell>
          <cell r="K75">
            <v>1276038.5304515068</v>
          </cell>
          <cell r="L75">
            <v>0</v>
          </cell>
          <cell r="M75">
            <v>807491.55541939987</v>
          </cell>
          <cell r="N75">
            <v>213</v>
          </cell>
          <cell r="O75">
            <v>224</v>
          </cell>
        </row>
        <row r="76">
          <cell r="A76" t="str">
            <v>0602</v>
          </cell>
          <cell r="B76" t="str">
            <v xml:space="preserve">22 kV feeder bay </v>
          </cell>
          <cell r="C76">
            <v>11.928398198583043</v>
          </cell>
          <cell r="D76">
            <v>11.819295743715358</v>
          </cell>
          <cell r="E76">
            <v>12.155788149230384</v>
          </cell>
          <cell r="F76">
            <v>12.660526757502929</v>
          </cell>
          <cell r="G76">
            <v>8.0117239408339973</v>
          </cell>
          <cell r="H76">
            <v>1192839.8198583042</v>
          </cell>
          <cell r="I76">
            <v>1181929.5743715358</v>
          </cell>
          <cell r="J76">
            <v>1215578.8149230385</v>
          </cell>
          <cell r="K76">
            <v>1266052.6757502928</v>
          </cell>
          <cell r="L76">
            <v>0</v>
          </cell>
          <cell r="M76">
            <v>801172.39408339979</v>
          </cell>
          <cell r="N76">
            <v>215</v>
          </cell>
          <cell r="O76">
            <v>226</v>
          </cell>
        </row>
        <row r="77">
          <cell r="A77" t="str">
            <v>0603</v>
          </cell>
          <cell r="B77" t="str">
            <v xml:space="preserve">11 kV feeder bay </v>
          </cell>
          <cell r="C77">
            <v>10.342873048785385</v>
          </cell>
          <cell r="D77">
            <v>10.24827251473033</v>
          </cell>
          <cell r="E77">
            <v>10.540038280274253</v>
          </cell>
          <cell r="F77">
            <v>10.97768692859014</v>
          </cell>
          <cell r="G77">
            <v>6.9468039415219982</v>
          </cell>
          <cell r="H77">
            <v>1034287.3048785385</v>
          </cell>
          <cell r="I77">
            <v>1024827.251473033</v>
          </cell>
          <cell r="J77">
            <v>1054003.8280274253</v>
          </cell>
          <cell r="K77">
            <v>1097768.692859014</v>
          </cell>
          <cell r="L77">
            <v>0</v>
          </cell>
          <cell r="M77">
            <v>694680.39415219985</v>
          </cell>
          <cell r="N77">
            <v>217</v>
          </cell>
          <cell r="O77">
            <v>228</v>
          </cell>
        </row>
        <row r="78">
          <cell r="A78" t="str">
            <v>06A</v>
          </cell>
          <cell r="B78" t="str">
            <v>Feeder Bay without Gantry Structure (Supply, erection, testing &amp; commissioning)</v>
          </cell>
          <cell r="C78">
            <v>0</v>
          </cell>
          <cell r="D78">
            <v>0</v>
          </cell>
          <cell r="E78">
            <v>0</v>
          </cell>
          <cell r="F78">
            <v>0</v>
          </cell>
          <cell r="G78">
            <v>0</v>
          </cell>
          <cell r="H78">
            <v>0</v>
          </cell>
          <cell r="I78">
            <v>0</v>
          </cell>
          <cell r="J78">
            <v>0</v>
          </cell>
          <cell r="K78">
            <v>0</v>
          </cell>
          <cell r="L78">
            <v>0</v>
          </cell>
          <cell r="M78">
            <v>0</v>
          </cell>
        </row>
        <row r="79">
          <cell r="A79" t="str">
            <v>0601A</v>
          </cell>
          <cell r="B79" t="str">
            <v>33 kV feeder bay without Gantry Structure</v>
          </cell>
          <cell r="C79">
            <v>11.28043637913578</v>
          </cell>
          <cell r="D79">
            <v>11.177260472324701</v>
          </cell>
          <cell r="E79">
            <v>11.495474293600846</v>
          </cell>
          <cell r="F79">
            <v>11.972795025515071</v>
          </cell>
          <cell r="G79">
            <v>7.5765195541940002</v>
          </cell>
          <cell r="H79">
            <v>1128043.637913578</v>
          </cell>
          <cell r="I79">
            <v>1117726.04723247</v>
          </cell>
          <cell r="J79">
            <v>1149547.4293600847</v>
          </cell>
          <cell r="K79">
            <v>1197279.502551507</v>
          </cell>
          <cell r="L79">
            <v>0</v>
          </cell>
          <cell r="M79">
            <v>757651.95541940001</v>
          </cell>
          <cell r="N79">
            <v>219</v>
          </cell>
          <cell r="O79">
            <v>230</v>
          </cell>
        </row>
        <row r="80">
          <cell r="A80" t="str">
            <v>0602A</v>
          </cell>
          <cell r="B80" t="str">
            <v>22 kV feeder bay without Gantry Structure</v>
          </cell>
          <cell r="C80">
            <v>11.258407666083043</v>
          </cell>
          <cell r="D80">
            <v>11.155433243715358</v>
          </cell>
          <cell r="E80">
            <v>11.473025649230385</v>
          </cell>
          <cell r="F80">
            <v>11.949414257502928</v>
          </cell>
          <cell r="G80">
            <v>7.5617239408339989</v>
          </cell>
          <cell r="H80">
            <v>1125840.7666083043</v>
          </cell>
          <cell r="I80">
            <v>1115543.3243715358</v>
          </cell>
          <cell r="J80">
            <v>1147302.5649230385</v>
          </cell>
          <cell r="K80">
            <v>1194941.4257502928</v>
          </cell>
          <cell r="L80">
            <v>0</v>
          </cell>
          <cell r="M80">
            <v>756172.39408339991</v>
          </cell>
          <cell r="N80">
            <v>221</v>
          </cell>
          <cell r="O80">
            <v>232</v>
          </cell>
        </row>
        <row r="81">
          <cell r="A81" t="str">
            <v>0603A</v>
          </cell>
          <cell r="B81" t="str">
            <v>11 kV feeder bay without Gantry Structure</v>
          </cell>
          <cell r="C81">
            <v>9.6728825162853855</v>
          </cell>
          <cell r="D81">
            <v>9.5844100147303291</v>
          </cell>
          <cell r="E81">
            <v>9.8572757802742537</v>
          </cell>
          <cell r="F81">
            <v>10.26657442859014</v>
          </cell>
          <cell r="G81">
            <v>6.4968039415219998</v>
          </cell>
          <cell r="H81">
            <v>967288.25162853859</v>
          </cell>
          <cell r="I81">
            <v>958441.00147303299</v>
          </cell>
          <cell r="J81">
            <v>985727.57802742533</v>
          </cell>
          <cell r="K81">
            <v>1026657.442859014</v>
          </cell>
          <cell r="L81">
            <v>0</v>
          </cell>
          <cell r="M81">
            <v>649680.39415219997</v>
          </cell>
          <cell r="N81">
            <v>223</v>
          </cell>
          <cell r="O81">
            <v>234</v>
          </cell>
        </row>
        <row r="82">
          <cell r="A82" t="str">
            <v>06B</v>
          </cell>
          <cell r="B82" t="str">
            <v>Feeder Bay with Gantry Structure &amp; PT (Supply, erection, testing &amp; commissioning)</v>
          </cell>
          <cell r="C82">
            <v>0</v>
          </cell>
          <cell r="D82">
            <v>0</v>
          </cell>
          <cell r="E82">
            <v>0</v>
          </cell>
          <cell r="F82">
            <v>0</v>
          </cell>
          <cell r="G82">
            <v>0</v>
          </cell>
          <cell r="H82">
            <v>0</v>
          </cell>
          <cell r="I82">
            <v>0</v>
          </cell>
          <cell r="J82">
            <v>0</v>
          </cell>
          <cell r="K82">
            <v>0</v>
          </cell>
          <cell r="L82">
            <v>0</v>
          </cell>
          <cell r="M82">
            <v>0</v>
          </cell>
        </row>
        <row r="83">
          <cell r="A83" t="str">
            <v>0601B</v>
          </cell>
          <cell r="B83" t="str">
            <v>33 kV feeder bay with Gantry Structure &amp; PT</v>
          </cell>
          <cell r="C83">
            <v>13.772010875889347</v>
          </cell>
          <cell r="D83">
            <v>13.646045916469859</v>
          </cell>
          <cell r="E83">
            <v>14.034545444340885</v>
          </cell>
          <cell r="F83">
            <v>14.61729473614743</v>
          </cell>
          <cell r="G83">
            <v>9.2499887588340002</v>
          </cell>
          <cell r="H83">
            <v>1377201.0875889347</v>
          </cell>
          <cell r="I83">
            <v>1364604.5916469858</v>
          </cell>
          <cell r="J83">
            <v>1403454.5444340885</v>
          </cell>
          <cell r="K83">
            <v>1461729.473614743</v>
          </cell>
          <cell r="L83">
            <v>0</v>
          </cell>
          <cell r="M83">
            <v>924998.87588339997</v>
          </cell>
          <cell r="N83">
            <v>225</v>
          </cell>
          <cell r="O83">
            <v>236</v>
          </cell>
        </row>
        <row r="84">
          <cell r="A84" t="str">
            <v>0602B</v>
          </cell>
          <cell r="B84" t="str">
            <v>22 kV feeder bay with Gantry Structure &amp; PT</v>
          </cell>
          <cell r="C84">
            <v>12.653674272318298</v>
          </cell>
          <cell r="D84">
            <v>12.537938118710516</v>
          </cell>
          <cell r="E84">
            <v>12.894890093620424</v>
          </cell>
          <cell r="F84">
            <v>13.430318055985285</v>
          </cell>
          <cell r="G84">
            <v>8.4988565454739966</v>
          </cell>
          <cell r="H84">
            <v>1265367.4272318298</v>
          </cell>
          <cell r="I84">
            <v>1253793.8118710516</v>
          </cell>
          <cell r="J84">
            <v>1289489.0093620424</v>
          </cell>
          <cell r="K84">
            <v>1343031.8055985286</v>
          </cell>
          <cell r="L84">
            <v>0</v>
          </cell>
          <cell r="M84">
            <v>849885.65454739972</v>
          </cell>
          <cell r="N84">
            <v>227</v>
          </cell>
          <cell r="O84">
            <v>238</v>
          </cell>
        </row>
        <row r="85">
          <cell r="A85" t="str">
            <v>0603B</v>
          </cell>
          <cell r="B85" t="str">
            <v>11 kV feeder bay with Gantry Structure &amp; PT</v>
          </cell>
          <cell r="C85">
            <v>10.851524054474771</v>
          </cell>
          <cell r="D85">
            <v>10.75227117125533</v>
          </cell>
          <cell r="E85">
            <v>11.058385652999254</v>
          </cell>
          <cell r="F85">
            <v>11.517557375615141</v>
          </cell>
          <cell r="G85">
            <v>7.2884400415219996</v>
          </cell>
          <cell r="H85">
            <v>1085152.405447477</v>
          </cell>
          <cell r="I85">
            <v>1075227.1171255331</v>
          </cell>
          <cell r="J85">
            <v>1105838.5652999254</v>
          </cell>
          <cell r="K85">
            <v>1151755.7375615141</v>
          </cell>
          <cell r="L85">
            <v>0</v>
          </cell>
          <cell r="M85">
            <v>728844.00415219995</v>
          </cell>
          <cell r="N85">
            <v>229</v>
          </cell>
          <cell r="O85">
            <v>240</v>
          </cell>
        </row>
        <row r="86">
          <cell r="A86" t="str">
            <v>06C</v>
          </cell>
          <cell r="B86" t="str">
            <v>Feeder Bay without main bus bar extension (Supply, erection, testing &amp; commissioning)</v>
          </cell>
          <cell r="C86">
            <v>0</v>
          </cell>
          <cell r="D86">
            <v>0</v>
          </cell>
          <cell r="E86">
            <v>0</v>
          </cell>
          <cell r="F86">
            <v>0</v>
          </cell>
          <cell r="G86">
            <v>0</v>
          </cell>
          <cell r="H86">
            <v>0</v>
          </cell>
          <cell r="I86">
            <v>0</v>
          </cell>
          <cell r="J86">
            <v>0</v>
          </cell>
          <cell r="K86">
            <v>0</v>
          </cell>
          <cell r="L86">
            <v>0</v>
          </cell>
          <cell r="M86">
            <v>0</v>
          </cell>
        </row>
        <row r="87">
          <cell r="A87" t="str">
            <v>0601D</v>
          </cell>
          <cell r="B87" t="str">
            <v>11 kV Feeder bay with take off structure &amp; bus bar</v>
          </cell>
          <cell r="C87">
            <v>10.516761115913573</v>
          </cell>
          <cell r="D87">
            <v>1.0420570123971375</v>
          </cell>
          <cell r="E87">
            <v>1.071724115952928</v>
          </cell>
          <cell r="F87">
            <v>1.1162247712866138</v>
          </cell>
          <cell r="G87">
            <v>7.0635960847119987</v>
          </cell>
          <cell r="H87">
            <v>1051676.1115913573</v>
          </cell>
          <cell r="I87">
            <v>104205.70123971376</v>
          </cell>
          <cell r="J87">
            <v>107172.4115952928</v>
          </cell>
          <cell r="K87">
            <v>111622.47712866137</v>
          </cell>
          <cell r="L87">
            <v>0</v>
          </cell>
          <cell r="M87">
            <v>706359.60847119987</v>
          </cell>
          <cell r="N87">
            <v>231</v>
          </cell>
          <cell r="O87">
            <v>242</v>
          </cell>
        </row>
        <row r="88">
          <cell r="A88" t="str">
            <v>07</v>
          </cell>
          <cell r="B88" t="str">
            <v>33 kV line (Supply, erection, testing &amp; commissioning)</v>
          </cell>
          <cell r="C88">
            <v>0</v>
          </cell>
          <cell r="D88">
            <v>0</v>
          </cell>
          <cell r="E88">
            <v>0</v>
          </cell>
          <cell r="F88">
            <v>0</v>
          </cell>
          <cell r="G88">
            <v>0</v>
          </cell>
          <cell r="H88">
            <v>0</v>
          </cell>
          <cell r="I88">
            <v>0</v>
          </cell>
          <cell r="J88">
            <v>0</v>
          </cell>
          <cell r="K88">
            <v>0</v>
          </cell>
          <cell r="L88">
            <v>0</v>
          </cell>
          <cell r="M88">
            <v>0</v>
          </cell>
        </row>
        <row r="89">
          <cell r="A89" t="str">
            <v>0701</v>
          </cell>
          <cell r="B89" t="str">
            <v xml:space="preserve">Suspention type with 100 Sq. mm ACSR  conductor on 152 X 152 mm  12 mtr RSJ </v>
          </cell>
          <cell r="C89">
            <v>8.8679376702700345</v>
          </cell>
          <cell r="D89">
            <v>8.7868275536112019</v>
          </cell>
          <cell r="E89">
            <v>9.0369863451730872</v>
          </cell>
          <cell r="F89">
            <v>9.4122245325159142</v>
          </cell>
          <cell r="G89">
            <v>5.9561617038543977</v>
          </cell>
          <cell r="H89">
            <v>886793.76702700346</v>
          </cell>
          <cell r="I89">
            <v>878682.75536112022</v>
          </cell>
          <cell r="J89">
            <v>903698.63451730867</v>
          </cell>
          <cell r="K89">
            <v>941222.45325159142</v>
          </cell>
          <cell r="L89">
            <v>0</v>
          </cell>
          <cell r="M89">
            <v>595616.17038543976</v>
          </cell>
          <cell r="N89">
            <v>233</v>
          </cell>
          <cell r="O89">
            <v>244</v>
          </cell>
        </row>
        <row r="90">
          <cell r="A90" t="str">
            <v>0702</v>
          </cell>
          <cell r="B90" t="str">
            <v xml:space="preserve">Suspention type with 100 Sq. mm  ACSR conductor on 152 X 152 mm  13 mtr RSJ </v>
          </cell>
          <cell r="C90">
            <v>9.2426263468823908</v>
          </cell>
          <cell r="D90">
            <v>9.1580891603228896</v>
          </cell>
          <cell r="E90">
            <v>9.4188176773427585</v>
          </cell>
          <cell r="F90">
            <v>9.8099104528725611</v>
          </cell>
          <cell r="G90">
            <v>6.2078218338063991</v>
          </cell>
          <cell r="H90">
            <v>924262.63468823908</v>
          </cell>
          <cell r="I90">
            <v>915808.91603228892</v>
          </cell>
          <cell r="J90">
            <v>941881.7677342759</v>
          </cell>
          <cell r="K90">
            <v>980991.04528725613</v>
          </cell>
          <cell r="L90">
            <v>0</v>
          </cell>
          <cell r="M90">
            <v>620782.18338063988</v>
          </cell>
          <cell r="N90">
            <v>234</v>
          </cell>
          <cell r="O90">
            <v>245</v>
          </cell>
        </row>
        <row r="91">
          <cell r="A91" t="str">
            <v>0703</v>
          </cell>
          <cell r="B91" t="str">
            <v xml:space="preserve">Pin type with 100 Sq. mm ACSR conductor on 152 X 152 mm  11 mtr RSJ  poles </v>
          </cell>
          <cell r="C91">
            <v>8.4984252569684227</v>
          </cell>
          <cell r="D91">
            <v>8.4206948657952871</v>
          </cell>
          <cell r="E91">
            <v>8.6604299509424827</v>
          </cell>
          <cell r="F91">
            <v>9.0200325786632796</v>
          </cell>
          <cell r="G91">
            <v>5.7079782177903988</v>
          </cell>
          <cell r="H91">
            <v>849842.52569684235</v>
          </cell>
          <cell r="I91">
            <v>842069.48657952866</v>
          </cell>
          <cell r="J91">
            <v>866042.99509424833</v>
          </cell>
          <cell r="K91">
            <v>902003.25786632788</v>
          </cell>
          <cell r="L91">
            <v>0</v>
          </cell>
          <cell r="M91">
            <v>570797.82177903992</v>
          </cell>
          <cell r="N91">
            <v>236</v>
          </cell>
          <cell r="O91">
            <v>247</v>
          </cell>
        </row>
        <row r="92">
          <cell r="A92" t="str">
            <v>0704</v>
          </cell>
          <cell r="B92" t="str">
            <v xml:space="preserve">Pin type with 100 Sq. mm ACSR conductor on 100 X 116 mm  10 mtr RSJ  poles </v>
          </cell>
          <cell r="C92">
            <v>6.8711995421012375</v>
          </cell>
          <cell r="D92">
            <v>6.808352483724363</v>
          </cell>
          <cell r="E92">
            <v>7.0021845829051266</v>
          </cell>
          <cell r="F92">
            <v>7.2929327316762738</v>
          </cell>
          <cell r="G92">
            <v>4.6150499804943985</v>
          </cell>
          <cell r="H92">
            <v>687119.95421012375</v>
          </cell>
          <cell r="I92">
            <v>680835.24837243627</v>
          </cell>
          <cell r="J92">
            <v>700218.45829051267</v>
          </cell>
          <cell r="K92">
            <v>729293.2731676274</v>
          </cell>
          <cell r="L92">
            <v>0</v>
          </cell>
          <cell r="M92">
            <v>461504.99804943986</v>
          </cell>
          <cell r="N92">
            <v>238</v>
          </cell>
          <cell r="O92">
            <v>249</v>
          </cell>
        </row>
        <row r="93">
          <cell r="A93" t="str">
            <v>0705</v>
          </cell>
          <cell r="B93" t="str">
            <v xml:space="preserve">Pin type with 100 Sq. mm ACSR conductor on 9 mtr PSC 365kg poles </v>
          </cell>
          <cell r="C93">
            <v>4.8489426856541806</v>
          </cell>
          <cell r="D93">
            <v>4.8045920912398836</v>
          </cell>
          <cell r="E93">
            <v>4.9413776312040092</v>
          </cell>
          <cell r="F93">
            <v>5.1465559411501962</v>
          </cell>
          <cell r="G93">
            <v>3.2567985705744005</v>
          </cell>
          <cell r="H93">
            <v>484894.26856541808</v>
          </cell>
          <cell r="I93">
            <v>480459.2091239884</v>
          </cell>
          <cell r="J93">
            <v>494137.76312040089</v>
          </cell>
          <cell r="K93">
            <v>514655.59411501966</v>
          </cell>
          <cell r="L93">
            <v>0</v>
          </cell>
          <cell r="M93">
            <v>325679.85705744004</v>
          </cell>
          <cell r="N93">
            <v>240</v>
          </cell>
          <cell r="O93">
            <v>251</v>
          </cell>
        </row>
        <row r="94">
          <cell r="A94" t="str">
            <v>0706</v>
          </cell>
          <cell r="B94" t="str">
            <v>Express/Highway Crossing with 100 sqmm conductor on 152 X 152 SJ 13 mtr Poles for One span of 30 mtr.</v>
          </cell>
          <cell r="C94">
            <v>1.9392115151741149</v>
          </cell>
          <cell r="D94">
            <v>1.9214746209749998</v>
          </cell>
          <cell r="E94">
            <v>1.9761785247749999</v>
          </cell>
          <cell r="F94">
            <v>2.0582343804750001</v>
          </cell>
          <cell r="G94">
            <v>1.3024738999999999</v>
          </cell>
          <cell r="H94">
            <v>193921.15151741149</v>
          </cell>
          <cell r="I94">
            <v>192147.46209749999</v>
          </cell>
          <cell r="J94">
            <v>197617.85247749998</v>
          </cell>
          <cell r="K94">
            <v>205823.43804750001</v>
          </cell>
          <cell r="L94">
            <v>0</v>
          </cell>
          <cell r="M94">
            <v>130247.38999999998</v>
          </cell>
          <cell r="N94">
            <v>242</v>
          </cell>
          <cell r="O94">
            <v>253</v>
          </cell>
        </row>
        <row r="95">
          <cell r="A95" t="str">
            <v>0707</v>
          </cell>
          <cell r="B95" t="str">
            <v>Road crossing  with 100sqmm conductor on 100 X 116mm,10 mtr RSJ Poles</v>
          </cell>
          <cell r="C95">
            <v>1.3319541317602948</v>
          </cell>
          <cell r="D95">
            <v>1.3197714846749999</v>
          </cell>
          <cell r="E95">
            <v>1.3573450500749999</v>
          </cell>
          <cell r="F95">
            <v>1.4137053981749998</v>
          </cell>
          <cell r="G95">
            <v>0.89460869999999981</v>
          </cell>
          <cell r="H95">
            <v>133195.41317602948</v>
          </cell>
          <cell r="I95">
            <v>131977.1484675</v>
          </cell>
          <cell r="J95">
            <v>135734.5050075</v>
          </cell>
          <cell r="K95">
            <v>141370.53981749999</v>
          </cell>
          <cell r="L95">
            <v>0</v>
          </cell>
          <cell r="M95">
            <v>89460.869999999981</v>
          </cell>
          <cell r="N95">
            <v>243</v>
          </cell>
          <cell r="O95">
            <v>254</v>
          </cell>
        </row>
        <row r="96">
          <cell r="A96" t="str">
            <v>0708</v>
          </cell>
          <cell r="B96" t="str">
            <v>3 core X 300 sqmm XLPE Underground Cable</v>
          </cell>
          <cell r="C96">
            <v>30.614919228105549</v>
          </cell>
          <cell r="D96">
            <v>30.334901510072044</v>
          </cell>
          <cell r="E96">
            <v>31.19852859932676</v>
          </cell>
          <cell r="F96">
            <v>32.493969233208837</v>
          </cell>
          <cell r="G96">
            <v>20.562549744159998</v>
          </cell>
          <cell r="H96">
            <v>3061491.922810555</v>
          </cell>
          <cell r="I96">
            <v>3033490.1510072043</v>
          </cell>
          <cell r="J96">
            <v>3119852.859932676</v>
          </cell>
          <cell r="K96">
            <v>3249396.9233208839</v>
          </cell>
          <cell r="L96">
            <v>0</v>
          </cell>
          <cell r="M96">
            <v>2056254.9744159998</v>
          </cell>
          <cell r="N96">
            <v>244</v>
          </cell>
          <cell r="O96">
            <v>255</v>
          </cell>
        </row>
        <row r="97">
          <cell r="A97" t="str">
            <v>0709</v>
          </cell>
          <cell r="B97" t="str">
            <v>3 core X 300 sqmm XLPE Underground Cable for Railway line crossing for 60 mtr span with isolator on DP structure with both side isolator.</v>
          </cell>
          <cell r="C97">
            <v>10.126227379450759</v>
          </cell>
          <cell r="D97">
            <v>10.033608383400001</v>
          </cell>
          <cell r="E97">
            <v>10.319262714599999</v>
          </cell>
          <cell r="F97">
            <v>10.747744211400001</v>
          </cell>
          <cell r="G97">
            <v>6.8012935999999984</v>
          </cell>
          <cell r="H97">
            <v>1012622.737945076</v>
          </cell>
          <cell r="I97">
            <v>1003360.83834</v>
          </cell>
          <cell r="J97">
            <v>1031926.27146</v>
          </cell>
          <cell r="K97">
            <v>1074774.42114</v>
          </cell>
          <cell r="L97">
            <v>0</v>
          </cell>
          <cell r="M97">
            <v>680129.35999999987</v>
          </cell>
          <cell r="N97">
            <v>245</v>
          </cell>
          <cell r="O97">
            <v>256</v>
          </cell>
        </row>
        <row r="98">
          <cell r="A98" t="str">
            <v>0710</v>
          </cell>
          <cell r="B98" t="str">
            <v>RIVER Crossing with 100sqmm conductor on 152 X 152 RSJ 13 mtr H Poles for one span of 30 mtr.</v>
          </cell>
          <cell r="C98">
            <v>1.9652071478351154</v>
          </cell>
          <cell r="D98">
            <v>1.9472324859750003</v>
          </cell>
          <cell r="E98">
            <v>2.0026697097750001</v>
          </cell>
          <cell r="F98">
            <v>2.0858255454750005</v>
          </cell>
          <cell r="G98">
            <v>1.3199339000000001</v>
          </cell>
          <cell r="H98">
            <v>196520.71478351153</v>
          </cell>
          <cell r="I98">
            <v>194723.24859750003</v>
          </cell>
          <cell r="J98">
            <v>200266.97097750002</v>
          </cell>
          <cell r="K98">
            <v>208582.55454750004</v>
          </cell>
          <cell r="L98">
            <v>0</v>
          </cell>
          <cell r="M98">
            <v>131993.39000000001</v>
          </cell>
          <cell r="N98">
            <v>246</v>
          </cell>
          <cell r="O98">
            <v>257</v>
          </cell>
        </row>
        <row r="99">
          <cell r="A99" t="str">
            <v>0711</v>
          </cell>
          <cell r="B99" t="str">
            <v xml:space="preserve">Douple pole structure(cut point)  of- 33 kv line using13 m long RSJ pole   </v>
          </cell>
          <cell r="C99">
            <v>0.95614706221358992</v>
          </cell>
          <cell r="D99">
            <v>0.94740171434999998</v>
          </cell>
          <cell r="E99">
            <v>0.97437400514999983</v>
          </cell>
          <cell r="F99">
            <v>1.0148324413500001</v>
          </cell>
          <cell r="G99">
            <v>0.64219739999999992</v>
          </cell>
          <cell r="H99">
            <v>95614.706221358996</v>
          </cell>
          <cell r="I99">
            <v>94740.171434999997</v>
          </cell>
          <cell r="J99">
            <v>97437.400514999987</v>
          </cell>
          <cell r="K99">
            <v>101483.244135</v>
          </cell>
          <cell r="L99">
            <v>0</v>
          </cell>
          <cell r="M99">
            <v>64219.739999999991</v>
          </cell>
          <cell r="N99">
            <v>247</v>
          </cell>
          <cell r="O99">
            <v>258</v>
          </cell>
        </row>
        <row r="100">
          <cell r="A100" t="str">
            <v>0712</v>
          </cell>
          <cell r="B100" t="str">
            <v xml:space="preserve">Douple pole structure (cut point) of- 33 kv line using 11 m long RSJpole   </v>
          </cell>
          <cell r="C100">
            <v>0.87143867032176492</v>
          </cell>
          <cell r="D100">
            <v>0.86346810322500012</v>
          </cell>
          <cell r="E100">
            <v>0.8880508250250001</v>
          </cell>
          <cell r="F100">
            <v>0.92492490772499991</v>
          </cell>
          <cell r="G100">
            <v>0.58530289999999996</v>
          </cell>
          <cell r="H100">
            <v>87143.867032176495</v>
          </cell>
          <cell r="I100">
            <v>86346.810322500009</v>
          </cell>
          <cell r="J100">
            <v>88805.082502500009</v>
          </cell>
          <cell r="K100">
            <v>92492.490772499994</v>
          </cell>
          <cell r="L100">
            <v>0</v>
          </cell>
          <cell r="M100">
            <v>58530.289999999994</v>
          </cell>
          <cell r="N100">
            <v>248</v>
          </cell>
          <cell r="O100">
            <v>259</v>
          </cell>
        </row>
        <row r="101">
          <cell r="A101" t="str">
            <v>0713</v>
          </cell>
          <cell r="B101" t="str">
            <v xml:space="preserve">Douple pole structure(cut point)  of- 33 kv line using 11 m long RSJpole   </v>
          </cell>
          <cell r="C101">
            <v>0.69437312573231003</v>
          </cell>
          <cell r="D101">
            <v>0.68802207914999991</v>
          </cell>
          <cell r="E101">
            <v>0.70760989634999993</v>
          </cell>
          <cell r="F101">
            <v>0.73699162214999991</v>
          </cell>
          <cell r="G101">
            <v>0.46637659999999997</v>
          </cell>
          <cell r="H101">
            <v>69437.312573231</v>
          </cell>
          <cell r="I101">
            <v>68802.207914999992</v>
          </cell>
          <cell r="J101">
            <v>70760.989634999991</v>
          </cell>
          <cell r="K101">
            <v>73699.162214999989</v>
          </cell>
          <cell r="L101">
            <v>0</v>
          </cell>
          <cell r="M101">
            <v>46637.659999999996</v>
          </cell>
          <cell r="N101">
            <v>249</v>
          </cell>
          <cell r="O101">
            <v>260</v>
          </cell>
        </row>
        <row r="102">
          <cell r="A102" t="str">
            <v>0714</v>
          </cell>
          <cell r="B102" t="str">
            <v>Single pole cut point structure for 33kv line on RSJ13 m pole</v>
          </cell>
          <cell r="C102">
            <v>0.80738921316939993</v>
          </cell>
          <cell r="D102">
            <v>0.80000447099999994</v>
          </cell>
          <cell r="E102">
            <v>0.82278039899999988</v>
          </cell>
          <cell r="F102">
            <v>0.85694429099999991</v>
          </cell>
          <cell r="G102">
            <v>0.54228399999999988</v>
          </cell>
          <cell r="H102">
            <v>80738.921316939988</v>
          </cell>
          <cell r="I102">
            <v>80000.44709999999</v>
          </cell>
          <cell r="J102">
            <v>82278.039899999989</v>
          </cell>
          <cell r="K102">
            <v>85694.429099999994</v>
          </cell>
          <cell r="L102">
            <v>0</v>
          </cell>
          <cell r="M102">
            <v>54228.399999999987</v>
          </cell>
          <cell r="N102">
            <v>250</v>
          </cell>
          <cell r="O102">
            <v>261</v>
          </cell>
        </row>
        <row r="103">
          <cell r="A103" t="str">
            <v>0715</v>
          </cell>
          <cell r="B103" t="str">
            <v>Single pole cut point structure for 33kv line on RSJ 11 m pole</v>
          </cell>
          <cell r="C103">
            <v>0.72268082127757483</v>
          </cell>
          <cell r="D103">
            <v>0.71607085987500008</v>
          </cell>
          <cell r="E103">
            <v>0.73645721887499993</v>
          </cell>
          <cell r="F103">
            <v>0.76703675737499999</v>
          </cell>
          <cell r="G103">
            <v>0.48538949999999992</v>
          </cell>
          <cell r="H103">
            <v>72268.082127757487</v>
          </cell>
          <cell r="I103">
            <v>71607.085987500002</v>
          </cell>
          <cell r="J103">
            <v>73645.721887499996</v>
          </cell>
          <cell r="K103">
            <v>76703.675737500002</v>
          </cell>
          <cell r="L103">
            <v>0</v>
          </cell>
          <cell r="M103">
            <v>48538.94999999999</v>
          </cell>
          <cell r="N103">
            <v>251</v>
          </cell>
          <cell r="O103">
            <v>262</v>
          </cell>
        </row>
        <row r="104">
          <cell r="A104" t="str">
            <v>0717</v>
          </cell>
          <cell r="B104" t="str">
            <v>33  kv  S / C  Line  with 80  mm2  ACSR ( Pin  Type )  &amp;  RSJ Pole 152 X 152 mm 11 Mtr with  crimping  of  Jumpers  at  Cut-point  locations</v>
          </cell>
          <cell r="C104">
            <v>9.0256430486201964</v>
          </cell>
          <cell r="D104">
            <v>8.9430904881698847</v>
          </cell>
          <cell r="E104">
            <v>9.1976980465519453</v>
          </cell>
          <cell r="F104">
            <v>9.5796093841250354</v>
          </cell>
          <cell r="G104">
            <v>6.0620847233823989</v>
          </cell>
          <cell r="H104">
            <v>902564.30486201972</v>
          </cell>
          <cell r="I104">
            <v>894309.04881698848</v>
          </cell>
          <cell r="J104">
            <v>919769.80465519452</v>
          </cell>
          <cell r="K104">
            <v>957960.93841250357</v>
          </cell>
          <cell r="L104">
            <v>0</v>
          </cell>
          <cell r="M104">
            <v>606208.4723382399</v>
          </cell>
          <cell r="N104">
            <v>252</v>
          </cell>
          <cell r="O104">
            <v>263</v>
          </cell>
        </row>
        <row r="105">
          <cell r="A105" t="str">
            <v>0718</v>
          </cell>
          <cell r="B105" t="str">
            <v>Pin type with 100 Sq. mm ACSR   lines on 100 X 116 mm  11 mtr RSJ  poles, single circuit</v>
          </cell>
          <cell r="C105">
            <v>7.120644040281082</v>
          </cell>
          <cell r="D105">
            <v>7.0555154511696028</v>
          </cell>
          <cell r="E105">
            <v>7.2563842184626868</v>
          </cell>
          <cell r="F105">
            <v>7.5576873694023137</v>
          </cell>
          <cell r="G105">
            <v>4.7825896974543998</v>
          </cell>
          <cell r="H105">
            <v>712064.40402810823</v>
          </cell>
          <cell r="I105">
            <v>705551.5451169603</v>
          </cell>
          <cell r="J105">
            <v>725638.4218462687</v>
          </cell>
          <cell r="K105">
            <v>755768.73694023141</v>
          </cell>
          <cell r="L105">
            <v>0</v>
          </cell>
          <cell r="M105">
            <v>478258.96974543994</v>
          </cell>
          <cell r="N105">
            <v>254</v>
          </cell>
          <cell r="O105">
            <v>265</v>
          </cell>
        </row>
        <row r="106">
          <cell r="A106" t="str">
            <v>0720</v>
          </cell>
          <cell r="B106" t="str">
            <v>33 kV, Pin Type with 100 sqmm ACSR Conductor on 152X152, 13 mtr RSJ Pole</v>
          </cell>
          <cell r="C106">
            <v>7.6515615232885406</v>
          </cell>
          <cell r="D106">
            <v>7.5815769258711709</v>
          </cell>
          <cell r="E106">
            <v>7.7974225323016659</v>
          </cell>
          <cell r="F106">
            <v>8.1211909419474111</v>
          </cell>
          <cell r="G106">
            <v>5.1391811054879994</v>
          </cell>
          <cell r="H106">
            <v>765156.15232885408</v>
          </cell>
          <cell r="I106">
            <v>758157.69258711708</v>
          </cell>
          <cell r="J106">
            <v>779742.25323016662</v>
          </cell>
          <cell r="K106">
            <v>812119.0941947411</v>
          </cell>
          <cell r="L106">
            <v>0</v>
          </cell>
          <cell r="M106">
            <v>513918.11054879992</v>
          </cell>
          <cell r="N106">
            <v>256</v>
          </cell>
          <cell r="O106">
            <v>267</v>
          </cell>
        </row>
        <row r="107">
          <cell r="A107" t="str">
            <v>0721</v>
          </cell>
          <cell r="B107" t="str">
            <v>33 kV, Tapping Structure using 100X116, 11 mtr RSJ Pole</v>
          </cell>
          <cell r="C107">
            <v>2.0356972052333426</v>
          </cell>
          <cell r="D107">
            <v>2.0170778098408721</v>
          </cell>
          <cell r="E107">
            <v>2.0745035126121429</v>
          </cell>
          <cell r="F107">
            <v>2.1606420667690482</v>
          </cell>
          <cell r="G107">
            <v>1.3672786374111998</v>
          </cell>
          <cell r="H107">
            <v>203569.72052333425</v>
          </cell>
          <cell r="I107">
            <v>201707.78098408724</v>
          </cell>
          <cell r="J107">
            <v>207450.35126121429</v>
          </cell>
          <cell r="K107">
            <v>216064.20667690484</v>
          </cell>
          <cell r="L107">
            <v>0</v>
          </cell>
          <cell r="M107">
            <v>136727.86374111997</v>
          </cell>
          <cell r="N107">
            <v>257</v>
          </cell>
          <cell r="O107">
            <v>268</v>
          </cell>
        </row>
        <row r="108">
          <cell r="A108" t="str">
            <v>0725</v>
          </cell>
          <cell r="B108" t="str">
            <v>Express/Highway Crossing with 200 sqmm ACSR conductor on 152X152, 13 mtr RSJ Poles</v>
          </cell>
          <cell r="C108">
            <v>2.1116696093149598</v>
          </cell>
          <cell r="D108">
            <v>2.0923553363999998</v>
          </cell>
          <cell r="E108">
            <v>2.1519241716000002</v>
          </cell>
          <cell r="F108">
            <v>2.2412774244000002</v>
          </cell>
          <cell r="G108">
            <v>1.4183056000000001</v>
          </cell>
          <cell r="H108">
            <v>211166.960931496</v>
          </cell>
          <cell r="I108">
            <v>209235.53363999998</v>
          </cell>
          <cell r="J108">
            <v>215192.41716000001</v>
          </cell>
          <cell r="K108">
            <v>224127.74244</v>
          </cell>
          <cell r="L108">
            <v>0</v>
          </cell>
          <cell r="M108">
            <v>141830.56</v>
          </cell>
          <cell r="N108">
            <v>258</v>
          </cell>
          <cell r="O108">
            <v>269</v>
          </cell>
        </row>
        <row r="109">
          <cell r="A109" t="str">
            <v>0726</v>
          </cell>
          <cell r="B109" t="str">
            <v>Road Crossing with 200 sqmm ACSR conductor on 152X152, 13 mtr RSJ Poles</v>
          </cell>
          <cell r="C109">
            <v>1.8575444336394848</v>
          </cell>
          <cell r="D109">
            <v>1.8405545030249999</v>
          </cell>
          <cell r="E109">
            <v>1.8929546312249999</v>
          </cell>
          <cell r="F109">
            <v>1.971554823525</v>
          </cell>
          <cell r="G109">
            <v>1.2476220999999998</v>
          </cell>
          <cell r="H109">
            <v>185754.44336394849</v>
          </cell>
          <cell r="I109">
            <v>184055.45030249999</v>
          </cell>
          <cell r="J109">
            <v>189295.46312249999</v>
          </cell>
          <cell r="K109">
            <v>197155.4823525</v>
          </cell>
          <cell r="L109">
            <v>0</v>
          </cell>
          <cell r="M109">
            <v>124762.20999999999</v>
          </cell>
          <cell r="N109">
            <v>259</v>
          </cell>
          <cell r="O109">
            <v>270</v>
          </cell>
        </row>
        <row r="110">
          <cell r="A110" t="str">
            <v>08</v>
          </cell>
          <cell r="B110" t="str">
            <v>22 kV Line (Supply, erection, testing &amp; commissioning)</v>
          </cell>
          <cell r="C110">
            <v>0</v>
          </cell>
          <cell r="D110">
            <v>0</v>
          </cell>
          <cell r="E110">
            <v>0</v>
          </cell>
          <cell r="F110">
            <v>0</v>
          </cell>
          <cell r="G110">
            <v>0</v>
          </cell>
          <cell r="H110">
            <v>0</v>
          </cell>
          <cell r="I110">
            <v>0</v>
          </cell>
          <cell r="J110">
            <v>0</v>
          </cell>
          <cell r="K110">
            <v>0</v>
          </cell>
          <cell r="L110">
            <v>0</v>
          </cell>
          <cell r="M110">
            <v>0</v>
          </cell>
        </row>
        <row r="111">
          <cell r="A111" t="str">
            <v>0801</v>
          </cell>
          <cell r="B111" t="str">
            <v xml:space="preserve"> Pin type AAAC 34 sqmm. Conductor on 11 mtr long RSJ Poles</v>
          </cell>
          <cell r="C111">
            <v>5.006170809928232</v>
          </cell>
          <cell r="D111">
            <v>4.9603821369012868</v>
          </cell>
          <cell r="E111">
            <v>5.1016029806564838</v>
          </cell>
          <cell r="F111">
            <v>5.3134342462892787</v>
          </cell>
          <cell r="G111">
            <v>3.3624010417903993</v>
          </cell>
          <cell r="H111">
            <v>500617.08099282323</v>
          </cell>
          <cell r="I111">
            <v>496038.21369012864</v>
          </cell>
          <cell r="J111">
            <v>510160.29806564836</v>
          </cell>
          <cell r="K111">
            <v>531343.42462892784</v>
          </cell>
          <cell r="L111">
            <v>0</v>
          </cell>
          <cell r="M111">
            <v>336240.10417903995</v>
          </cell>
          <cell r="N111">
            <v>260</v>
          </cell>
          <cell r="O111">
            <v>271</v>
          </cell>
        </row>
        <row r="112">
          <cell r="A112" t="str">
            <v>0802</v>
          </cell>
          <cell r="B112" t="str">
            <v>Pin type 80mm2 ACSR (Racoon)/ AAAC equivalent  conductor on 11 mtr long RSJ Poles</v>
          </cell>
          <cell r="C112">
            <v>7.4067215711072567</v>
          </cell>
          <cell r="D112">
            <v>7.3389763891912771</v>
          </cell>
          <cell r="E112">
            <v>7.5479152187767955</v>
          </cell>
          <cell r="F112">
            <v>7.8613234631550695</v>
          </cell>
          <cell r="G112">
            <v>4.974734037750399</v>
          </cell>
          <cell r="H112">
            <v>740672.15711072565</v>
          </cell>
          <cell r="I112">
            <v>733897.63891912776</v>
          </cell>
          <cell r="J112">
            <v>754791.52187767951</v>
          </cell>
          <cell r="K112">
            <v>786132.34631550696</v>
          </cell>
          <cell r="L112">
            <v>0</v>
          </cell>
          <cell r="M112">
            <v>497473.40377503994</v>
          </cell>
          <cell r="N112">
            <v>262</v>
          </cell>
          <cell r="O112">
            <v>273</v>
          </cell>
        </row>
        <row r="113">
          <cell r="A113" t="str">
            <v>0803</v>
          </cell>
          <cell r="B113" t="str">
            <v>Pin type Composite arrangement  with ACSR (Racoon)/ AAAC equivalent conductor on 11 mtr long RSJ Poles</v>
          </cell>
          <cell r="C113">
            <v>8.6586265101090163</v>
          </cell>
          <cell r="D113">
            <v>8.5794308467593865</v>
          </cell>
          <cell r="E113">
            <v>8.823685105741859</v>
          </cell>
          <cell r="F113">
            <v>9.1900664942155696</v>
          </cell>
          <cell r="G113">
            <v>5.8155775948207999</v>
          </cell>
          <cell r="H113">
            <v>865862.65101090155</v>
          </cell>
          <cell r="I113">
            <v>857943.08467593859</v>
          </cell>
          <cell r="J113">
            <v>882368.51057418587</v>
          </cell>
          <cell r="K113">
            <v>919006.64942155697</v>
          </cell>
          <cell r="L113">
            <v>0</v>
          </cell>
          <cell r="M113">
            <v>581557.75948208</v>
          </cell>
          <cell r="N113">
            <v>264</v>
          </cell>
          <cell r="O113">
            <v>275</v>
          </cell>
        </row>
        <row r="114">
          <cell r="A114" t="str">
            <v>0804</v>
          </cell>
          <cell r="B114" t="str">
            <v xml:space="preserve">Pin type with 100 Sq. mm ACSR conductor on 152 X 152 mm  11 mtr RSJ  poles </v>
          </cell>
          <cell r="C114">
            <v>8.9386815725330031</v>
          </cell>
          <cell r="D114">
            <v>8.8569244005633632</v>
          </cell>
          <cell r="E114">
            <v>9.1090788318961273</v>
          </cell>
          <cell r="F114">
            <v>9.4873104788952745</v>
          </cell>
          <cell r="G114">
            <v>6.0036769364943998</v>
          </cell>
          <cell r="H114">
            <v>893868.15725330031</v>
          </cell>
          <cell r="I114">
            <v>885692.44005633635</v>
          </cell>
          <cell r="J114">
            <v>910907.88318961277</v>
          </cell>
          <cell r="K114">
            <v>948731.04788952752</v>
          </cell>
          <cell r="L114">
            <v>0</v>
          </cell>
          <cell r="M114">
            <v>600367.69364943996</v>
          </cell>
          <cell r="N114">
            <v>266</v>
          </cell>
          <cell r="O114">
            <v>277</v>
          </cell>
        </row>
        <row r="115">
          <cell r="A115" t="str">
            <v>0805</v>
          </cell>
          <cell r="B115" t="str">
            <v xml:space="preserve">Pin type with 100 Sq. mm  ACSR conductor 100 X 116 mm  10 mtr RSJ  poles </v>
          </cell>
          <cell r="C115">
            <v>9.6849601467213944</v>
          </cell>
          <cell r="D115">
            <v>9.5963771777668097</v>
          </cell>
          <cell r="E115">
            <v>9.8695836454612369</v>
          </cell>
          <cell r="F115">
            <v>10.279393347002882</v>
          </cell>
          <cell r="G115">
            <v>6.5049158974863976</v>
          </cell>
          <cell r="H115">
            <v>968496.01467213943</v>
          </cell>
          <cell r="I115">
            <v>959637.71777668095</v>
          </cell>
          <cell r="J115">
            <v>986958.36454612378</v>
          </cell>
          <cell r="K115">
            <v>1027939.3347002881</v>
          </cell>
          <cell r="L115">
            <v>0</v>
          </cell>
          <cell r="M115">
            <v>650491.58974863973</v>
          </cell>
          <cell r="N115">
            <v>268</v>
          </cell>
          <cell r="O115">
            <v>279</v>
          </cell>
        </row>
        <row r="116">
          <cell r="A116" t="str">
            <v>0806</v>
          </cell>
          <cell r="B116" t="str">
            <v xml:space="preserve">Pin type with  AAAC 34 sqmm conductor on  9 mtr PSC 200 kg poles </v>
          </cell>
          <cell r="C116">
            <v>8.5807813095755225</v>
          </cell>
          <cell r="D116">
            <v>8.5022976531807632</v>
          </cell>
          <cell r="E116">
            <v>8.7443559493567289</v>
          </cell>
          <cell r="F116">
            <v>9.1074433936206756</v>
          </cell>
          <cell r="G116">
            <v>5.7632927660944002</v>
          </cell>
          <cell r="H116">
            <v>858078.13095755223</v>
          </cell>
          <cell r="I116">
            <v>850229.76531807636</v>
          </cell>
          <cell r="J116">
            <v>874435.59493567282</v>
          </cell>
          <cell r="K116">
            <v>910744.33936206764</v>
          </cell>
          <cell r="L116">
            <v>0</v>
          </cell>
          <cell r="M116">
            <v>576329.27660943998</v>
          </cell>
          <cell r="N116">
            <v>270</v>
          </cell>
          <cell r="O116">
            <v>281</v>
          </cell>
        </row>
        <row r="117">
          <cell r="A117" t="str">
            <v>0807</v>
          </cell>
          <cell r="B117" t="str">
            <v xml:space="preserve">Suspention type with 100 Sq.mm ACSR lines on 152 x 152 mm 11 mtr. RSJ </v>
          </cell>
          <cell r="C117">
            <v>6.8262788975494679</v>
          </cell>
          <cell r="D117">
            <v>6.7638427034406403</v>
          </cell>
          <cell r="E117">
            <v>6.9564076202645726</v>
          </cell>
          <cell r="F117">
            <v>7.2452549955004706</v>
          </cell>
          <cell r="G117">
            <v>4.5848789719983998</v>
          </cell>
          <cell r="H117">
            <v>682627.88975494681</v>
          </cell>
          <cell r="I117">
            <v>676384.27034406399</v>
          </cell>
          <cell r="J117">
            <v>695640.76202645723</v>
          </cell>
          <cell r="K117">
            <v>724525.4995500471</v>
          </cell>
          <cell r="L117">
            <v>0</v>
          </cell>
          <cell r="M117">
            <v>458487.89719983999</v>
          </cell>
          <cell r="N117">
            <v>272</v>
          </cell>
          <cell r="O117">
            <v>283</v>
          </cell>
        </row>
        <row r="118">
          <cell r="A118" t="str">
            <v>0808</v>
          </cell>
          <cell r="B118" t="str">
            <v xml:space="preserve">Suspention type with 100 Sq.mm ACSR lines on 152 x 152 mm 13 mtr. RSJ </v>
          </cell>
          <cell r="C118">
            <v>2.7588588882281719</v>
          </cell>
          <cell r="D118">
            <v>2.7336251332571999</v>
          </cell>
          <cell r="E118">
            <v>2.8114507598267995</v>
          </cell>
          <cell r="F118">
            <v>2.9281891996812002</v>
          </cell>
          <cell r="G118">
            <v>1.8529911087999997</v>
          </cell>
          <cell r="H118">
            <v>275885.88882281719</v>
          </cell>
          <cell r="I118">
            <v>273362.51332571998</v>
          </cell>
          <cell r="J118">
            <v>281145.07598267996</v>
          </cell>
          <cell r="K118">
            <v>292818.91996812</v>
          </cell>
          <cell r="L118">
            <v>0</v>
          </cell>
          <cell r="M118">
            <v>185299.11087999996</v>
          </cell>
          <cell r="N118">
            <v>274</v>
          </cell>
          <cell r="O118">
            <v>285</v>
          </cell>
        </row>
        <row r="119">
          <cell r="A119" t="str">
            <v>0809</v>
          </cell>
          <cell r="B119" t="str">
            <v>Express/Highway Crossing with ACSR 100 sqmm conductor on 152 X 152 RSJ 13 mtr Poles</v>
          </cell>
          <cell r="C119">
            <v>1.8675305680830052</v>
          </cell>
          <cell r="D119">
            <v>1.8504492998249999</v>
          </cell>
          <cell r="E119">
            <v>1.9031311304250003</v>
          </cell>
          <cell r="F119">
            <v>1.9821538763250004</v>
          </cell>
          <cell r="G119">
            <v>1.2543293</v>
          </cell>
          <cell r="H119">
            <v>186753.05680830052</v>
          </cell>
          <cell r="I119">
            <v>185044.92998250001</v>
          </cell>
          <cell r="J119">
            <v>190313.11304250002</v>
          </cell>
          <cell r="K119">
            <v>198215.38763250003</v>
          </cell>
          <cell r="L119">
            <v>0</v>
          </cell>
          <cell r="M119">
            <v>125432.93000000001</v>
          </cell>
          <cell r="N119">
            <v>275</v>
          </cell>
          <cell r="O119">
            <v>286</v>
          </cell>
        </row>
        <row r="120">
          <cell r="A120" t="str">
            <v>0810</v>
          </cell>
          <cell r="B120" t="str">
            <v>Road crossing  with ACSR 100 sqmm conductor on 100 X 116mm,10 mtr RSJ Poles</v>
          </cell>
          <cell r="C120">
            <v>1.2821068361422949</v>
          </cell>
          <cell r="D120">
            <v>1.270380114675</v>
          </cell>
          <cell r="E120">
            <v>1.3065475200749999</v>
          </cell>
          <cell r="F120">
            <v>1.360798628175</v>
          </cell>
          <cell r="G120">
            <v>0.86112869999999997</v>
          </cell>
          <cell r="H120">
            <v>128210.68361422949</v>
          </cell>
          <cell r="I120">
            <v>127038.01146749999</v>
          </cell>
          <cell r="J120">
            <v>130654.75200749999</v>
          </cell>
          <cell r="K120">
            <v>136079.86281749999</v>
          </cell>
          <cell r="L120">
            <v>0</v>
          </cell>
          <cell r="M120">
            <v>86112.87</v>
          </cell>
          <cell r="N120">
            <v>276</v>
          </cell>
          <cell r="O120">
            <v>287</v>
          </cell>
        </row>
        <row r="121">
          <cell r="A121" t="str">
            <v>0811</v>
          </cell>
          <cell r="B121" t="str">
            <v>3 core X 95 sqmm XLPE Underground Cable</v>
          </cell>
          <cell r="C121">
            <v>14.51677396010033</v>
          </cell>
          <cell r="D121">
            <v>14.383997065043761</v>
          </cell>
          <cell r="E121">
            <v>14.79350587828344</v>
          </cell>
          <cell r="F121">
            <v>15.40776909814296</v>
          </cell>
          <cell r="G121">
            <v>9.7502098390399983</v>
          </cell>
          <cell r="H121">
            <v>1451677.3960100331</v>
          </cell>
          <cell r="I121">
            <v>1438399.7065043761</v>
          </cell>
          <cell r="J121">
            <v>1479350.587828344</v>
          </cell>
          <cell r="K121">
            <v>1540776.9098142961</v>
          </cell>
          <cell r="L121">
            <v>0</v>
          </cell>
          <cell r="M121">
            <v>975020.98390399991</v>
          </cell>
          <cell r="N121">
            <v>277</v>
          </cell>
          <cell r="O121">
            <v>288</v>
          </cell>
        </row>
        <row r="122">
          <cell r="A122" t="str">
            <v>0812</v>
          </cell>
          <cell r="B122" t="str">
            <v>3 core X 240 sqmm XLPE Underground Cable</v>
          </cell>
          <cell r="C122">
            <v>22.26291201270681</v>
          </cell>
          <cell r="D122">
            <v>22.059285481075918</v>
          </cell>
          <cell r="E122">
            <v>22.687307843526479</v>
          </cell>
          <cell r="F122">
            <v>23.62934138720232</v>
          </cell>
          <cell r="G122">
            <v>14.952913391679997</v>
          </cell>
          <cell r="H122">
            <v>2226291.2012706809</v>
          </cell>
          <cell r="I122">
            <v>2205928.5481075919</v>
          </cell>
          <cell r="J122">
            <v>2268730.7843526481</v>
          </cell>
          <cell r="K122">
            <v>2362934.1387202321</v>
          </cell>
          <cell r="L122">
            <v>0</v>
          </cell>
          <cell r="M122">
            <v>1495291.3391679998</v>
          </cell>
          <cell r="N122">
            <v>278</v>
          </cell>
          <cell r="O122">
            <v>289</v>
          </cell>
        </row>
        <row r="123">
          <cell r="A123" t="str">
            <v>0813</v>
          </cell>
          <cell r="B123" t="str">
            <v>3 core X 300 sqmm XLPE Underground Cable</v>
          </cell>
          <cell r="C123">
            <v>23.930783991372749</v>
          </cell>
          <cell r="D123">
            <v>23.711902358072042</v>
          </cell>
          <cell r="E123">
            <v>24.38697431132676</v>
          </cell>
          <cell r="F123">
            <v>25.399582241208844</v>
          </cell>
          <cell r="G123">
            <v>16.073141744159997</v>
          </cell>
          <cell r="H123">
            <v>2393078.3991372748</v>
          </cell>
          <cell r="I123">
            <v>2371190.2358072042</v>
          </cell>
          <cell r="J123">
            <v>2438697.4311326761</v>
          </cell>
          <cell r="K123">
            <v>2539958.2241208842</v>
          </cell>
          <cell r="L123">
            <v>0</v>
          </cell>
          <cell r="M123">
            <v>1607314.1744159998</v>
          </cell>
          <cell r="N123">
            <v>279</v>
          </cell>
          <cell r="O123">
            <v>290</v>
          </cell>
        </row>
        <row r="124">
          <cell r="A124" t="str">
            <v>0814</v>
          </cell>
          <cell r="B124" t="str">
            <v>3 core X 300 sqmm XLPE Underground Cable for Railway line crossing as per Sketch</v>
          </cell>
          <cell r="C124">
            <v>7.5750237322130403</v>
          </cell>
          <cell r="D124">
            <v>7.5057391836000003</v>
          </cell>
          <cell r="E124">
            <v>7.7194257083999993</v>
          </cell>
          <cell r="F124">
            <v>8.0399554955999992</v>
          </cell>
          <cell r="G124">
            <v>5.0877743999999998</v>
          </cell>
          <cell r="H124">
            <v>757502.37322130403</v>
          </cell>
          <cell r="I124">
            <v>750573.91836000001</v>
          </cell>
          <cell r="J124">
            <v>771942.57083999994</v>
          </cell>
          <cell r="K124">
            <v>803995.54955999996</v>
          </cell>
          <cell r="L124">
            <v>0</v>
          </cell>
          <cell r="M124">
            <v>508777.44</v>
          </cell>
          <cell r="N124">
            <v>280</v>
          </cell>
          <cell r="O124">
            <v>291</v>
          </cell>
        </row>
        <row r="125">
          <cell r="A125" t="str">
            <v>0815</v>
          </cell>
          <cell r="B125" t="str">
            <v>RIVER Crossing with100sqmm conductor on 152 X 152 RSJ 13 mtr H Poles</v>
          </cell>
          <cell r="C125">
            <v>1.8675305680830052</v>
          </cell>
          <cell r="D125">
            <v>1.8504492998249999</v>
          </cell>
          <cell r="E125">
            <v>1.9031311304250003</v>
          </cell>
          <cell r="F125">
            <v>1.9821538763250004</v>
          </cell>
          <cell r="G125">
            <v>1.2543293</v>
          </cell>
          <cell r="H125">
            <v>186753.05680830052</v>
          </cell>
          <cell r="I125">
            <v>185044.92998250001</v>
          </cell>
          <cell r="J125">
            <v>190313.11304250002</v>
          </cell>
          <cell r="K125">
            <v>198215.38763250003</v>
          </cell>
          <cell r="L125">
            <v>0</v>
          </cell>
          <cell r="M125">
            <v>125432.93000000001</v>
          </cell>
          <cell r="N125">
            <v>281</v>
          </cell>
          <cell r="O125">
            <v>292</v>
          </cell>
        </row>
        <row r="126">
          <cell r="A126" t="str">
            <v>0816</v>
          </cell>
          <cell r="B126" t="str">
            <v xml:space="preserve">Douple pole structure(cut point)  of- 22 kv line using13 m long RSJ pole      </v>
          </cell>
          <cell r="C126">
            <v>0.89068050064159499</v>
          </cell>
          <cell r="D126">
            <v>0.882533939175</v>
          </cell>
          <cell r="E126">
            <v>0.90765946057500002</v>
          </cell>
          <cell r="F126">
            <v>0.94534774267499999</v>
          </cell>
          <cell r="G126">
            <v>0.5982267</v>
          </cell>
          <cell r="H126">
            <v>89068.050064159499</v>
          </cell>
          <cell r="I126">
            <v>88253.393917499998</v>
          </cell>
          <cell r="J126">
            <v>90765.946057499998</v>
          </cell>
          <cell r="K126">
            <v>94534.774267500004</v>
          </cell>
          <cell r="L126">
            <v>0</v>
          </cell>
          <cell r="M126">
            <v>59822.67</v>
          </cell>
          <cell r="N126">
            <v>282</v>
          </cell>
          <cell r="O126">
            <v>293</v>
          </cell>
        </row>
        <row r="127">
          <cell r="A127" t="str">
            <v>0817</v>
          </cell>
          <cell r="B127" t="str">
            <v xml:space="preserve">Douple pole structure(cut point)  of- 22 kv line using11 m long RSJ pole      </v>
          </cell>
          <cell r="C127">
            <v>0.80597210874976999</v>
          </cell>
          <cell r="D127">
            <v>0.79860032804999992</v>
          </cell>
          <cell r="E127">
            <v>0.82133628045000007</v>
          </cell>
          <cell r="F127">
            <v>0.85544020905000007</v>
          </cell>
          <cell r="G127">
            <v>0.54133219999999993</v>
          </cell>
          <cell r="H127">
            <v>80597.210874976998</v>
          </cell>
          <cell r="I127">
            <v>79860.032804999995</v>
          </cell>
          <cell r="J127">
            <v>82133.628045000005</v>
          </cell>
          <cell r="K127">
            <v>85544.020905000012</v>
          </cell>
          <cell r="L127">
            <v>0</v>
          </cell>
          <cell r="M127">
            <v>54133.219999999994</v>
          </cell>
          <cell r="N127">
            <v>283</v>
          </cell>
          <cell r="O127">
            <v>294</v>
          </cell>
        </row>
        <row r="128">
          <cell r="A128" t="str">
            <v>0818</v>
          </cell>
          <cell r="B128" t="str">
            <v>Single pole cut point structure for 22kv line on RSJ 9 m pole</v>
          </cell>
          <cell r="C128">
            <v>0.62890656416031498</v>
          </cell>
          <cell r="D128">
            <v>0.62315430397499993</v>
          </cell>
          <cell r="E128">
            <v>0.6408953517749999</v>
          </cell>
          <cell r="F128">
            <v>0.66750692347499996</v>
          </cell>
          <cell r="G128">
            <v>0.42240589999999995</v>
          </cell>
          <cell r="H128">
            <v>62890.656416031496</v>
          </cell>
          <cell r="I128">
            <v>62315.430397499993</v>
          </cell>
          <cell r="J128">
            <v>64089.535177499994</v>
          </cell>
          <cell r="K128">
            <v>66750.692347499993</v>
          </cell>
          <cell r="L128">
            <v>0</v>
          </cell>
          <cell r="M128">
            <v>42240.59</v>
          </cell>
          <cell r="N128">
            <v>284</v>
          </cell>
          <cell r="O128">
            <v>295</v>
          </cell>
        </row>
        <row r="129">
          <cell r="A129" t="str">
            <v>0819</v>
          </cell>
          <cell r="B129" t="str">
            <v>Single pole cut point structure for 22kv line on RSJ 11m pole</v>
          </cell>
          <cell r="C129">
            <v>0.34618023708633999</v>
          </cell>
          <cell r="D129">
            <v>0.34301391810000004</v>
          </cell>
          <cell r="E129">
            <v>0.35277943889999996</v>
          </cell>
          <cell r="F129">
            <v>0.36742772010000002</v>
          </cell>
          <cell r="G129">
            <v>0.23251239999999998</v>
          </cell>
          <cell r="H129">
            <v>34618.023708633998</v>
          </cell>
          <cell r="I129">
            <v>34301.391810000001</v>
          </cell>
          <cell r="J129">
            <v>35277.943889999995</v>
          </cell>
          <cell r="K129">
            <v>36742.772010000001</v>
          </cell>
          <cell r="L129">
            <v>0</v>
          </cell>
          <cell r="M129">
            <v>23251.239999999998</v>
          </cell>
          <cell r="N129">
            <v>285</v>
          </cell>
          <cell r="O129">
            <v>296</v>
          </cell>
        </row>
        <row r="130">
          <cell r="A130" t="str">
            <v>0820</v>
          </cell>
          <cell r="B130" t="str">
            <v>Single pole cut point structure for 22kv line on PSC 9 m pole</v>
          </cell>
          <cell r="C130">
            <v>0.46097045945348991</v>
          </cell>
          <cell r="D130">
            <v>0.45675421784999992</v>
          </cell>
          <cell r="E130">
            <v>0.4697578966499999</v>
          </cell>
          <cell r="F130">
            <v>0.48926341484999997</v>
          </cell>
          <cell r="G130">
            <v>0.30961139999999993</v>
          </cell>
          <cell r="H130">
            <v>46097.045945348989</v>
          </cell>
          <cell r="I130">
            <v>45675.421784999991</v>
          </cell>
          <cell r="J130">
            <v>46975.789664999989</v>
          </cell>
          <cell r="K130">
            <v>48926.341484999997</v>
          </cell>
          <cell r="L130">
            <v>0</v>
          </cell>
          <cell r="M130">
            <v>30961.139999999992</v>
          </cell>
          <cell r="N130">
            <v>286</v>
          </cell>
          <cell r="O130">
            <v>297</v>
          </cell>
        </row>
        <row r="131">
          <cell r="A131" t="str">
            <v>0821</v>
          </cell>
          <cell r="B131" t="str">
            <v>22 kV, Single Circuit, Pin Type, 34 sqmm AAAC on 100X116, 9 mtr RSJ Pole</v>
          </cell>
          <cell r="C131">
            <v>0.25486663186477504</v>
          </cell>
          <cell r="D131">
            <v>0.25253550787500006</v>
          </cell>
          <cell r="E131">
            <v>0.25972513087500004</v>
          </cell>
          <cell r="F131">
            <v>0.27050956537500004</v>
          </cell>
          <cell r="G131">
            <v>0.17118150000000001</v>
          </cell>
          <cell r="H131">
            <v>25486.663186477504</v>
          </cell>
          <cell r="I131">
            <v>25253.550787500004</v>
          </cell>
          <cell r="J131">
            <v>25972.513087500003</v>
          </cell>
          <cell r="K131">
            <v>27050.956537500002</v>
          </cell>
          <cell r="L131">
            <v>0</v>
          </cell>
          <cell r="M131">
            <v>17118.150000000001</v>
          </cell>
          <cell r="N131">
            <v>287</v>
          </cell>
          <cell r="O131">
            <v>298</v>
          </cell>
        </row>
        <row r="132">
          <cell r="A132" t="str">
            <v>0822</v>
          </cell>
          <cell r="B132" t="str">
            <v>22 kV, Single Circuit, Suspension Type, 200 sqmm ACSR on 152X152, 13 mtr RSJ Pole</v>
          </cell>
          <cell r="C132">
            <v>12.157303531931667</v>
          </cell>
          <cell r="D132">
            <v>12.04610740669979</v>
          </cell>
          <cell r="E132">
            <v>12.389057083758859</v>
          </cell>
          <cell r="F132">
            <v>12.903481599347463</v>
          </cell>
          <cell r="G132">
            <v>8.1654685014063979</v>
          </cell>
          <cell r="H132">
            <v>1215730.3531931667</v>
          </cell>
          <cell r="I132">
            <v>1204610.740669979</v>
          </cell>
          <cell r="J132">
            <v>1238905.7083758858</v>
          </cell>
          <cell r="K132">
            <v>1290348.1599347463</v>
          </cell>
          <cell r="L132">
            <v>0</v>
          </cell>
          <cell r="M132">
            <v>816546.85014063981</v>
          </cell>
          <cell r="N132">
            <v>288</v>
          </cell>
          <cell r="O132">
            <v>299</v>
          </cell>
        </row>
        <row r="133">
          <cell r="A133" t="str">
            <v>0823</v>
          </cell>
          <cell r="B133" t="str">
            <v>22 kV, Single Circuit, Pin Type, 200 sqmm ACSR on 152X152, 13 mtr RSJ Pole</v>
          </cell>
          <cell r="C133">
            <v>12.152746418610244</v>
          </cell>
          <cell r="D133">
            <v>12.041591974771139</v>
          </cell>
          <cell r="E133">
            <v>12.384413098608041</v>
          </cell>
          <cell r="F133">
            <v>12.898644784363391</v>
          </cell>
          <cell r="G133">
            <v>8.1624077104023982</v>
          </cell>
          <cell r="H133">
            <v>1215274.6418610243</v>
          </cell>
          <cell r="I133">
            <v>1204159.1974771139</v>
          </cell>
          <cell r="J133">
            <v>1238441.3098608041</v>
          </cell>
          <cell r="K133">
            <v>1289864.4784363392</v>
          </cell>
          <cell r="L133">
            <v>0</v>
          </cell>
          <cell r="M133">
            <v>816240.77104023984</v>
          </cell>
          <cell r="N133">
            <v>290</v>
          </cell>
          <cell r="O133">
            <v>301</v>
          </cell>
        </row>
        <row r="134">
          <cell r="A134" t="str">
            <v>0824</v>
          </cell>
          <cell r="B134" t="str">
            <v>Express/Highway Crossing with 200 sqmm ACSR Conductor on 152X152, 13 mtr RSJ Pole</v>
          </cell>
          <cell r="C134">
            <v>2.0139930295628501</v>
          </cell>
          <cell r="D134">
            <v>1.9955721502500001</v>
          </cell>
          <cell r="E134">
            <v>2.0523855922499998</v>
          </cell>
          <cell r="F134">
            <v>2.1376057552500001</v>
          </cell>
          <cell r="G134">
            <v>1.3527010000000002</v>
          </cell>
          <cell r="H134">
            <v>201399.30295628501</v>
          </cell>
          <cell r="I134">
            <v>199557.21502500001</v>
          </cell>
          <cell r="J134">
            <v>205238.559225</v>
          </cell>
          <cell r="K134">
            <v>213760.57552500002</v>
          </cell>
          <cell r="L134">
            <v>0</v>
          </cell>
          <cell r="M134">
            <v>135270.1</v>
          </cell>
          <cell r="N134">
            <v>292</v>
          </cell>
          <cell r="O134">
            <v>303</v>
          </cell>
        </row>
        <row r="135">
          <cell r="A135" t="str">
            <v>0825</v>
          </cell>
          <cell r="B135" t="str">
            <v>Road Crossing with 200 sqmm ACSR Conductor on 152X152, 13 mtr RSJ Pole</v>
          </cell>
          <cell r="C135">
            <v>2.0046319218427597</v>
          </cell>
          <cell r="D135">
            <v>1.9862966633999999</v>
          </cell>
          <cell r="E135">
            <v>2.0428460345999997</v>
          </cell>
          <cell r="F135">
            <v>2.1276700913999997</v>
          </cell>
          <cell r="G135">
            <v>1.3464135999999998</v>
          </cell>
          <cell r="H135">
            <v>200463.19218427598</v>
          </cell>
          <cell r="I135">
            <v>198629.66634</v>
          </cell>
          <cell r="J135">
            <v>204284.60345999998</v>
          </cell>
          <cell r="K135">
            <v>212767.00913999998</v>
          </cell>
          <cell r="L135">
            <v>0</v>
          </cell>
          <cell r="M135">
            <v>134641.35999999999</v>
          </cell>
          <cell r="N135">
            <v>293</v>
          </cell>
          <cell r="O135">
            <v>304</v>
          </cell>
        </row>
        <row r="136">
          <cell r="A136" t="str">
            <v>0826</v>
          </cell>
          <cell r="B136" t="str">
            <v>22 kV HT Feeder Pillar</v>
          </cell>
          <cell r="C136">
            <v>1.1124301379999999</v>
          </cell>
          <cell r="D136">
            <v>1.10317</v>
          </cell>
          <cell r="E136">
            <v>1.1317299999999999</v>
          </cell>
          <cell r="F136">
            <v>1.1745699999999999</v>
          </cell>
          <cell r="G136">
            <v>0.68</v>
          </cell>
          <cell r="H136">
            <v>111243.0138</v>
          </cell>
          <cell r="I136">
            <v>110317</v>
          </cell>
          <cell r="J136">
            <v>113173</v>
          </cell>
          <cell r="K136">
            <v>117457</v>
          </cell>
          <cell r="L136">
            <v>101243.0138</v>
          </cell>
          <cell r="M136">
            <v>68000</v>
          </cell>
          <cell r="N136">
            <v>294</v>
          </cell>
          <cell r="O136">
            <v>305</v>
          </cell>
        </row>
        <row r="137">
          <cell r="A137" t="str">
            <v>0827</v>
          </cell>
          <cell r="B137" t="str">
            <v>HT Jointing Chamber (Civil)</v>
          </cell>
          <cell r="C137">
            <v>1.48886785E-2</v>
          </cell>
          <cell r="D137">
            <v>1.47525E-2</v>
          </cell>
          <cell r="E137">
            <v>1.51725E-2</v>
          </cell>
          <cell r="F137">
            <v>1.5802500000000001E-2</v>
          </cell>
          <cell r="G137">
            <v>0.01</v>
          </cell>
          <cell r="H137">
            <v>1488.8678500000001</v>
          </cell>
          <cell r="I137">
            <v>1475.25</v>
          </cell>
          <cell r="J137">
            <v>1517.25</v>
          </cell>
          <cell r="K137">
            <v>1580.25</v>
          </cell>
          <cell r="L137">
            <v>0</v>
          </cell>
          <cell r="M137">
            <v>1000</v>
          </cell>
          <cell r="N137">
            <v>295</v>
          </cell>
          <cell r="O137">
            <v>306</v>
          </cell>
        </row>
        <row r="138">
          <cell r="A138" t="str">
            <v>0828</v>
          </cell>
          <cell r="B138" t="str">
            <v>Express/Highway Crossing with 80 sqmm ACSR Conductor on 152X152, 13 mtr RSJ Pole</v>
          </cell>
          <cell r="C138">
            <v>1.853427416260665</v>
          </cell>
          <cell r="D138">
            <v>1.836475141725</v>
          </cell>
          <cell r="E138">
            <v>1.8887591315250001</v>
          </cell>
          <cell r="F138">
            <v>1.9671851162250003</v>
          </cell>
          <cell r="G138">
            <v>1.2448568999999998</v>
          </cell>
          <cell r="H138">
            <v>185342.7416260665</v>
          </cell>
          <cell r="I138">
            <v>183647.5141725</v>
          </cell>
          <cell r="J138">
            <v>188875.9131525</v>
          </cell>
          <cell r="K138">
            <v>196718.51162250002</v>
          </cell>
          <cell r="L138">
            <v>0</v>
          </cell>
          <cell r="M138">
            <v>124485.68999999999</v>
          </cell>
          <cell r="N138">
            <v>296</v>
          </cell>
          <cell r="O138">
            <v>307</v>
          </cell>
        </row>
        <row r="139">
          <cell r="A139" t="str">
            <v>0830</v>
          </cell>
          <cell r="B139" t="str">
            <v>Pin Type, 55 sqmm, 100X116, 9 mtr RSJ Pole</v>
          </cell>
          <cell r="C139">
            <v>4.9132878359159866</v>
          </cell>
          <cell r="D139">
            <v>4.8683487120331463</v>
          </cell>
          <cell r="E139">
            <v>5.0069493871088229</v>
          </cell>
          <cell r="F139">
            <v>5.2148503997223381</v>
          </cell>
          <cell r="G139">
            <v>3.3000160732303989</v>
          </cell>
          <cell r="H139">
            <v>491328.78359159868</v>
          </cell>
          <cell r="I139">
            <v>486834.87120331463</v>
          </cell>
          <cell r="J139">
            <v>500694.93871088233</v>
          </cell>
          <cell r="K139">
            <v>521485.03997223382</v>
          </cell>
          <cell r="L139">
            <v>0</v>
          </cell>
          <cell r="M139">
            <v>330001.60732303991</v>
          </cell>
          <cell r="N139">
            <v>297</v>
          </cell>
          <cell r="O139">
            <v>308</v>
          </cell>
        </row>
        <row r="140">
          <cell r="A140" t="str">
            <v>0831</v>
          </cell>
          <cell r="B140" t="str">
            <v>Pin Type, 55 sqmm, 100X116, 11 mtr RSJ Pole</v>
          </cell>
          <cell r="C140">
            <v>5.3596622010799182</v>
          </cell>
          <cell r="D140">
            <v>5.3106403379877865</v>
          </cell>
          <cell r="E140">
            <v>5.4618329454749848</v>
          </cell>
          <cell r="F140">
            <v>5.6886218567057796</v>
          </cell>
          <cell r="G140">
            <v>3.599823987790399</v>
          </cell>
          <cell r="H140">
            <v>535966.22010799183</v>
          </cell>
          <cell r="I140">
            <v>531064.03379877866</v>
          </cell>
          <cell r="J140">
            <v>546183.29454749846</v>
          </cell>
          <cell r="K140">
            <v>568862.18567057792</v>
          </cell>
          <cell r="L140">
            <v>0</v>
          </cell>
          <cell r="M140">
            <v>359982.39877903991</v>
          </cell>
          <cell r="N140">
            <v>299</v>
          </cell>
          <cell r="O140">
            <v>310</v>
          </cell>
        </row>
        <row r="141">
          <cell r="A141" t="str">
            <v>0832</v>
          </cell>
          <cell r="B141" t="str">
            <v>Pin Type, 34 sqmm ACSR, 100X116, 9 mtr RSJ Pole</v>
          </cell>
          <cell r="C141">
            <v>4.5616873088395513</v>
          </cell>
          <cell r="D141">
            <v>4.5199640803349661</v>
          </cell>
          <cell r="E141">
            <v>4.6486463317324036</v>
          </cell>
          <cell r="F141">
            <v>4.8416697088285581</v>
          </cell>
          <cell r="G141">
            <v>3.0638631285103988</v>
          </cell>
          <cell r="H141">
            <v>456168.73088395514</v>
          </cell>
          <cell r="I141">
            <v>451996.40803349664</v>
          </cell>
          <cell r="J141">
            <v>464864.63317324035</v>
          </cell>
          <cell r="K141">
            <v>484166.97088285582</v>
          </cell>
          <cell r="L141">
            <v>0</v>
          </cell>
          <cell r="M141">
            <v>306386.31285103987</v>
          </cell>
          <cell r="N141">
            <v>301</v>
          </cell>
          <cell r="O141">
            <v>312</v>
          </cell>
        </row>
        <row r="142">
          <cell r="A142" t="str">
            <v>0833</v>
          </cell>
          <cell r="B142" t="str">
            <v>Pin Type, 80 sqmm, 100X116, 10 mtr RSJ Pole</v>
          </cell>
          <cell r="C142">
            <v>6.7192656638264712</v>
          </cell>
          <cell r="D142">
            <v>6.6578082605249369</v>
          </cell>
          <cell r="E142">
            <v>6.8473544031733331</v>
          </cell>
          <cell r="F142">
            <v>7.1316736171459292</v>
          </cell>
          <cell r="G142">
            <v>4.513003396390399</v>
          </cell>
          <cell r="H142">
            <v>671926.56638264714</v>
          </cell>
          <cell r="I142">
            <v>665780.82605249365</v>
          </cell>
          <cell r="J142">
            <v>684735.44031733333</v>
          </cell>
          <cell r="K142">
            <v>713167.3617145929</v>
          </cell>
          <cell r="L142">
            <v>0</v>
          </cell>
          <cell r="M142">
            <v>451300.33963903988</v>
          </cell>
          <cell r="N142">
            <v>303</v>
          </cell>
          <cell r="O142">
            <v>314</v>
          </cell>
        </row>
        <row r="143">
          <cell r="A143" t="str">
            <v>09</v>
          </cell>
          <cell r="B143" t="str">
            <v>11 kV line (Supply, erection, testing &amp; commissioning)</v>
          </cell>
          <cell r="C143">
            <v>0</v>
          </cell>
          <cell r="D143">
            <v>0</v>
          </cell>
          <cell r="E143">
            <v>0</v>
          </cell>
          <cell r="F143">
            <v>0</v>
          </cell>
          <cell r="G143">
            <v>0</v>
          </cell>
          <cell r="H143">
            <v>0</v>
          </cell>
          <cell r="I143">
            <v>0</v>
          </cell>
          <cell r="J143">
            <v>0</v>
          </cell>
          <cell r="K143">
            <v>0</v>
          </cell>
          <cell r="L143">
            <v>0</v>
          </cell>
          <cell r="M143">
            <v>0</v>
          </cell>
        </row>
        <row r="144">
          <cell r="A144" t="str">
            <v>0901</v>
          </cell>
          <cell r="B144" t="str">
            <v>Pin type34 sqmm AAAC Conductor &amp; 200 Kg PSC Poles</v>
          </cell>
          <cell r="C144">
            <v>1.9893959845698035</v>
          </cell>
          <cell r="D144">
            <v>1.9712000808108001</v>
          </cell>
          <cell r="E144">
            <v>2.0273196560652003</v>
          </cell>
          <cell r="F144">
            <v>2.1114990189468004</v>
          </cell>
          <cell r="G144">
            <v>1.3361803632000002</v>
          </cell>
          <cell r="H144">
            <v>198939.59845698034</v>
          </cell>
          <cell r="I144">
            <v>197120.00808108001</v>
          </cell>
          <cell r="J144">
            <v>202731.96560652001</v>
          </cell>
          <cell r="K144">
            <v>211149.90189468002</v>
          </cell>
          <cell r="L144">
            <v>0</v>
          </cell>
          <cell r="M144">
            <v>133618.03632000001</v>
          </cell>
          <cell r="N144">
            <v>305</v>
          </cell>
          <cell r="O144">
            <v>316</v>
          </cell>
        </row>
        <row r="145">
          <cell r="A145" t="str">
            <v>0902</v>
          </cell>
          <cell r="B145" t="str">
            <v>Pin type composite line (HT &amp; LT ) in town with ACSR 80 sqmm / AAAC equivalent,  Ant.&amp; Gnat. conductor on RSJ 100 X116 mm -11 mtr. Long.</v>
          </cell>
          <cell r="C145">
            <v>6.0339680391984762</v>
          </cell>
          <cell r="D145">
            <v>5.978778673894765</v>
          </cell>
          <cell r="E145">
            <v>6.1489930133650788</v>
          </cell>
          <cell r="F145">
            <v>6.4043145225705498</v>
          </cell>
          <cell r="G145">
            <v>4.0527223683407998</v>
          </cell>
          <cell r="H145">
            <v>603396.80391984759</v>
          </cell>
          <cell r="I145">
            <v>597877.86738947651</v>
          </cell>
          <cell r="J145">
            <v>614899.3013365079</v>
          </cell>
          <cell r="K145">
            <v>640431.45225705497</v>
          </cell>
          <cell r="L145">
            <v>0</v>
          </cell>
          <cell r="M145">
            <v>405272.23683408002</v>
          </cell>
          <cell r="N145">
            <v>306</v>
          </cell>
          <cell r="O145">
            <v>317</v>
          </cell>
        </row>
        <row r="146">
          <cell r="A146" t="str">
            <v>0903</v>
          </cell>
          <cell r="B146" t="str">
            <v>Pin type with AAAC,34 sqmm conductor on RSJ Pole.</v>
          </cell>
          <cell r="C146">
            <v>4.9835363319332178</v>
          </cell>
          <cell r="D146">
            <v>4.9379546839462476</v>
          </cell>
          <cell r="E146">
            <v>5.0785370237027241</v>
          </cell>
          <cell r="F146">
            <v>5.2894105333374393</v>
          </cell>
          <cell r="G146">
            <v>3.3471985656304</v>
          </cell>
          <cell r="H146">
            <v>498353.63319332176</v>
          </cell>
          <cell r="I146">
            <v>493795.46839462477</v>
          </cell>
          <cell r="J146">
            <v>507853.70237027243</v>
          </cell>
          <cell r="K146">
            <v>528941.05333374394</v>
          </cell>
          <cell r="L146">
            <v>0</v>
          </cell>
          <cell r="M146">
            <v>334719.85656304</v>
          </cell>
          <cell r="N146">
            <v>308</v>
          </cell>
          <cell r="O146">
            <v>319</v>
          </cell>
        </row>
        <row r="147">
          <cell r="A147" t="str">
            <v>0904</v>
          </cell>
          <cell r="B147" t="str">
            <v>Pin type with ACSR 80 sqmm/ AAAC equivalent conductor on RSJ 100 X 116 mm - 11 mtr. long pole</v>
          </cell>
          <cell r="C147">
            <v>7.1196540438916758</v>
          </cell>
          <cell r="D147">
            <v>7.054534509729117</v>
          </cell>
          <cell r="E147">
            <v>7.2553753498637539</v>
          </cell>
          <cell r="F147">
            <v>7.5566366100657092</v>
          </cell>
          <cell r="G147">
            <v>4.7819247651103991</v>
          </cell>
          <cell r="H147">
            <v>711965.40438916755</v>
          </cell>
          <cell r="I147">
            <v>705453.45097291167</v>
          </cell>
          <cell r="J147">
            <v>725537.53498637537</v>
          </cell>
          <cell r="K147">
            <v>755663.66100657091</v>
          </cell>
          <cell r="L147">
            <v>0</v>
          </cell>
          <cell r="M147">
            <v>478192.47651103995</v>
          </cell>
          <cell r="N147">
            <v>310</v>
          </cell>
          <cell r="O147">
            <v>321</v>
          </cell>
        </row>
        <row r="148">
          <cell r="A148" t="str">
            <v>0905</v>
          </cell>
          <cell r="B148" t="str">
            <v xml:space="preserve"> Pin type with 100 Sq. mm ACSR   lines on 152 X 152 mm  11 mtr RSJ  poles </v>
          </cell>
          <cell r="C148">
            <v>8.1743021987540843</v>
          </cell>
          <cell r="D148">
            <v>8.0995363817628032</v>
          </cell>
          <cell r="E148">
            <v>8.3301281648734875</v>
          </cell>
          <cell r="F148">
            <v>8.6760158395395148</v>
          </cell>
          <cell r="G148">
            <v>5.4902805502543996</v>
          </cell>
          <cell r="H148">
            <v>817430.21987540845</v>
          </cell>
          <cell r="I148">
            <v>809953.63817628031</v>
          </cell>
          <cell r="J148">
            <v>833012.81648734875</v>
          </cell>
          <cell r="K148">
            <v>867601.58395395149</v>
          </cell>
          <cell r="L148">
            <v>0</v>
          </cell>
          <cell r="M148">
            <v>549028.05502543994</v>
          </cell>
          <cell r="N148">
            <v>312</v>
          </cell>
          <cell r="O148">
            <v>323</v>
          </cell>
        </row>
        <row r="149">
          <cell r="A149" t="str">
            <v>0906</v>
          </cell>
          <cell r="B149" t="str">
            <v xml:space="preserve">Pin type with 100 Sq. mm ACSR   lines on 100 X 116 mm  10 mtr RSJ  poles </v>
          </cell>
          <cell r="C149">
            <v>6.5090617963713875</v>
          </cell>
          <cell r="D149">
            <v>6.4495270114784793</v>
          </cell>
          <cell r="E149">
            <v>6.6331434388515333</v>
          </cell>
          <cell r="F149">
            <v>6.9085680799111122</v>
          </cell>
          <cell r="G149">
            <v>4.3718196993583991</v>
          </cell>
          <cell r="H149">
            <v>650906.17963713873</v>
          </cell>
          <cell r="I149">
            <v>644952.70114784793</v>
          </cell>
          <cell r="J149">
            <v>663314.3438851533</v>
          </cell>
          <cell r="K149">
            <v>690856.80799111119</v>
          </cell>
          <cell r="L149">
            <v>0</v>
          </cell>
          <cell r="M149">
            <v>437181.96993583994</v>
          </cell>
          <cell r="N149">
            <v>314</v>
          </cell>
          <cell r="O149">
            <v>325</v>
          </cell>
        </row>
        <row r="150">
          <cell r="A150" t="str">
            <v>0907</v>
          </cell>
          <cell r="B150" t="str">
            <v xml:space="preserve">Pin type with 55 Sq. mm AAAC conductor on 100 X 116 mm  9 mtr RSJ  poles </v>
          </cell>
          <cell r="C150">
            <v>4.9324235827339722</v>
          </cell>
          <cell r="D150">
            <v>4.8873094347683663</v>
          </cell>
          <cell r="E150">
            <v>5.0264499168970032</v>
          </cell>
          <cell r="F150">
            <v>5.2351606400899593</v>
          </cell>
          <cell r="G150">
            <v>3.3128686221103987</v>
          </cell>
          <cell r="H150">
            <v>493242.35827339726</v>
          </cell>
          <cell r="I150">
            <v>488730.94347683666</v>
          </cell>
          <cell r="J150">
            <v>502644.99168970034</v>
          </cell>
          <cell r="K150">
            <v>523516.06400899589</v>
          </cell>
          <cell r="L150">
            <v>0</v>
          </cell>
          <cell r="M150">
            <v>331286.86221103987</v>
          </cell>
          <cell r="N150">
            <v>316</v>
          </cell>
          <cell r="O150">
            <v>327</v>
          </cell>
        </row>
        <row r="151">
          <cell r="A151" t="str">
            <v>0908</v>
          </cell>
          <cell r="B151" t="str">
            <v xml:space="preserve">Pin type with 55 Sq. mm AAAC conductor on 9 mtr PSC poles </v>
          </cell>
          <cell r="C151">
            <v>3.1983236442916469</v>
          </cell>
          <cell r="D151">
            <v>3.1690703484807279</v>
          </cell>
          <cell r="E151">
            <v>3.2592929918538442</v>
          </cell>
          <cell r="F151">
            <v>3.3946269569135201</v>
          </cell>
          <cell r="G151">
            <v>2.1481581755504</v>
          </cell>
          <cell r="H151">
            <v>319832.36442916468</v>
          </cell>
          <cell r="I151">
            <v>316907.0348480728</v>
          </cell>
          <cell r="J151">
            <v>325929.29918538441</v>
          </cell>
          <cell r="K151">
            <v>339462.69569135201</v>
          </cell>
          <cell r="L151">
            <v>0</v>
          </cell>
          <cell r="M151">
            <v>214815.81755504</v>
          </cell>
          <cell r="N151">
            <v>318</v>
          </cell>
          <cell r="O151">
            <v>329</v>
          </cell>
        </row>
        <row r="152">
          <cell r="A152" t="str">
            <v>0909</v>
          </cell>
          <cell r="B152" t="str">
            <v xml:space="preserve">Susention type with 100 Sq. mm ACSR   lines on 100 X 116 mm  11 mtr RSJ  poles </v>
          </cell>
          <cell r="C152">
            <v>7.035757455658552</v>
          </cell>
          <cell r="D152">
            <v>6.971405277144159</v>
          </cell>
          <cell r="E152">
            <v>7.1698794487354522</v>
          </cell>
          <cell r="F152">
            <v>7.4675907061223921</v>
          </cell>
          <cell r="G152">
            <v>4.7255755140783995</v>
          </cell>
          <cell r="H152">
            <v>703575.74556585518</v>
          </cell>
          <cell r="I152">
            <v>697140.52771441592</v>
          </cell>
          <cell r="J152">
            <v>716987.9448735452</v>
          </cell>
          <cell r="K152">
            <v>746759.07061223919</v>
          </cell>
          <cell r="L152">
            <v>0</v>
          </cell>
          <cell r="M152">
            <v>472557.55140783993</v>
          </cell>
          <cell r="N152">
            <v>320</v>
          </cell>
          <cell r="O152">
            <v>331</v>
          </cell>
        </row>
        <row r="153">
          <cell r="A153" t="str">
            <v>0910</v>
          </cell>
          <cell r="B153" t="str">
            <v xml:space="preserve">Suspention type with 55 Sq. mm AAAC conductor on 100 X 116 mm  11 mtr RSJ  poles </v>
          </cell>
          <cell r="C153">
            <v>5.7773459259072331</v>
          </cell>
          <cell r="D153">
            <v>5.7245037410100874</v>
          </cell>
          <cell r="E153">
            <v>5.8874789364836833</v>
          </cell>
          <cell r="F153">
            <v>6.1319417296940788</v>
          </cell>
          <cell r="G153">
            <v>3.8803617969903996</v>
          </cell>
          <cell r="H153">
            <v>577734.5925907233</v>
          </cell>
          <cell r="I153">
            <v>572450.37410100875</v>
          </cell>
          <cell r="J153">
            <v>588747.89364836831</v>
          </cell>
          <cell r="K153">
            <v>613194.17296940787</v>
          </cell>
          <cell r="L153">
            <v>0</v>
          </cell>
          <cell r="M153">
            <v>388036.17969903996</v>
          </cell>
          <cell r="N153">
            <v>322</v>
          </cell>
          <cell r="O153">
            <v>333</v>
          </cell>
        </row>
        <row r="154">
          <cell r="A154" t="str">
            <v>0911</v>
          </cell>
          <cell r="B154" t="str">
            <v>Express/Highway Crossing with 55 sqmm AAAC conductor on 100X116MM, 11 mtr RSJ Poles DP with one span of 30 mtr.</v>
          </cell>
          <cell r="C154">
            <v>1.12084592155416</v>
          </cell>
          <cell r="D154">
            <v>1.1105941643999999</v>
          </cell>
          <cell r="E154">
            <v>1.1422125035999999</v>
          </cell>
          <cell r="F154">
            <v>1.1896400123999999</v>
          </cell>
          <cell r="G154">
            <v>0.75281759999999998</v>
          </cell>
          <cell r="H154">
            <v>112084.592155416</v>
          </cell>
          <cell r="I154">
            <v>111059.41644</v>
          </cell>
          <cell r="J154">
            <v>114221.25035999999</v>
          </cell>
          <cell r="K154">
            <v>118964.00124</v>
          </cell>
          <cell r="L154">
            <v>0</v>
          </cell>
          <cell r="M154">
            <v>75281.759999999995</v>
          </cell>
          <cell r="N154">
            <v>324</v>
          </cell>
          <cell r="O154">
            <v>335</v>
          </cell>
        </row>
        <row r="155">
          <cell r="A155" t="str">
            <v>0912</v>
          </cell>
          <cell r="B155" t="str">
            <v>Express/Highway Crossing with 100 sqmm ACSR conductor on 152X152MM, 13 mtr RSJ Poles DP with one span of 30 mtr.</v>
          </cell>
          <cell r="C155">
            <v>1.8084776025484548</v>
          </cell>
          <cell r="D155">
            <v>1.791936459075</v>
          </cell>
          <cell r="E155">
            <v>1.842952443675</v>
          </cell>
          <cell r="F155">
            <v>1.9194764205750001</v>
          </cell>
          <cell r="G155">
            <v>1.2146663</v>
          </cell>
          <cell r="H155">
            <v>180847.76025484549</v>
          </cell>
          <cell r="I155">
            <v>179193.6459075</v>
          </cell>
          <cell r="J155">
            <v>184295.24436750001</v>
          </cell>
          <cell r="K155">
            <v>191947.64205750002</v>
          </cell>
          <cell r="L155">
            <v>0</v>
          </cell>
          <cell r="M155">
            <v>121466.62999999999</v>
          </cell>
          <cell r="N155">
            <v>325</v>
          </cell>
          <cell r="O155">
            <v>336</v>
          </cell>
        </row>
        <row r="156">
          <cell r="A156" t="str">
            <v>0913</v>
          </cell>
          <cell r="B156" t="str">
            <v>3 core X 300 sqmm XLPE Underground Cable</v>
          </cell>
          <cell r="C156">
            <v>19.478735613474353</v>
          </cell>
          <cell r="D156">
            <v>19.300574402072044</v>
          </cell>
          <cell r="E156">
            <v>19.850056947326763</v>
          </cell>
          <cell r="F156">
            <v>20.674280765208845</v>
          </cell>
          <cell r="G156">
            <v>13.082917744160001</v>
          </cell>
          <cell r="H156">
            <v>1947873.5613474352</v>
          </cell>
          <cell r="I156">
            <v>1930057.4402072043</v>
          </cell>
          <cell r="J156">
            <v>1985005.6947326763</v>
          </cell>
          <cell r="K156">
            <v>2067428.0765208844</v>
          </cell>
          <cell r="L156">
            <v>0</v>
          </cell>
          <cell r="M156">
            <v>1308291.7744160001</v>
          </cell>
          <cell r="N156">
            <v>326</v>
          </cell>
          <cell r="O156">
            <v>337</v>
          </cell>
        </row>
        <row r="157">
          <cell r="A157" t="str">
            <v>0914</v>
          </cell>
          <cell r="B157" t="str">
            <v>3 core X 240 sqmm XLPE Underground Cable</v>
          </cell>
          <cell r="C157">
            <v>16.726384203811207</v>
          </cell>
          <cell r="D157">
            <v>16.573397227075919</v>
          </cell>
          <cell r="E157">
            <v>17.045237717526479</v>
          </cell>
          <cell r="F157">
            <v>17.75299845320232</v>
          </cell>
          <cell r="G157">
            <v>11.23429739168</v>
          </cell>
          <cell r="H157">
            <v>1672638.4203811209</v>
          </cell>
          <cell r="I157">
            <v>1657339.722707592</v>
          </cell>
          <cell r="J157">
            <v>1704523.7717526481</v>
          </cell>
          <cell r="K157">
            <v>1775299.845320232</v>
          </cell>
          <cell r="L157">
            <v>0</v>
          </cell>
          <cell r="M157">
            <v>1123429.7391679999</v>
          </cell>
          <cell r="N157">
            <v>327</v>
          </cell>
          <cell r="O157">
            <v>338</v>
          </cell>
        </row>
        <row r="158">
          <cell r="A158" t="str">
            <v>0915</v>
          </cell>
          <cell r="B158" t="str">
            <v>3 core X 185 sqmm XLPE Underground Cable</v>
          </cell>
          <cell r="C158">
            <v>14.853410751751602</v>
          </cell>
          <cell r="D158">
            <v>14.717554826320919</v>
          </cell>
          <cell r="E158">
            <v>15.136559945931479</v>
          </cell>
          <cell r="F158">
            <v>15.765067625347321</v>
          </cell>
          <cell r="G158">
            <v>9.9763123716799988</v>
          </cell>
          <cell r="H158">
            <v>1485341.0751751601</v>
          </cell>
          <cell r="I158">
            <v>1471755.482632092</v>
          </cell>
          <cell r="J158">
            <v>1513655.9945931479</v>
          </cell>
          <cell r="K158">
            <v>1576506.762534732</v>
          </cell>
          <cell r="L158">
            <v>0</v>
          </cell>
          <cell r="M158">
            <v>997631.23716799985</v>
          </cell>
          <cell r="N158">
            <v>328</v>
          </cell>
          <cell r="O158">
            <v>339</v>
          </cell>
        </row>
        <row r="159">
          <cell r="A159" t="str">
            <v>0916</v>
          </cell>
          <cell r="B159" t="str">
            <v>3 core X 95 sqmm XLPE Underground Cable</v>
          </cell>
          <cell r="C159">
            <v>10.39635005163953</v>
          </cell>
          <cell r="D159">
            <v>10.301260393043759</v>
          </cell>
          <cell r="E159">
            <v>10.59453471028344</v>
          </cell>
          <cell r="F159">
            <v>11.03444618614296</v>
          </cell>
          <cell r="G159">
            <v>6.9827218390399999</v>
          </cell>
          <cell r="H159">
            <v>1039635.0051639531</v>
          </cell>
          <cell r="I159">
            <v>1030126.0393043759</v>
          </cell>
          <cell r="J159">
            <v>1059453.471028344</v>
          </cell>
          <cell r="K159">
            <v>1103444.618614296</v>
          </cell>
          <cell r="L159">
            <v>0</v>
          </cell>
          <cell r="M159">
            <v>698272.18390399998</v>
          </cell>
          <cell r="N159">
            <v>329</v>
          </cell>
          <cell r="O159">
            <v>340</v>
          </cell>
        </row>
        <row r="160">
          <cell r="A160" t="str">
            <v>0917</v>
          </cell>
          <cell r="B160" t="str">
            <v>Other items required for 11 kV XLPE UG Cable</v>
          </cell>
          <cell r="C160">
            <v>14.853410751751602</v>
          </cell>
          <cell r="D160">
            <v>14.717554826320919</v>
          </cell>
          <cell r="E160">
            <v>15.136559945931479</v>
          </cell>
          <cell r="F160">
            <v>15.765067625347321</v>
          </cell>
          <cell r="G160">
            <v>9.9763123716799988</v>
          </cell>
          <cell r="H160">
            <v>1485341.0751751601</v>
          </cell>
          <cell r="I160">
            <v>1471755.482632092</v>
          </cell>
          <cell r="J160">
            <v>1513655.9945931479</v>
          </cell>
          <cell r="K160">
            <v>1576506.762534732</v>
          </cell>
          <cell r="L160">
            <v>0</v>
          </cell>
          <cell r="M160">
            <v>997631.23716799985</v>
          </cell>
          <cell r="N160">
            <v>330</v>
          </cell>
          <cell r="O160">
            <v>341</v>
          </cell>
        </row>
        <row r="161">
          <cell r="A161" t="str">
            <v>0918</v>
          </cell>
          <cell r="B161" t="str">
            <v>11kV, River Crossing with Minitower</v>
          </cell>
          <cell r="C161">
            <v>10.39635005163953</v>
          </cell>
          <cell r="D161">
            <v>10.301260393043759</v>
          </cell>
          <cell r="E161">
            <v>10.59453471028344</v>
          </cell>
          <cell r="F161">
            <v>11.03444618614296</v>
          </cell>
          <cell r="G161">
            <v>6.9827218390399999</v>
          </cell>
          <cell r="H161">
            <v>1039635.0051639531</v>
          </cell>
          <cell r="I161">
            <v>1030126.0393043759</v>
          </cell>
          <cell r="J161">
            <v>1059453.471028344</v>
          </cell>
          <cell r="K161">
            <v>1103444.618614296</v>
          </cell>
          <cell r="L161">
            <v>0</v>
          </cell>
          <cell r="M161">
            <v>698272.18390399998</v>
          </cell>
          <cell r="N161">
            <v>331</v>
          </cell>
          <cell r="O161">
            <v>342</v>
          </cell>
        </row>
        <row r="162">
          <cell r="A162" t="str">
            <v>0919</v>
          </cell>
          <cell r="B162" t="str">
            <v xml:space="preserve">Major river crossing with 55 sqmm overhead conductor on 152X152MM,13 mtr RSJ pole for one span of 100 mtr. </v>
          </cell>
          <cell r="C162">
            <v>1.758735718774235</v>
          </cell>
          <cell r="D162">
            <v>1.7426495367749999</v>
          </cell>
          <cell r="E162">
            <v>1.7922623349749998</v>
          </cell>
          <cell r="F162">
            <v>1.8666815322749997</v>
          </cell>
          <cell r="G162">
            <v>1.1812570999999998</v>
          </cell>
          <cell r="H162">
            <v>175873.5718774235</v>
          </cell>
          <cell r="I162">
            <v>174264.95367749999</v>
          </cell>
          <cell r="J162">
            <v>179226.23349749998</v>
          </cell>
          <cell r="K162">
            <v>186668.15322749998</v>
          </cell>
          <cell r="L162">
            <v>0</v>
          </cell>
          <cell r="M162">
            <v>118125.70999999999</v>
          </cell>
          <cell r="N162">
            <v>332</v>
          </cell>
          <cell r="O162">
            <v>343</v>
          </cell>
        </row>
        <row r="163">
          <cell r="A163" t="str">
            <v>0920</v>
          </cell>
          <cell r="B163" t="str">
            <v xml:space="preserve">Douple pole structure(cut point)  of- 11 kv line using13 m long RSJ pole      </v>
          </cell>
          <cell r="C163">
            <v>0.88897351365156996</v>
          </cell>
          <cell r="D163">
            <v>0.88084256505000003</v>
          </cell>
          <cell r="E163">
            <v>0.90591993344999999</v>
          </cell>
          <cell r="F163">
            <v>0.94353598605000011</v>
          </cell>
          <cell r="G163">
            <v>0.59708019999999995</v>
          </cell>
          <cell r="H163">
            <v>88897.351365156996</v>
          </cell>
          <cell r="I163">
            <v>88084.256504999998</v>
          </cell>
          <cell r="J163">
            <v>90591.993344999995</v>
          </cell>
          <cell r="K163">
            <v>94353.598605000007</v>
          </cell>
          <cell r="L163">
            <v>0</v>
          </cell>
          <cell r="M163">
            <v>59708.01999999999</v>
          </cell>
          <cell r="N163">
            <v>333</v>
          </cell>
          <cell r="O163">
            <v>344</v>
          </cell>
        </row>
        <row r="164">
          <cell r="A164" t="str">
            <v>0921</v>
          </cell>
          <cell r="B164" t="str">
            <v xml:space="preserve">Douple pole structure(cut point)  of- 11 kv line using11 m long RSJ pole      </v>
          </cell>
          <cell r="C164">
            <v>0.80426512175974496</v>
          </cell>
          <cell r="D164">
            <v>0.79690895392499994</v>
          </cell>
          <cell r="E164">
            <v>0.81959675332500004</v>
          </cell>
          <cell r="F164">
            <v>0.85362845242499996</v>
          </cell>
          <cell r="G164">
            <v>0.54018569999999988</v>
          </cell>
          <cell r="H164">
            <v>80426.512175974494</v>
          </cell>
          <cell r="I164">
            <v>79690.895392499995</v>
          </cell>
          <cell r="J164">
            <v>81959.675332500003</v>
          </cell>
          <cell r="K164">
            <v>85362.8452425</v>
          </cell>
          <cell r="L164">
            <v>0</v>
          </cell>
          <cell r="M164">
            <v>54018.569999999992</v>
          </cell>
          <cell r="N164">
            <v>334</v>
          </cell>
          <cell r="O164">
            <v>345</v>
          </cell>
        </row>
        <row r="165">
          <cell r="A165" t="str">
            <v>0922</v>
          </cell>
          <cell r="B165" t="str">
            <v xml:space="preserve"> Single pole cut point structure for 11kv line on RSJ 9 m pole</v>
          </cell>
          <cell r="C165">
            <v>0.62719957717028996</v>
          </cell>
          <cell r="D165">
            <v>0.62146292985000007</v>
          </cell>
          <cell r="E165">
            <v>0.63915582464999998</v>
          </cell>
          <cell r="F165">
            <v>0.66569516685000008</v>
          </cell>
          <cell r="G165">
            <v>0.42125939999999995</v>
          </cell>
          <cell r="H165">
            <v>62719.957717028999</v>
          </cell>
          <cell r="I165">
            <v>62146.292985000007</v>
          </cell>
          <cell r="J165">
            <v>63915.582465</v>
          </cell>
          <cell r="K165">
            <v>66569.51668500001</v>
          </cell>
          <cell r="L165">
            <v>0</v>
          </cell>
          <cell r="M165">
            <v>42125.939999999995</v>
          </cell>
          <cell r="N165">
            <v>335</v>
          </cell>
          <cell r="O165">
            <v>346</v>
          </cell>
        </row>
        <row r="166">
          <cell r="A166" t="str">
            <v>0923</v>
          </cell>
          <cell r="B166" t="str">
            <v xml:space="preserve"> Single pole cut point structure for 11kv line on RSJ 11 m pole</v>
          </cell>
          <cell r="C166">
            <v>0.31650442087370995</v>
          </cell>
          <cell r="D166">
            <v>0.31360953014999998</v>
          </cell>
          <cell r="E166">
            <v>0.32253791534999998</v>
          </cell>
          <cell r="F166">
            <v>0.33593049314999995</v>
          </cell>
          <cell r="G166">
            <v>0.21258059999999998</v>
          </cell>
          <cell r="H166">
            <v>31650.442087370997</v>
          </cell>
          <cell r="I166">
            <v>31360.953014999999</v>
          </cell>
          <cell r="J166">
            <v>32253.791534999997</v>
          </cell>
          <cell r="K166">
            <v>33593.049314999997</v>
          </cell>
          <cell r="L166">
            <v>0</v>
          </cell>
          <cell r="M166">
            <v>21258.059999999998</v>
          </cell>
          <cell r="N166">
            <v>336</v>
          </cell>
          <cell r="O166">
            <v>347</v>
          </cell>
        </row>
        <row r="167">
          <cell r="A167" t="str">
            <v>0924</v>
          </cell>
          <cell r="B167" t="str">
            <v xml:space="preserve"> Single pole cut point structure for 11kv line on PSC 9 m pole</v>
          </cell>
          <cell r="C167">
            <v>0.43129464324086003</v>
          </cell>
          <cell r="D167">
            <v>0.42734982990000003</v>
          </cell>
          <cell r="E167">
            <v>0.43951637310000008</v>
          </cell>
          <cell r="F167">
            <v>0.45776618790000007</v>
          </cell>
          <cell r="G167">
            <v>0.28967959999999998</v>
          </cell>
          <cell r="H167">
            <v>43129.464324086002</v>
          </cell>
          <cell r="I167">
            <v>42734.982990000004</v>
          </cell>
          <cell r="J167">
            <v>43951.637310000006</v>
          </cell>
          <cell r="K167">
            <v>45776.618790000008</v>
          </cell>
          <cell r="L167">
            <v>0</v>
          </cell>
          <cell r="M167">
            <v>28967.96</v>
          </cell>
          <cell r="N167">
            <v>337</v>
          </cell>
          <cell r="O167">
            <v>348</v>
          </cell>
        </row>
        <row r="168">
          <cell r="A168" t="str">
            <v>0925</v>
          </cell>
          <cell r="B168" t="str">
            <v>Weasel -  using  9 M  Long   ( 200 kg ) PSC Poles  with  Crimping  of  Jumpers  at  cut-point  locations</v>
          </cell>
          <cell r="C168">
            <v>0.22519081565214499</v>
          </cell>
          <cell r="D168">
            <v>0.22313111992499998</v>
          </cell>
          <cell r="E168">
            <v>0.22948360732499998</v>
          </cell>
          <cell r="F168">
            <v>0.23901233842499997</v>
          </cell>
          <cell r="G168">
            <v>0.15124969999999999</v>
          </cell>
          <cell r="H168">
            <v>22519.081565214499</v>
          </cell>
          <cell r="I168">
            <v>22313.111992499998</v>
          </cell>
          <cell r="J168">
            <v>22948.360732499998</v>
          </cell>
          <cell r="K168">
            <v>23901.233842499998</v>
          </cell>
          <cell r="L168">
            <v>0</v>
          </cell>
          <cell r="M168">
            <v>15124.97</v>
          </cell>
          <cell r="N168">
            <v>338</v>
          </cell>
          <cell r="O168">
            <v>349</v>
          </cell>
        </row>
        <row r="169">
          <cell r="A169" t="str">
            <v>0928</v>
          </cell>
          <cell r="B169" t="str">
            <v xml:space="preserve">Pin type with 80 Sqmm ACSR conductor on RSJ  poles  of 152 x 152 mm  11 Rmt with crimping of jumpers at cut point locations </v>
          </cell>
          <cell r="C169">
            <v>8.7529074352469909</v>
          </cell>
          <cell r="D169">
            <v>8.6728494364682032</v>
          </cell>
          <cell r="E169">
            <v>8.9197632994281513</v>
          </cell>
          <cell r="F169">
            <v>9.2901340938680743</v>
          </cell>
          <cell r="G169">
            <v>5.8789014990464006</v>
          </cell>
          <cell r="H169">
            <v>875290.74352469912</v>
          </cell>
          <cell r="I169">
            <v>867284.94364682026</v>
          </cell>
          <cell r="J169">
            <v>891976.32994281512</v>
          </cell>
          <cell r="K169">
            <v>929013.40938680747</v>
          </cell>
          <cell r="L169">
            <v>0</v>
          </cell>
          <cell r="M169">
            <v>587890.14990464004</v>
          </cell>
          <cell r="N169">
            <v>339</v>
          </cell>
          <cell r="O169">
            <v>350</v>
          </cell>
        </row>
        <row r="170">
          <cell r="A170" t="str">
            <v>0929</v>
          </cell>
          <cell r="B170" t="str">
            <v xml:space="preserve">Pin type with 100 Sq. mm ACSR   lines on 100 X 116 mm  11 mtr RSJ  poles </v>
          </cell>
          <cell r="C170">
            <v>6.7585062945512311</v>
          </cell>
          <cell r="D170">
            <v>6.69668997892372</v>
          </cell>
          <cell r="E170">
            <v>6.8873430744090935</v>
          </cell>
          <cell r="F170">
            <v>7.1733227176371521</v>
          </cell>
          <cell r="G170">
            <v>4.5393594163183995</v>
          </cell>
          <cell r="H170">
            <v>675850.6294551231</v>
          </cell>
          <cell r="I170">
            <v>669668.99789237196</v>
          </cell>
          <cell r="J170">
            <v>688734.30744090932</v>
          </cell>
          <cell r="K170">
            <v>717332.27176371519</v>
          </cell>
          <cell r="L170">
            <v>0</v>
          </cell>
          <cell r="M170">
            <v>453935.94163183996</v>
          </cell>
          <cell r="N170">
            <v>341</v>
          </cell>
          <cell r="O170">
            <v>352</v>
          </cell>
        </row>
        <row r="171">
          <cell r="A171" t="str">
            <v>0933</v>
          </cell>
          <cell r="B171" t="str">
            <v>11 kV, HT Feeder Pillar</v>
          </cell>
          <cell r="C171">
            <v>1.0677641025</v>
          </cell>
          <cell r="D171">
            <v>1.0589124999999999</v>
          </cell>
          <cell r="E171">
            <v>1.0862125</v>
          </cell>
          <cell r="F171">
            <v>1.1271625000000001</v>
          </cell>
          <cell r="G171">
            <v>0.64999999999999991</v>
          </cell>
          <cell r="H171">
            <v>106776.41025</v>
          </cell>
          <cell r="I171">
            <v>105891.25</v>
          </cell>
          <cell r="J171">
            <v>108621.25</v>
          </cell>
          <cell r="K171">
            <v>112716.25</v>
          </cell>
          <cell r="L171">
            <v>96776.410250000001</v>
          </cell>
          <cell r="M171">
            <v>64999.999999999993</v>
          </cell>
          <cell r="N171">
            <v>343</v>
          </cell>
          <cell r="O171">
            <v>354</v>
          </cell>
        </row>
        <row r="172">
          <cell r="A172" t="str">
            <v>10</v>
          </cell>
          <cell r="B172" t="str">
            <v>22 kV /0.4 DTC (Supply, erection, testing &amp; commissioning)</v>
          </cell>
          <cell r="C172">
            <v>0</v>
          </cell>
          <cell r="D172">
            <v>0</v>
          </cell>
          <cell r="E172">
            <v>0</v>
          </cell>
          <cell r="F172">
            <v>0</v>
          </cell>
          <cell r="G172">
            <v>0</v>
          </cell>
          <cell r="H172">
            <v>0</v>
          </cell>
          <cell r="I172">
            <v>0</v>
          </cell>
          <cell r="J172">
            <v>0</v>
          </cell>
          <cell r="K172">
            <v>0</v>
          </cell>
          <cell r="L172">
            <v>0</v>
          </cell>
          <cell r="M172">
            <v>0</v>
          </cell>
        </row>
        <row r="173">
          <cell r="A173" t="str">
            <v>1001</v>
          </cell>
          <cell r="B173" t="str">
            <v>25 kVA Dist. Transformer centers on 9mtr RSJ poles with MCCB Dist box</v>
          </cell>
          <cell r="C173">
            <v>2.6771777982337155</v>
          </cell>
          <cell r="D173">
            <v>2.652691134975</v>
          </cell>
          <cell r="E173">
            <v>2.7282125907750001</v>
          </cell>
          <cell r="F173">
            <v>2.8414947744750005</v>
          </cell>
          <cell r="G173">
            <v>1.7981299000000002</v>
          </cell>
          <cell r="H173">
            <v>267717.77982337156</v>
          </cell>
          <cell r="I173">
            <v>265269.11349750002</v>
          </cell>
          <cell r="J173">
            <v>272821.25907750003</v>
          </cell>
          <cell r="K173">
            <v>284149.47744750004</v>
          </cell>
          <cell r="L173">
            <v>0</v>
          </cell>
          <cell r="M173">
            <v>179812.99000000002</v>
          </cell>
          <cell r="N173">
            <v>344</v>
          </cell>
          <cell r="O173">
            <v>355</v>
          </cell>
        </row>
        <row r="174">
          <cell r="A174" t="str">
            <v>1002</v>
          </cell>
          <cell r="B174" t="str">
            <v>63 kVA Dist. Transformer centers on 9mtr RSJ poles with MCCB Dist box</v>
          </cell>
          <cell r="C174">
            <v>3.4791613789001188</v>
          </cell>
          <cell r="D174">
            <v>3.4473394157999993</v>
          </cell>
          <cell r="E174">
            <v>3.5454843101999991</v>
          </cell>
          <cell r="F174">
            <v>3.6927016517999989</v>
          </cell>
          <cell r="G174">
            <v>2.3367831999999993</v>
          </cell>
          <cell r="H174">
            <v>347916.13789001189</v>
          </cell>
          <cell r="I174">
            <v>344733.94157999993</v>
          </cell>
          <cell r="J174">
            <v>354548.4310199999</v>
          </cell>
          <cell r="K174">
            <v>369270.16517999989</v>
          </cell>
          <cell r="L174">
            <v>0</v>
          </cell>
          <cell r="M174">
            <v>233678.31999999992</v>
          </cell>
          <cell r="N174">
            <v>346</v>
          </cell>
          <cell r="O174">
            <v>357</v>
          </cell>
        </row>
        <row r="175">
          <cell r="A175" t="str">
            <v>1003</v>
          </cell>
          <cell r="B175" t="str">
            <v xml:space="preserve">63 kVA Dist. Transformer centers on PSC 200 kg poles </v>
          </cell>
          <cell r="C175">
            <v>3.2496657996332696</v>
          </cell>
          <cell r="D175">
            <v>3.2199429055499995</v>
          </cell>
          <cell r="E175">
            <v>3.3116138779499997</v>
          </cell>
          <cell r="F175">
            <v>3.4491203365499996</v>
          </cell>
          <cell r="G175">
            <v>2.1826421999999996</v>
          </cell>
          <cell r="H175">
            <v>324966.57996332698</v>
          </cell>
          <cell r="I175">
            <v>321994.29055499996</v>
          </cell>
          <cell r="J175">
            <v>331161.38779499999</v>
          </cell>
          <cell r="K175">
            <v>344912.03365499998</v>
          </cell>
          <cell r="L175">
            <v>0</v>
          </cell>
          <cell r="M175">
            <v>218264.21999999997</v>
          </cell>
          <cell r="N175">
            <v>348</v>
          </cell>
          <cell r="O175">
            <v>359</v>
          </cell>
        </row>
        <row r="176">
          <cell r="A176" t="str">
            <v>1004</v>
          </cell>
          <cell r="B176" t="str">
            <v xml:space="preserve"> 100 kVA Dist. Transformer centers on RSJ  9 mtr 100x116 poles with MCCB Dist box</v>
          </cell>
          <cell r="C176">
            <v>4.0301475974703287</v>
          </cell>
          <cell r="D176">
            <v>3.9932860684499993</v>
          </cell>
          <cell r="E176">
            <v>4.1069739280499995</v>
          </cell>
          <cell r="F176">
            <v>4.2775057174499995</v>
          </cell>
          <cell r="G176">
            <v>2.7068537999999989</v>
          </cell>
          <cell r="H176">
            <v>403014.75974703289</v>
          </cell>
          <cell r="I176">
            <v>399328.60684499994</v>
          </cell>
          <cell r="J176">
            <v>410697.39280499995</v>
          </cell>
          <cell r="K176">
            <v>427750.57174499996</v>
          </cell>
          <cell r="L176">
            <v>0</v>
          </cell>
          <cell r="M176">
            <v>270685.37999999989</v>
          </cell>
          <cell r="N176">
            <v>350</v>
          </cell>
          <cell r="O176">
            <v>361</v>
          </cell>
        </row>
        <row r="177">
          <cell r="A177" t="str">
            <v>1005</v>
          </cell>
          <cell r="B177" t="str">
            <v xml:space="preserve"> 200 kVA Dist. Transformer centers on100x116mm, 9 mtr RSJ poles with MCCB Dist box</v>
          </cell>
          <cell r="C177">
            <v>6.2978070825240691</v>
          </cell>
          <cell r="D177">
            <v>6.2402045275499995</v>
          </cell>
          <cell r="E177">
            <v>6.4178615959499998</v>
          </cell>
          <cell r="F177">
            <v>6.6843471985499994</v>
          </cell>
          <cell r="G177">
            <v>4.2299301999999992</v>
          </cell>
          <cell r="H177">
            <v>629780.70825240691</v>
          </cell>
          <cell r="I177">
            <v>624020.45275499998</v>
          </cell>
          <cell r="J177">
            <v>641786.15959499998</v>
          </cell>
          <cell r="K177">
            <v>668434.71985499992</v>
          </cell>
          <cell r="L177">
            <v>0</v>
          </cell>
          <cell r="M177">
            <v>422993.0199999999</v>
          </cell>
          <cell r="N177">
            <v>352</v>
          </cell>
          <cell r="O177">
            <v>363</v>
          </cell>
        </row>
        <row r="178">
          <cell r="A178" t="str">
            <v>1006</v>
          </cell>
          <cell r="B178" t="str">
            <v xml:space="preserve"> 200 kVA Dist. Transformer centers on100x116mm, 11 mtr RSJ poles with MCCB Dist box</v>
          </cell>
          <cell r="C178">
            <v>6.3327584264988008</v>
          </cell>
          <cell r="D178">
            <v>6.274836190930146</v>
          </cell>
          <cell r="E178">
            <v>6.4534792141594739</v>
          </cell>
          <cell r="F178">
            <v>6.7214437490034662</v>
          </cell>
          <cell r="G178">
            <v>4.2534053149839997</v>
          </cell>
          <cell r="H178">
            <v>633275.8426498801</v>
          </cell>
          <cell r="I178">
            <v>627483.61909301463</v>
          </cell>
          <cell r="J178">
            <v>645347.92141594738</v>
          </cell>
          <cell r="K178">
            <v>672144.37490034662</v>
          </cell>
          <cell r="L178">
            <v>0</v>
          </cell>
          <cell r="M178">
            <v>425340.53149839997</v>
          </cell>
          <cell r="N178">
            <v>354</v>
          </cell>
          <cell r="O178">
            <v>365</v>
          </cell>
        </row>
        <row r="179">
          <cell r="A179" t="str">
            <v>1007</v>
          </cell>
          <cell r="B179" t="str">
            <v xml:space="preserve"> 315 kVA Dist. Transformer centers with 9 mtr DP &amp; plinth mounted</v>
          </cell>
          <cell r="C179">
            <v>7.961383654395088</v>
          </cell>
          <cell r="D179">
            <v>7.8885652854592525</v>
          </cell>
          <cell r="E179">
            <v>8.1131507740132527</v>
          </cell>
          <cell r="F179">
            <v>8.4500290068442538</v>
          </cell>
          <cell r="G179">
            <v>5.3472735370000013</v>
          </cell>
          <cell r="H179">
            <v>796138.36543950881</v>
          </cell>
          <cell r="I179">
            <v>788856.52854592528</v>
          </cell>
          <cell r="J179">
            <v>811315.07740132534</v>
          </cell>
          <cell r="K179">
            <v>845002.90068442537</v>
          </cell>
          <cell r="L179">
            <v>0</v>
          </cell>
          <cell r="M179">
            <v>534727.35370000009</v>
          </cell>
          <cell r="N179">
            <v>356</v>
          </cell>
          <cell r="O179">
            <v>367</v>
          </cell>
        </row>
        <row r="180">
          <cell r="A180" t="str">
            <v>1008</v>
          </cell>
          <cell r="B180" t="str">
            <v xml:space="preserve"> 315 kVA Dist. Transformer centers on 11 mtr RSJ poles with MCCB Dist box</v>
          </cell>
          <cell r="C180">
            <v>7.6664979213014295</v>
          </cell>
          <cell r="D180">
            <v>7.5963767089200918</v>
          </cell>
          <cell r="E180">
            <v>7.8126436614872121</v>
          </cell>
          <cell r="F180">
            <v>8.1370440903378931</v>
          </cell>
          <cell r="G180">
            <v>5.149213156360001</v>
          </cell>
          <cell r="H180">
            <v>766649.79213014292</v>
          </cell>
          <cell r="I180">
            <v>759637.67089200916</v>
          </cell>
          <cell r="J180">
            <v>781264.36614872119</v>
          </cell>
          <cell r="K180">
            <v>813704.4090337893</v>
          </cell>
          <cell r="L180">
            <v>0</v>
          </cell>
          <cell r="M180">
            <v>514921.31563600013</v>
          </cell>
          <cell r="N180">
            <v>358</v>
          </cell>
          <cell r="O180">
            <v>369</v>
          </cell>
        </row>
        <row r="181">
          <cell r="A181" t="str">
            <v>1009</v>
          </cell>
          <cell r="B181" t="str">
            <v xml:space="preserve">630 KVA, Plinth mounted Distribution Transformer Sub-station </v>
          </cell>
          <cell r="C181">
            <v>11.988003298595716</v>
          </cell>
          <cell r="D181">
            <v>11.878355668875063</v>
          </cell>
          <cell r="E181">
            <v>12.216529495746952</v>
          </cell>
          <cell r="F181">
            <v>12.723790236054784</v>
          </cell>
          <cell r="G181">
            <v>8.0517577826639979</v>
          </cell>
          <cell r="H181">
            <v>1198800.3298595715</v>
          </cell>
          <cell r="I181">
            <v>1187835.5668875063</v>
          </cell>
          <cell r="J181">
            <v>1221652.9495746952</v>
          </cell>
          <cell r="K181">
            <v>1272379.0236054785</v>
          </cell>
          <cell r="L181">
            <v>0</v>
          </cell>
          <cell r="M181">
            <v>805175.77826639987</v>
          </cell>
          <cell r="N181">
            <v>360</v>
          </cell>
          <cell r="O181">
            <v>371</v>
          </cell>
        </row>
        <row r="182">
          <cell r="A182" t="str">
            <v>1010</v>
          </cell>
          <cell r="B182" t="str">
            <v xml:space="preserve"> 630 kVA Dist. Transformer centers on  RSJ 11 mtr 100x116 mm poles.</v>
          </cell>
          <cell r="C182">
            <v>11.744036845972058</v>
          </cell>
          <cell r="D182">
            <v>11.636620642335904</v>
          </cell>
          <cell r="E182">
            <v>11.967912333220912</v>
          </cell>
          <cell r="F182">
            <v>12.464849869548425</v>
          </cell>
          <cell r="G182">
            <v>7.8878974020239987</v>
          </cell>
          <cell r="H182">
            <v>1174403.6845972058</v>
          </cell>
          <cell r="I182">
            <v>1163662.0642335904</v>
          </cell>
          <cell r="J182">
            <v>1196791.2333220912</v>
          </cell>
          <cell r="K182">
            <v>1246484.9869548425</v>
          </cell>
          <cell r="L182">
            <v>0</v>
          </cell>
          <cell r="M182">
            <v>788789.7402023999</v>
          </cell>
          <cell r="N182">
            <v>362</v>
          </cell>
          <cell r="O182">
            <v>373</v>
          </cell>
        </row>
        <row r="183">
          <cell r="A183" t="str">
            <v>1011</v>
          </cell>
          <cell r="B183" t="str">
            <v xml:space="preserve"> 63 kVA Dist. Transformer centers on 9 mtr PSC  with kit-kat Dist box</v>
          </cell>
          <cell r="C183">
            <v>3.2496657996332696</v>
          </cell>
          <cell r="D183">
            <v>3.2199429055499995</v>
          </cell>
          <cell r="E183">
            <v>3.3116138779499997</v>
          </cell>
          <cell r="F183">
            <v>3.4491203365499996</v>
          </cell>
          <cell r="G183">
            <v>2.1826421999999996</v>
          </cell>
          <cell r="H183">
            <v>324966.57996332698</v>
          </cell>
          <cell r="I183">
            <v>321994.29055499996</v>
          </cell>
          <cell r="J183">
            <v>331161.38779499999</v>
          </cell>
          <cell r="K183">
            <v>344912.03365499998</v>
          </cell>
          <cell r="L183">
            <v>0</v>
          </cell>
          <cell r="M183">
            <v>218264.21999999997</v>
          </cell>
          <cell r="N183">
            <v>364</v>
          </cell>
          <cell r="O183">
            <v>375</v>
          </cell>
        </row>
        <row r="184">
          <cell r="A184" t="str">
            <v>1012</v>
          </cell>
          <cell r="B184" t="str">
            <v xml:space="preserve"> 100 kVA Dist. Transformer centers on 9 mtr PSC poles with kit-kat Dist box</v>
          </cell>
          <cell r="C184">
            <v>3.80927851852638</v>
          </cell>
          <cell r="D184">
            <v>3.7744371566999999</v>
          </cell>
          <cell r="E184">
            <v>3.8818944423000001</v>
          </cell>
          <cell r="F184">
            <v>4.0430803706999994</v>
          </cell>
          <cell r="G184">
            <v>2.5585068</v>
          </cell>
          <cell r="H184">
            <v>380927.85185263801</v>
          </cell>
          <cell r="I184">
            <v>377443.71567000001</v>
          </cell>
          <cell r="J184">
            <v>388189.44423000002</v>
          </cell>
          <cell r="K184">
            <v>404308.03706999996</v>
          </cell>
          <cell r="L184">
            <v>0</v>
          </cell>
          <cell r="M184">
            <v>255850.68</v>
          </cell>
          <cell r="N184">
            <v>366</v>
          </cell>
          <cell r="O184">
            <v>377</v>
          </cell>
        </row>
        <row r="185">
          <cell r="A185" t="str">
            <v>1013</v>
          </cell>
          <cell r="B185" t="str">
            <v xml:space="preserve"> 25 KVA Dist. Transformer centers on 9 mtrs PSC poles with Kit kat distribution box.</v>
          </cell>
          <cell r="C185">
            <v>2.4476822189668654</v>
          </cell>
          <cell r="D185">
            <v>2.4252946247250002</v>
          </cell>
          <cell r="E185">
            <v>2.4943421585249999</v>
          </cell>
          <cell r="F185">
            <v>2.5979134592249999</v>
          </cell>
          <cell r="G185">
            <v>1.6439889000000001</v>
          </cell>
          <cell r="H185">
            <v>244768.22189668653</v>
          </cell>
          <cell r="I185">
            <v>242529.46247250002</v>
          </cell>
          <cell r="J185">
            <v>249434.2158525</v>
          </cell>
          <cell r="K185">
            <v>259791.34592250001</v>
          </cell>
          <cell r="L185">
            <v>0</v>
          </cell>
          <cell r="M185">
            <v>164398.89000000001</v>
          </cell>
          <cell r="N185">
            <v>368</v>
          </cell>
          <cell r="O185">
            <v>379</v>
          </cell>
        </row>
        <row r="186">
          <cell r="A186" t="str">
            <v>1014</v>
          </cell>
          <cell r="B186" t="str">
            <v>22/0.4 kV, 25 KVA DTC on RSJ pole 9m, with KitKat DB</v>
          </cell>
          <cell r="C186">
            <v>2.4941319953102523</v>
          </cell>
          <cell r="D186">
            <v>2.4713195506783561</v>
          </cell>
          <cell r="E186">
            <v>2.541677402654964</v>
          </cell>
          <cell r="F186">
            <v>2.6472141806198763</v>
          </cell>
          <cell r="G186">
            <v>1.6751869518239999</v>
          </cell>
          <cell r="H186">
            <v>249413.19953102525</v>
          </cell>
          <cell r="I186">
            <v>247131.9550678356</v>
          </cell>
          <cell r="J186">
            <v>254167.7402654964</v>
          </cell>
          <cell r="K186">
            <v>264721.41806198761</v>
          </cell>
          <cell r="L186">
            <v>0</v>
          </cell>
          <cell r="M186">
            <v>167518.6951824</v>
          </cell>
          <cell r="N186">
            <v>370</v>
          </cell>
          <cell r="O186">
            <v>381</v>
          </cell>
        </row>
        <row r="187">
          <cell r="A187" t="str">
            <v>1015</v>
          </cell>
          <cell r="B187" t="str">
            <v>22/0.4 kV, 63 KVA DTC on RSJ pole 9m, with KitKat DB</v>
          </cell>
          <cell r="C187">
            <v>3.4472960609271612</v>
          </cell>
          <cell r="D187">
            <v>3.4157655522501842</v>
          </cell>
          <cell r="E187">
            <v>3.5130115466202958</v>
          </cell>
          <cell r="F187">
            <v>3.6588805381754645</v>
          </cell>
          <cell r="G187">
            <v>2.3153808183359996</v>
          </cell>
          <cell r="H187">
            <v>344729.6060927161</v>
          </cell>
          <cell r="I187">
            <v>341576.55522501841</v>
          </cell>
          <cell r="J187">
            <v>351301.15466202958</v>
          </cell>
          <cell r="K187">
            <v>365888.05381754646</v>
          </cell>
          <cell r="L187">
            <v>0</v>
          </cell>
          <cell r="M187">
            <v>231538.08183359998</v>
          </cell>
          <cell r="N187">
            <v>371</v>
          </cell>
          <cell r="O187">
            <v>382</v>
          </cell>
        </row>
        <row r="188">
          <cell r="A188" t="str">
            <v>1016</v>
          </cell>
          <cell r="B188" t="str">
            <v>22/0.4 kV, 100 KVA DTC on RSJ pole 9m, with KitKat DB</v>
          </cell>
          <cell r="C188">
            <v>3.9405936671751562</v>
          </cell>
          <cell r="D188">
            <v>3.9045512383789798</v>
          </cell>
          <cell r="E188">
            <v>4.0157128394716199</v>
          </cell>
          <cell r="F188">
            <v>4.1824552411105795</v>
          </cell>
          <cell r="G188">
            <v>2.6467047879199996</v>
          </cell>
          <cell r="H188">
            <v>394059.36671751563</v>
          </cell>
          <cell r="I188">
            <v>390455.12383789796</v>
          </cell>
          <cell r="J188">
            <v>401571.28394716198</v>
          </cell>
          <cell r="K188">
            <v>418245.52411105798</v>
          </cell>
          <cell r="L188">
            <v>0</v>
          </cell>
          <cell r="M188">
            <v>264670.47879199998</v>
          </cell>
          <cell r="N188">
            <v>373</v>
          </cell>
          <cell r="O188">
            <v>384</v>
          </cell>
        </row>
        <row r="189">
          <cell r="A189" t="str">
            <v>1017</v>
          </cell>
          <cell r="B189" t="str">
            <v>22/0.4 kV, 100 KVA DTC on RSJ pole 11m, with KitKat DB</v>
          </cell>
          <cell r="C189">
            <v>4.050796870696181</v>
          </cell>
          <cell r="D189">
            <v>4.0137464742049085</v>
          </cell>
          <cell r="E189">
            <v>4.1280168364598522</v>
          </cell>
          <cell r="F189">
            <v>4.2994223798422686</v>
          </cell>
          <cell r="G189">
            <v>2.7207229108319995</v>
          </cell>
          <cell r="H189">
            <v>405079.68706961814</v>
          </cell>
          <cell r="I189">
            <v>401374.64742049086</v>
          </cell>
          <cell r="J189">
            <v>412801.68364598521</v>
          </cell>
          <cell r="K189">
            <v>429942.23798422684</v>
          </cell>
          <cell r="L189">
            <v>0</v>
          </cell>
          <cell r="M189">
            <v>272072.29108319996</v>
          </cell>
          <cell r="N189">
            <v>374</v>
          </cell>
          <cell r="O189">
            <v>385</v>
          </cell>
        </row>
        <row r="190">
          <cell r="A190" t="str">
            <v>11</v>
          </cell>
          <cell r="B190" t="str">
            <v>22 kV /0.4 DTC Aug (Supply, erection, testing &amp; commissioning)</v>
          </cell>
          <cell r="C190">
            <v>0</v>
          </cell>
          <cell r="D190">
            <v>0</v>
          </cell>
          <cell r="E190">
            <v>0</v>
          </cell>
          <cell r="F190">
            <v>0</v>
          </cell>
          <cell r="G190">
            <v>0</v>
          </cell>
          <cell r="H190">
            <v>0</v>
          </cell>
          <cell r="I190">
            <v>0</v>
          </cell>
          <cell r="J190">
            <v>0</v>
          </cell>
          <cell r="K190">
            <v>0</v>
          </cell>
          <cell r="L190">
            <v>0</v>
          </cell>
          <cell r="M190">
            <v>0</v>
          </cell>
        </row>
        <row r="191">
          <cell r="A191">
            <v>1101</v>
          </cell>
          <cell r="B191" t="str">
            <v>63 KVA to 100 KVA</v>
          </cell>
          <cell r="C191">
            <v>3.026422111276025</v>
          </cell>
          <cell r="D191">
            <v>2.9987411036244458</v>
          </cell>
          <cell r="E191">
            <v>3.0841145158272774</v>
          </cell>
          <cell r="F191">
            <v>3.2121746341315238</v>
          </cell>
          <cell r="G191">
            <v>2.0327002905435996</v>
          </cell>
          <cell r="H191">
            <v>302642.2111276025</v>
          </cell>
          <cell r="I191">
            <v>299874.1103624446</v>
          </cell>
          <cell r="J191">
            <v>308411.45158272772</v>
          </cell>
          <cell r="K191">
            <v>321217.46341315238</v>
          </cell>
          <cell r="L191">
            <v>0</v>
          </cell>
          <cell r="M191">
            <v>203270.02905435997</v>
          </cell>
          <cell r="N191">
            <v>376</v>
          </cell>
          <cell r="O191">
            <v>387</v>
          </cell>
        </row>
        <row r="192">
          <cell r="A192" t="str">
            <v>1102</v>
          </cell>
          <cell r="B192" t="str">
            <v>100 KVA to 200 KVA</v>
          </cell>
          <cell r="C192">
            <v>5.2139054263193421</v>
          </cell>
          <cell r="D192">
            <v>5.1662167197562967</v>
          </cell>
          <cell r="E192">
            <v>5.3132976228098556</v>
          </cell>
          <cell r="F192">
            <v>5.5339189773901971</v>
          </cell>
          <cell r="G192">
            <v>3.5019262631800001</v>
          </cell>
          <cell r="H192">
            <v>521390.54263193416</v>
          </cell>
          <cell r="I192">
            <v>516621.67197562964</v>
          </cell>
          <cell r="J192">
            <v>531329.7622809856</v>
          </cell>
          <cell r="K192">
            <v>553391.89773901971</v>
          </cell>
          <cell r="L192">
            <v>0</v>
          </cell>
          <cell r="M192">
            <v>350192.62631800002</v>
          </cell>
          <cell r="N192">
            <v>377</v>
          </cell>
          <cell r="O192">
            <v>388</v>
          </cell>
        </row>
        <row r="193">
          <cell r="A193" t="str">
            <v>1103</v>
          </cell>
          <cell r="B193" t="str">
            <v>100 KVA to 315 KVA</v>
          </cell>
          <cell r="C193">
            <v>6.3634349548222184</v>
          </cell>
          <cell r="D193">
            <v>6.3052321380312417</v>
          </cell>
          <cell r="E193">
            <v>6.484740526302593</v>
          </cell>
          <cell r="F193">
            <v>6.7540031087096226</v>
          </cell>
          <cell r="G193">
            <v>4.2740092445560016</v>
          </cell>
          <cell r="H193">
            <v>636343.49548222183</v>
          </cell>
          <cell r="I193">
            <v>630523.21380312415</v>
          </cell>
          <cell r="J193">
            <v>648474.05263025931</v>
          </cell>
          <cell r="K193">
            <v>675400.31087096222</v>
          </cell>
          <cell r="L193">
            <v>0</v>
          </cell>
          <cell r="M193">
            <v>427400.92445560015</v>
          </cell>
          <cell r="N193">
            <v>378</v>
          </cell>
          <cell r="O193">
            <v>389</v>
          </cell>
        </row>
        <row r="194">
          <cell r="A194" t="str">
            <v>1104</v>
          </cell>
          <cell r="B194" t="str">
            <v>200 KVA to 315 KVA</v>
          </cell>
          <cell r="C194">
            <v>6.3634349548222184</v>
          </cell>
          <cell r="D194">
            <v>6.3052321380312417</v>
          </cell>
          <cell r="E194">
            <v>6.484740526302593</v>
          </cell>
          <cell r="F194">
            <v>6.7540031087096226</v>
          </cell>
          <cell r="G194">
            <v>4.2740092445560016</v>
          </cell>
          <cell r="H194">
            <v>636343.49548222183</v>
          </cell>
          <cell r="I194">
            <v>630523.21380312415</v>
          </cell>
          <cell r="J194">
            <v>648474.05263025931</v>
          </cell>
          <cell r="K194">
            <v>675400.31087096222</v>
          </cell>
          <cell r="L194">
            <v>0</v>
          </cell>
          <cell r="M194">
            <v>427400.92445560015</v>
          </cell>
          <cell r="N194">
            <v>379</v>
          </cell>
          <cell r="O194">
            <v>390</v>
          </cell>
        </row>
        <row r="195">
          <cell r="A195" t="str">
            <v>1105</v>
          </cell>
          <cell r="B195" t="str">
            <v>200 KVA to 630 KVA</v>
          </cell>
          <cell r="C195">
            <v>10.152477776457212</v>
          </cell>
          <cell r="D195">
            <v>10.059618682557021</v>
          </cell>
          <cell r="E195">
            <v>10.346013520494587</v>
          </cell>
          <cell r="F195">
            <v>10.775605777400937</v>
          </cell>
          <cell r="G195">
            <v>6.8189247127991992</v>
          </cell>
          <cell r="H195">
            <v>1015247.7776457213</v>
          </cell>
          <cell r="I195">
            <v>1005961.8682557021</v>
          </cell>
          <cell r="J195">
            <v>1034601.3520494588</v>
          </cell>
          <cell r="K195">
            <v>1077560.5777400937</v>
          </cell>
          <cell r="L195">
            <v>0</v>
          </cell>
          <cell r="M195">
            <v>681892.47127991996</v>
          </cell>
          <cell r="N195">
            <v>380</v>
          </cell>
          <cell r="O195">
            <v>391</v>
          </cell>
        </row>
        <row r="196">
          <cell r="A196" t="str">
            <v>1106</v>
          </cell>
          <cell r="B196" t="str">
            <v>315 KVA to 630 KVA</v>
          </cell>
          <cell r="C196">
            <v>11.388238091957213</v>
          </cell>
          <cell r="D196">
            <v>11.284076182557021</v>
          </cell>
          <cell r="E196">
            <v>11.605331020494587</v>
          </cell>
          <cell r="F196">
            <v>12.087213277400936</v>
          </cell>
          <cell r="G196">
            <v>7.6489247127991993</v>
          </cell>
          <cell r="H196">
            <v>1138823.8091957213</v>
          </cell>
          <cell r="I196">
            <v>1128407.6182557021</v>
          </cell>
          <cell r="J196">
            <v>1160533.1020494588</v>
          </cell>
          <cell r="K196">
            <v>1208721.3277400937</v>
          </cell>
          <cell r="L196">
            <v>0</v>
          </cell>
          <cell r="M196">
            <v>764892.47127991996</v>
          </cell>
          <cell r="N196">
            <v>381</v>
          </cell>
          <cell r="O196">
            <v>392</v>
          </cell>
        </row>
        <row r="197">
          <cell r="A197" t="str">
            <v>1107</v>
          </cell>
          <cell r="B197" t="str">
            <v>500 KVA to 630 KVA</v>
          </cell>
          <cell r="C197">
            <v>11.388238091957213</v>
          </cell>
          <cell r="D197">
            <v>11.284076182557021</v>
          </cell>
          <cell r="E197">
            <v>11.605331020494587</v>
          </cell>
          <cell r="F197">
            <v>12.087213277400936</v>
          </cell>
          <cell r="G197">
            <v>7.6489247127991993</v>
          </cell>
          <cell r="H197">
            <v>1138823.8091957213</v>
          </cell>
          <cell r="I197">
            <v>1128407.6182557021</v>
          </cell>
          <cell r="J197">
            <v>1160533.1020494588</v>
          </cell>
          <cell r="K197">
            <v>1208721.3277400937</v>
          </cell>
          <cell r="L197">
            <v>0</v>
          </cell>
          <cell r="M197">
            <v>764892.47127991996</v>
          </cell>
          <cell r="N197">
            <v>382</v>
          </cell>
          <cell r="O197">
            <v>393</v>
          </cell>
        </row>
        <row r="198">
          <cell r="A198" t="str">
            <v>1108</v>
          </cell>
          <cell r="B198" t="str">
            <v>from 100, 200 &amp; 315 KVA to 630 KVA on plinth</v>
          </cell>
          <cell r="C198">
            <v>10.735772770882109</v>
          </cell>
          <cell r="D198">
            <v>10.64025050623202</v>
          </cell>
          <cell r="E198">
            <v>10.934859061569586</v>
          </cell>
          <cell r="F198">
            <v>11.376771894575937</v>
          </cell>
          <cell r="G198">
            <v>7.0144894127992004</v>
          </cell>
          <cell r="H198">
            <v>1073577.2770882109</v>
          </cell>
          <cell r="I198">
            <v>1064025.050623202</v>
          </cell>
          <cell r="J198">
            <v>1093485.9061569585</v>
          </cell>
          <cell r="K198">
            <v>1137677.1894575937</v>
          </cell>
          <cell r="L198">
            <v>1044364.7770882108</v>
          </cell>
          <cell r="M198">
            <v>701448.94127992005</v>
          </cell>
          <cell r="N198">
            <v>383</v>
          </cell>
          <cell r="O198">
            <v>394</v>
          </cell>
        </row>
        <row r="199">
          <cell r="A199" t="str">
            <v>1109</v>
          </cell>
          <cell r="B199" t="str">
            <v>22/0.4 kV, 100 KVA to 200 KVA with Kit Kat DB (Rural)</v>
          </cell>
          <cell r="C199">
            <v>5.1756634926656648</v>
          </cell>
          <cell r="D199">
            <v>5.1283245638993558</v>
          </cell>
          <cell r="E199">
            <v>5.2743266867149963</v>
          </cell>
          <cell r="F199">
            <v>5.4933298709384566</v>
          </cell>
          <cell r="G199">
            <v>3.4762410194200002</v>
          </cell>
          <cell r="H199">
            <v>517566.34926656645</v>
          </cell>
          <cell r="I199">
            <v>512832.45638993557</v>
          </cell>
          <cell r="J199">
            <v>527432.66867149959</v>
          </cell>
          <cell r="K199">
            <v>549332.98709384562</v>
          </cell>
          <cell r="L199">
            <v>0</v>
          </cell>
          <cell r="M199">
            <v>347624.10194200004</v>
          </cell>
          <cell r="N199">
            <v>384</v>
          </cell>
          <cell r="O199">
            <v>395</v>
          </cell>
        </row>
        <row r="200">
          <cell r="A200" t="str">
            <v>12</v>
          </cell>
          <cell r="B200" t="str">
            <v>11/ 0.4 kV DTC (Supply, erection, testing &amp; commissioning)</v>
          </cell>
          <cell r="C200">
            <v>0</v>
          </cell>
          <cell r="D200">
            <v>0</v>
          </cell>
          <cell r="E200">
            <v>0</v>
          </cell>
          <cell r="F200">
            <v>0</v>
          </cell>
          <cell r="G200">
            <v>0</v>
          </cell>
          <cell r="H200">
            <v>0</v>
          </cell>
          <cell r="I200">
            <v>0</v>
          </cell>
          <cell r="J200">
            <v>0</v>
          </cell>
          <cell r="K200">
            <v>0</v>
          </cell>
          <cell r="L200">
            <v>0</v>
          </cell>
          <cell r="M200">
            <v>0</v>
          </cell>
        </row>
        <row r="201">
          <cell r="A201" t="str">
            <v>1201</v>
          </cell>
          <cell r="B201" t="str">
            <v xml:space="preserve"> 25 kVA Dist. Transformer centers on 9 mtr RSJ poles with MCCB Dist box</v>
          </cell>
          <cell r="C201">
            <v>2.1343084014534575</v>
          </cell>
          <cell r="D201">
            <v>2.1147870640394402</v>
          </cell>
          <cell r="E201">
            <v>2.1749945249373601</v>
          </cell>
          <cell r="F201">
            <v>2.26530571628424</v>
          </cell>
          <cell r="G201">
            <v>1.4335109737599998</v>
          </cell>
          <cell r="H201">
            <v>213430.84014534575</v>
          </cell>
          <cell r="I201">
            <v>211478.706403944</v>
          </cell>
          <cell r="J201">
            <v>217499.452493736</v>
          </cell>
          <cell r="K201">
            <v>226530.57162842399</v>
          </cell>
          <cell r="L201">
            <v>0</v>
          </cell>
          <cell r="M201">
            <v>143351.09737599999</v>
          </cell>
          <cell r="N201">
            <v>385</v>
          </cell>
          <cell r="O201">
            <v>396</v>
          </cell>
        </row>
        <row r="202">
          <cell r="A202" t="str">
            <v>1202</v>
          </cell>
          <cell r="B202" t="str">
            <v xml:space="preserve"> 63 kVA Dist. Transformer centers on 9mtr RSJ poles with MCCB Dist box</v>
          </cell>
          <cell r="C202">
            <v>2.8193862664925393</v>
          </cell>
          <cell r="D202">
            <v>2.7935989010999998</v>
          </cell>
          <cell r="E202">
            <v>2.8731319658999994</v>
          </cell>
          <cell r="F202">
            <v>2.9924315630999998</v>
          </cell>
          <cell r="G202">
            <v>1.8936443999999995</v>
          </cell>
          <cell r="H202">
            <v>281938.62664925394</v>
          </cell>
          <cell r="I202">
            <v>279359.89010999998</v>
          </cell>
          <cell r="J202">
            <v>287313.19658999995</v>
          </cell>
          <cell r="K202">
            <v>299243.15630999999</v>
          </cell>
          <cell r="L202">
            <v>0</v>
          </cell>
          <cell r="M202">
            <v>189364.43999999994</v>
          </cell>
          <cell r="N202">
            <v>386</v>
          </cell>
          <cell r="O202">
            <v>397</v>
          </cell>
        </row>
        <row r="203">
          <cell r="A203" t="str">
            <v>1203</v>
          </cell>
          <cell r="B203" t="str">
            <v xml:space="preserve"> 100 kVA Dist. Transformer centers on 9mtr RSJ poles with MCCB Dist box</v>
          </cell>
          <cell r="C203">
            <v>3.2791811158916699</v>
          </cell>
          <cell r="D203">
            <v>3.2491882615500001</v>
          </cell>
          <cell r="E203">
            <v>3.3416918419499999</v>
          </cell>
          <cell r="F203">
            <v>3.4804472125499997</v>
          </cell>
          <cell r="G203">
            <v>2.2024661999999995</v>
          </cell>
          <cell r="H203">
            <v>327918.11158916698</v>
          </cell>
          <cell r="I203">
            <v>324918.82615500002</v>
          </cell>
          <cell r="J203">
            <v>334169.18419499998</v>
          </cell>
          <cell r="K203">
            <v>348044.72125499998</v>
          </cell>
          <cell r="L203">
            <v>0</v>
          </cell>
          <cell r="M203">
            <v>220246.61999999997</v>
          </cell>
          <cell r="N203">
            <v>387</v>
          </cell>
          <cell r="O203">
            <v>398</v>
          </cell>
        </row>
        <row r="204">
          <cell r="A204" t="str">
            <v>1204</v>
          </cell>
          <cell r="B204" t="str">
            <v xml:space="preserve"> 200 kVA Dist. Transformer centers on100x116mm, 9 mtr RSJ poles with MCCB Dist box</v>
          </cell>
          <cell r="C204">
            <v>5.4162077938455369</v>
          </cell>
          <cell r="D204">
            <v>5.3666687395195138</v>
          </cell>
          <cell r="E204">
            <v>5.5194564616410657</v>
          </cell>
          <cell r="F204">
            <v>5.7486380448233945</v>
          </cell>
          <cell r="G204">
            <v>3.6378029076559995</v>
          </cell>
          <cell r="H204">
            <v>541620.77938455367</v>
          </cell>
          <cell r="I204">
            <v>536666.87395195139</v>
          </cell>
          <cell r="J204">
            <v>551945.64616410655</v>
          </cell>
          <cell r="K204">
            <v>574863.80448233942</v>
          </cell>
          <cell r="L204">
            <v>0</v>
          </cell>
          <cell r="M204">
            <v>363780.29076559993</v>
          </cell>
          <cell r="N204">
            <v>388</v>
          </cell>
          <cell r="O204">
            <v>399</v>
          </cell>
        </row>
        <row r="205">
          <cell r="A205" t="str">
            <v>1205</v>
          </cell>
          <cell r="B205" t="str">
            <v xml:space="preserve"> 200 kVA Dist. Transformer centers on 100x116mm, 11 mtr RSJ poles with MCCB Dist box</v>
          </cell>
          <cell r="C205">
            <v>5.4666380100512937</v>
          </cell>
          <cell r="D205">
            <v>5.4166376984553537</v>
          </cell>
          <cell r="E205">
            <v>5.5708480243900258</v>
          </cell>
          <cell r="F205">
            <v>5.8021635132920331</v>
          </cell>
          <cell r="G205">
            <v>3.6716744270159998</v>
          </cell>
          <cell r="H205">
            <v>546663.80100512935</v>
          </cell>
          <cell r="I205">
            <v>541663.7698455354</v>
          </cell>
          <cell r="J205">
            <v>557084.80243900255</v>
          </cell>
          <cell r="K205">
            <v>580216.35132920335</v>
          </cell>
          <cell r="L205">
            <v>0</v>
          </cell>
          <cell r="M205">
            <v>367167.44270159997</v>
          </cell>
          <cell r="N205">
            <v>390</v>
          </cell>
          <cell r="O205">
            <v>401</v>
          </cell>
        </row>
        <row r="206">
          <cell r="A206" t="str">
            <v>1206</v>
          </cell>
          <cell r="B206" t="str">
            <v xml:space="preserve"> 315 kVA Dist. Transformer centers on 9 mtr RSJ poles with MCCB Dist box</v>
          </cell>
          <cell r="C206">
            <v>7.2257514216414958</v>
          </cell>
          <cell r="D206">
            <v>7.1596614734992201</v>
          </cell>
          <cell r="E206">
            <v>7.3634952521041805</v>
          </cell>
          <cell r="F206">
            <v>7.6692459200116199</v>
          </cell>
          <cell r="G206">
            <v>4.8531852048799999</v>
          </cell>
          <cell r="H206">
            <v>722575.14216414955</v>
          </cell>
          <cell r="I206">
            <v>715966.14734992199</v>
          </cell>
          <cell r="J206">
            <v>736349.52521041804</v>
          </cell>
          <cell r="K206">
            <v>766924.592001162</v>
          </cell>
          <cell r="L206">
            <v>0</v>
          </cell>
          <cell r="M206">
            <v>485318.52048800001</v>
          </cell>
          <cell r="N206">
            <v>392</v>
          </cell>
          <cell r="O206">
            <v>403</v>
          </cell>
        </row>
        <row r="207">
          <cell r="A207" t="str">
            <v>1207</v>
          </cell>
          <cell r="B207" t="str">
            <v xml:space="preserve"> 315 kVA Dist. Transformer centers on 11 mtr RSJ poles with MCCB Dist box</v>
          </cell>
          <cell r="C207">
            <v>7.2236670066514952</v>
          </cell>
          <cell r="D207">
            <v>7.1575961234992205</v>
          </cell>
          <cell r="E207">
            <v>7.3613711021041803</v>
          </cell>
          <cell r="F207">
            <v>7.6670335700116201</v>
          </cell>
          <cell r="G207">
            <v>4.8517852048799996</v>
          </cell>
          <cell r="H207">
            <v>722366.70066514949</v>
          </cell>
          <cell r="I207">
            <v>715759.61234992207</v>
          </cell>
          <cell r="J207">
            <v>736137.110210418</v>
          </cell>
          <cell r="K207">
            <v>766703.35700116202</v>
          </cell>
          <cell r="L207">
            <v>0</v>
          </cell>
          <cell r="M207">
            <v>485178.52048799995</v>
          </cell>
          <cell r="N207">
            <v>394</v>
          </cell>
          <cell r="O207">
            <v>405</v>
          </cell>
        </row>
        <row r="208">
          <cell r="A208" t="str">
            <v>1208</v>
          </cell>
          <cell r="B208" t="str">
            <v xml:space="preserve"> 630 kVA Dist. Transformer centers with 9 mtr RSJ poles DP &amp; plinth mounted</v>
          </cell>
          <cell r="C208">
            <v>11.157807597623361</v>
          </cell>
          <cell r="D208">
            <v>11.055753308390575</v>
          </cell>
          <cell r="E208">
            <v>11.370507850978207</v>
          </cell>
          <cell r="F208">
            <v>11.842639664859655</v>
          </cell>
          <cell r="G208">
            <v>7.494155775896</v>
          </cell>
          <cell r="H208">
            <v>1115780.759762336</v>
          </cell>
          <cell r="I208">
            <v>1105575.3308390575</v>
          </cell>
          <cell r="J208">
            <v>1137050.7850978207</v>
          </cell>
          <cell r="K208">
            <v>1184263.9664859655</v>
          </cell>
          <cell r="L208">
            <v>0</v>
          </cell>
          <cell r="M208">
            <v>749415.5775896</v>
          </cell>
          <cell r="N208">
            <v>396</v>
          </cell>
          <cell r="O208">
            <v>407</v>
          </cell>
        </row>
        <row r="209">
          <cell r="A209" t="str">
            <v>1209</v>
          </cell>
          <cell r="B209" t="str">
            <v xml:space="preserve"> 25 kVA Dist. Transformer centers on 9 mtr PSC poles with kit-kat Dist box</v>
          </cell>
          <cell r="C209">
            <v>1.907790448067715</v>
          </cell>
          <cell r="D209">
            <v>1.8903409449750002</v>
          </cell>
          <cell r="E209">
            <v>1.9441584807750001</v>
          </cell>
          <cell r="F209">
            <v>2.0248847844750002</v>
          </cell>
          <cell r="G209">
            <v>1.2813698999999998</v>
          </cell>
          <cell r="H209">
            <v>190779.0448067715</v>
          </cell>
          <cell r="I209">
            <v>189034.09449750002</v>
          </cell>
          <cell r="J209">
            <v>194415.84807750001</v>
          </cell>
          <cell r="K209">
            <v>202488.47844750003</v>
          </cell>
          <cell r="L209">
            <v>0</v>
          </cell>
          <cell r="M209">
            <v>128136.98999999999</v>
          </cell>
          <cell r="N209">
            <v>398</v>
          </cell>
          <cell r="O209">
            <v>409</v>
          </cell>
        </row>
        <row r="210">
          <cell r="A210" t="str">
            <v>1210</v>
          </cell>
          <cell r="B210" t="str">
            <v xml:space="preserve"> 63 kVA Dist. Transformer centers on 9 mtr PSC  with kit-kat Dist box</v>
          </cell>
          <cell r="C210">
            <v>2.5898906872256897</v>
          </cell>
          <cell r="D210">
            <v>2.56620239085</v>
          </cell>
          <cell r="E210">
            <v>2.6392615336499996</v>
          </cell>
          <cell r="F210">
            <v>2.7488502478500001</v>
          </cell>
          <cell r="G210">
            <v>1.7395033999999996</v>
          </cell>
          <cell r="H210">
            <v>258989.06872256898</v>
          </cell>
          <cell r="I210">
            <v>256620.23908500001</v>
          </cell>
          <cell r="J210">
            <v>263926.15336499998</v>
          </cell>
          <cell r="K210">
            <v>274885.02478500002</v>
          </cell>
          <cell r="L210">
            <v>0</v>
          </cell>
          <cell r="M210">
            <v>173950.33999999997</v>
          </cell>
          <cell r="N210">
            <v>400</v>
          </cell>
          <cell r="O210">
            <v>411</v>
          </cell>
        </row>
        <row r="211">
          <cell r="A211" t="str">
            <v>1211</v>
          </cell>
          <cell r="B211" t="str">
            <v xml:space="preserve"> 100 kVA Dist. Transformer centers on 9 mtr PSC poles with kit-kat Dist box</v>
          </cell>
          <cell r="C211">
            <v>3.0583120369477204</v>
          </cell>
          <cell r="D211">
            <v>3.0303393498000002</v>
          </cell>
          <cell r="E211">
            <v>3.1166123562000005</v>
          </cell>
          <cell r="F211">
            <v>3.2460218658000004</v>
          </cell>
          <cell r="G211">
            <v>2.0541192000000001</v>
          </cell>
          <cell r="H211">
            <v>305831.20369477203</v>
          </cell>
          <cell r="I211">
            <v>303033.93498000002</v>
          </cell>
          <cell r="J211">
            <v>311661.23562000005</v>
          </cell>
          <cell r="K211">
            <v>324602.18658000004</v>
          </cell>
          <cell r="L211">
            <v>0</v>
          </cell>
          <cell r="M211">
            <v>205411.92</v>
          </cell>
          <cell r="N211">
            <v>402</v>
          </cell>
          <cell r="O211">
            <v>413</v>
          </cell>
        </row>
        <row r="212">
          <cell r="A212" t="str">
            <v>1212</v>
          </cell>
          <cell r="B212" t="str">
            <v xml:space="preserve"> 63 KVA Dist. Transformer centers on  9 mtrs 100 X 116 mm RSJ poles with Kit-kat Dist box.</v>
          </cell>
          <cell r="C212">
            <v>2.7754956333688199</v>
          </cell>
          <cell r="D212">
            <v>2.7501097112999995</v>
          </cell>
          <cell r="E212">
            <v>2.8284046496999999</v>
          </cell>
          <cell r="F212">
            <v>2.9458470573</v>
          </cell>
          <cell r="G212">
            <v>1.8641652</v>
          </cell>
          <cell r="H212">
            <v>277549.56333688198</v>
          </cell>
          <cell r="I212">
            <v>275010.97112999996</v>
          </cell>
          <cell r="J212">
            <v>282840.46496999997</v>
          </cell>
          <cell r="K212">
            <v>294584.70572999999</v>
          </cell>
          <cell r="L212">
            <v>0</v>
          </cell>
          <cell r="M212">
            <v>186416.52</v>
          </cell>
          <cell r="N212">
            <v>404</v>
          </cell>
          <cell r="O212">
            <v>415</v>
          </cell>
        </row>
        <row r="213">
          <cell r="A213" t="str">
            <v>1213</v>
          </cell>
          <cell r="B213" t="str">
            <v xml:space="preserve"> 100 KVA Dist. Transformer centers on  9 mtrs 100 X 116 mm RSJ poles with Kit-kat Dist box.</v>
          </cell>
          <cell r="C213">
            <v>3.2439169830908496</v>
          </cell>
          <cell r="D213">
            <v>3.2142466702500001</v>
          </cell>
          <cell r="E213">
            <v>3.30575547225</v>
          </cell>
          <cell r="F213">
            <v>3.4430186752500003</v>
          </cell>
          <cell r="G213">
            <v>2.1787809999999999</v>
          </cell>
          <cell r="H213">
            <v>324391.69830908498</v>
          </cell>
          <cell r="I213">
            <v>321424.66702500003</v>
          </cell>
          <cell r="J213">
            <v>330575.54722499999</v>
          </cell>
          <cell r="K213">
            <v>344301.86752500001</v>
          </cell>
          <cell r="L213">
            <v>0</v>
          </cell>
          <cell r="M213">
            <v>217878.09999999998</v>
          </cell>
          <cell r="N213">
            <v>406</v>
          </cell>
          <cell r="O213">
            <v>417</v>
          </cell>
        </row>
        <row r="214">
          <cell r="A214" t="str">
            <v>1214</v>
          </cell>
          <cell r="B214" t="str">
            <v xml:space="preserve"> 315 kVA Dist. Transformer centers with 9 mtr DP &amp; plinth mounted</v>
          </cell>
          <cell r="C214">
            <v>7.2262970628840382</v>
          </cell>
          <cell r="D214">
            <v>7.16020212406338</v>
          </cell>
          <cell r="E214">
            <v>7.3640512948552201</v>
          </cell>
          <cell r="F214">
            <v>7.66982505104298</v>
          </cell>
          <cell r="G214">
            <v>4.8535516855199994</v>
          </cell>
          <cell r="H214">
            <v>722629.70628840383</v>
          </cell>
          <cell r="I214">
            <v>716020.21240633796</v>
          </cell>
          <cell r="J214">
            <v>736405.12948552205</v>
          </cell>
          <cell r="K214">
            <v>766982.505104298</v>
          </cell>
          <cell r="L214">
            <v>0</v>
          </cell>
          <cell r="M214">
            <v>485355.16855199996</v>
          </cell>
          <cell r="N214">
            <v>408</v>
          </cell>
          <cell r="O214">
            <v>419</v>
          </cell>
        </row>
        <row r="215">
          <cell r="A215" t="str">
            <v>1215</v>
          </cell>
          <cell r="B215" t="str">
            <v>63 KVA Dist. Transformer centers on 11 mtr RSJ poles with MCCB Dist box</v>
          </cell>
          <cell r="C215">
            <v>2.8719010177505995</v>
          </cell>
          <cell r="D215">
            <v>2.845633329</v>
          </cell>
          <cell r="E215">
            <v>2.9266478009999997</v>
          </cell>
          <cell r="F215">
            <v>3.0481695089999992</v>
          </cell>
          <cell r="G215">
            <v>1.9289159999999994</v>
          </cell>
          <cell r="H215">
            <v>287190.10177505994</v>
          </cell>
          <cell r="I215">
            <v>284563.33289999998</v>
          </cell>
          <cell r="J215">
            <v>292664.78009999997</v>
          </cell>
          <cell r="K215">
            <v>304816.95089999994</v>
          </cell>
          <cell r="L215">
            <v>0</v>
          </cell>
          <cell r="M215">
            <v>192891.59999999995</v>
          </cell>
          <cell r="N215">
            <v>410</v>
          </cell>
          <cell r="O215">
            <v>421</v>
          </cell>
        </row>
        <row r="216">
          <cell r="A216" t="str">
            <v>1216</v>
          </cell>
          <cell r="B216" t="str">
            <v>100 KVA Dist. Transformer centers on 11 mtr RSJ poles with MCCB Dist box</v>
          </cell>
          <cell r="C216">
            <v>3.3316958671497297</v>
          </cell>
          <cell r="D216">
            <v>3.3012226894500003</v>
          </cell>
          <cell r="E216">
            <v>3.3952076770500002</v>
          </cell>
          <cell r="F216">
            <v>3.5361851584499999</v>
          </cell>
          <cell r="G216">
            <v>2.2377377999999997</v>
          </cell>
          <cell r="H216">
            <v>333169.58671497297</v>
          </cell>
          <cell r="I216">
            <v>330122.26894500002</v>
          </cell>
          <cell r="J216">
            <v>339520.76770500001</v>
          </cell>
          <cell r="K216">
            <v>353618.51584499999</v>
          </cell>
          <cell r="L216">
            <v>0</v>
          </cell>
          <cell r="M216">
            <v>223773.77999999997</v>
          </cell>
          <cell r="N216">
            <v>412</v>
          </cell>
          <cell r="O216">
            <v>423</v>
          </cell>
        </row>
        <row r="217">
          <cell r="A217" t="str">
            <v>1217</v>
          </cell>
          <cell r="B217" t="str">
            <v>25 KVA DTC on RSJ, 110 X 116, 11 mtr with MCCB DB</v>
          </cell>
          <cell r="C217">
            <v>2.1210049361233367</v>
          </cell>
          <cell r="D217">
            <v>2.1016052781420145</v>
          </cell>
          <cell r="E217">
            <v>2.1614374568791535</v>
          </cell>
          <cell r="F217">
            <v>2.2511857249848624</v>
          </cell>
          <cell r="G217">
            <v>1.4245756842175998</v>
          </cell>
          <cell r="H217">
            <v>212100.4936123337</v>
          </cell>
          <cell r="I217">
            <v>210160.52781420143</v>
          </cell>
          <cell r="J217">
            <v>216143.74568791536</v>
          </cell>
          <cell r="K217">
            <v>225118.57249848623</v>
          </cell>
          <cell r="L217">
            <v>0</v>
          </cell>
          <cell r="M217">
            <v>142457.56842175999</v>
          </cell>
          <cell r="N217">
            <v>414</v>
          </cell>
          <cell r="O217">
            <v>425</v>
          </cell>
        </row>
        <row r="218">
          <cell r="A218" t="str">
            <v>1218</v>
          </cell>
          <cell r="B218" t="str">
            <v>25 KVA DTC on RSJ, 110 X 116, 9 mtr with Kit Kat DB</v>
          </cell>
          <cell r="C218">
            <v>1.9512624932134388</v>
          </cell>
          <cell r="D218">
            <v>1.933415375389512</v>
          </cell>
          <cell r="E218">
            <v>1.9884592294931278</v>
          </cell>
          <cell r="F218">
            <v>2.0710250106485519</v>
          </cell>
          <cell r="G218">
            <v>1.3105679548479998</v>
          </cell>
          <cell r="H218">
            <v>195126.24932134387</v>
          </cell>
          <cell r="I218">
            <v>193341.5375389512</v>
          </cell>
          <cell r="J218">
            <v>198845.92294931278</v>
          </cell>
          <cell r="K218">
            <v>207102.5010648552</v>
          </cell>
          <cell r="L218">
            <v>0</v>
          </cell>
          <cell r="M218">
            <v>131056.79548479998</v>
          </cell>
          <cell r="N218">
            <v>416</v>
          </cell>
          <cell r="O218">
            <v>427</v>
          </cell>
        </row>
        <row r="219">
          <cell r="A219" t="str">
            <v>1219</v>
          </cell>
          <cell r="B219" t="str">
            <v>63 KVA DTC on RSJ, 110 X 116, 11 mtr with Kit Kat DB</v>
          </cell>
          <cell r="C219">
            <v>2.6974816012933354</v>
          </cell>
          <cell r="D219">
            <v>2.6728092303880384</v>
          </cell>
          <cell r="E219">
            <v>2.7489034433528223</v>
          </cell>
          <cell r="F219">
            <v>2.8630447627999982</v>
          </cell>
          <cell r="G219">
            <v>1.8117669753520003</v>
          </cell>
          <cell r="H219">
            <v>269748.16012933356</v>
          </cell>
          <cell r="I219">
            <v>267280.92303880386</v>
          </cell>
          <cell r="J219">
            <v>274890.34433528222</v>
          </cell>
          <cell r="K219">
            <v>286304.47627999983</v>
          </cell>
          <cell r="L219">
            <v>0</v>
          </cell>
          <cell r="M219">
            <v>181176.69753520002</v>
          </cell>
          <cell r="N219">
            <v>417</v>
          </cell>
          <cell r="O219">
            <v>428</v>
          </cell>
        </row>
        <row r="220">
          <cell r="A220" t="str">
            <v>1220</v>
          </cell>
          <cell r="B220" t="str">
            <v>100 KVA DTC on RSJ, 110 X 116, 11 mtr with Kit Kat DB</v>
          </cell>
          <cell r="C220">
            <v>3.1572764347913576</v>
          </cell>
          <cell r="D220">
            <v>3.1283985750823691</v>
          </cell>
          <cell r="E220">
            <v>3.2174633031985924</v>
          </cell>
          <cell r="F220">
            <v>3.351060395372929</v>
          </cell>
          <cell r="G220">
            <v>2.1205887646720005</v>
          </cell>
          <cell r="H220">
            <v>315727.64347913576</v>
          </cell>
          <cell r="I220">
            <v>312839.85750823689</v>
          </cell>
          <cell r="J220">
            <v>321746.33031985926</v>
          </cell>
          <cell r="K220">
            <v>335106.03953729291</v>
          </cell>
          <cell r="L220">
            <v>0</v>
          </cell>
          <cell r="M220">
            <v>212058.87646720005</v>
          </cell>
          <cell r="N220">
            <v>418</v>
          </cell>
          <cell r="O220">
            <v>429</v>
          </cell>
        </row>
        <row r="221">
          <cell r="A221" t="str">
            <v>1221</v>
          </cell>
          <cell r="B221" t="str">
            <v>11/0.4 kV, 1 X 630 KVA Indoor type with RMU with Builtup Room</v>
          </cell>
          <cell r="C221">
            <v>16.849628153466213</v>
          </cell>
          <cell r="D221">
            <v>16.718380048572499</v>
          </cell>
          <cell r="E221">
            <v>17.123173786610149</v>
          </cell>
          <cell r="F221">
            <v>17.73036439366663</v>
          </cell>
          <cell r="G221">
            <v>9.6379461437536005</v>
          </cell>
          <cell r="H221">
            <v>1684962.8153466214</v>
          </cell>
          <cell r="I221">
            <v>1671838.00485725</v>
          </cell>
          <cell r="J221">
            <v>1712317.3786610151</v>
          </cell>
          <cell r="K221">
            <v>1773036.4393666629</v>
          </cell>
          <cell r="L221">
            <v>1434962.8153466214</v>
          </cell>
          <cell r="M221">
            <v>963794.61437535996</v>
          </cell>
          <cell r="N221">
            <v>419</v>
          </cell>
          <cell r="O221">
            <v>430</v>
          </cell>
          <cell r="P221">
            <v>250000</v>
          </cell>
        </row>
        <row r="222">
          <cell r="A222" t="str">
            <v>1222</v>
          </cell>
          <cell r="B222" t="str">
            <v>11/0.4 kV, 2 X 630 KVA Indoor type with RMU with Builtup Room</v>
          </cell>
          <cell r="C222">
            <v>29.501691655651779</v>
          </cell>
          <cell r="D222">
            <v>29.277588245995297</v>
          </cell>
          <cell r="E222">
            <v>29.968765135561</v>
          </cell>
          <cell r="F222">
            <v>31.005530469909552</v>
          </cell>
          <cell r="G222">
            <v>16.456592608707197</v>
          </cell>
          <cell r="H222">
            <v>2950169.1655651778</v>
          </cell>
          <cell r="I222">
            <v>2927758.8245995296</v>
          </cell>
          <cell r="J222">
            <v>2996876.5135561</v>
          </cell>
          <cell r="K222">
            <v>3100553.0469909552</v>
          </cell>
          <cell r="L222">
            <v>2450169.1655651778</v>
          </cell>
          <cell r="M222">
            <v>1645659.2608707198</v>
          </cell>
          <cell r="N222">
            <v>420</v>
          </cell>
          <cell r="O222">
            <v>431</v>
          </cell>
          <cell r="P222">
            <v>500000</v>
          </cell>
        </row>
        <row r="223">
          <cell r="A223" t="str">
            <v>1223</v>
          </cell>
          <cell r="B223" t="str">
            <v>11/0.4 kV, 1 X 630 KVA Indoor type with RMU without Room cost - Indoor</v>
          </cell>
          <cell r="C223">
            <v>14.559628153466214</v>
          </cell>
          <cell r="D223">
            <v>14.4283800485725</v>
          </cell>
          <cell r="E223">
            <v>14.83317378661015</v>
          </cell>
          <cell r="F223">
            <v>15.440364393666629</v>
          </cell>
          <cell r="G223">
            <v>9.6379461437536005</v>
          </cell>
          <cell r="H223">
            <v>1455962.8153466214</v>
          </cell>
          <cell r="I223">
            <v>1442838.00485725</v>
          </cell>
          <cell r="J223">
            <v>1483317.3786610151</v>
          </cell>
          <cell r="K223">
            <v>1544036.4393666629</v>
          </cell>
          <cell r="L223">
            <v>1434962.8153466214</v>
          </cell>
          <cell r="M223">
            <v>963794.61437535996</v>
          </cell>
          <cell r="N223">
            <v>421</v>
          </cell>
          <cell r="O223">
            <v>432</v>
          </cell>
          <cell r="P223">
            <v>21000</v>
          </cell>
        </row>
        <row r="224">
          <cell r="A224" t="str">
            <v>1224</v>
          </cell>
          <cell r="B224" t="str">
            <v>11/0.4 kV, 2 X 630 KVA Indoor type with RMU without Room cost - Indoor</v>
          </cell>
          <cell r="C224">
            <v>24.921691655651777</v>
          </cell>
          <cell r="D224">
            <v>24.697588245995295</v>
          </cell>
          <cell r="E224">
            <v>25.388765135560998</v>
          </cell>
          <cell r="F224">
            <v>26.425530469909553</v>
          </cell>
          <cell r="G224">
            <v>16.456592608707197</v>
          </cell>
          <cell r="H224">
            <v>2492169.1655651778</v>
          </cell>
          <cell r="I224">
            <v>2469758.8245995296</v>
          </cell>
          <cell r="J224">
            <v>2538876.5135561</v>
          </cell>
          <cell r="K224">
            <v>2642553.0469909552</v>
          </cell>
          <cell r="L224">
            <v>2450169.1655651778</v>
          </cell>
          <cell r="M224">
            <v>1645659.2608707198</v>
          </cell>
          <cell r="N224">
            <v>422</v>
          </cell>
          <cell r="O224">
            <v>433</v>
          </cell>
          <cell r="P224">
            <v>42000</v>
          </cell>
        </row>
        <row r="225">
          <cell r="A225" t="str">
            <v>1225</v>
          </cell>
          <cell r="B225" t="str">
            <v>11/0.4 kV, 2 X 315 KVA Indoor type with RMU without Room</v>
          </cell>
          <cell r="C225">
            <v>11.206651747490492</v>
          </cell>
          <cell r="D225">
            <v>11.107992215350308</v>
          </cell>
          <cell r="E225">
            <v>11.412276691232165</v>
          </cell>
          <cell r="F225">
            <v>11.868703405054955</v>
          </cell>
          <cell r="G225">
            <v>7.2448684733776005</v>
          </cell>
          <cell r="H225">
            <v>1120665.1747490491</v>
          </cell>
          <cell r="I225">
            <v>1110799.2215350308</v>
          </cell>
          <cell r="J225">
            <v>1141227.6691232165</v>
          </cell>
          <cell r="K225">
            <v>1186870.3405054954</v>
          </cell>
          <cell r="L225">
            <v>1078665.1747490491</v>
          </cell>
          <cell r="M225">
            <v>724486.84733776003</v>
          </cell>
          <cell r="N225">
            <v>423</v>
          </cell>
          <cell r="O225">
            <v>434</v>
          </cell>
          <cell r="P225">
            <v>42000</v>
          </cell>
        </row>
        <row r="226">
          <cell r="A226" t="str">
            <v>1226</v>
          </cell>
          <cell r="B226" t="str">
            <v>11/0.4 kV, 2 X 315 KVA Indoor type with RMU without Room</v>
          </cell>
          <cell r="C226">
            <v>19.553645592419691</v>
          </cell>
          <cell r="D226">
            <v>19.378640728401212</v>
          </cell>
          <cell r="E226">
            <v>19.918388507145732</v>
          </cell>
          <cell r="F226">
            <v>20.728010175262508</v>
          </cell>
          <cell r="G226">
            <v>12.851137589155202</v>
          </cell>
          <cell r="H226">
            <v>1955364.5592419691</v>
          </cell>
          <cell r="I226">
            <v>1937864.0728401213</v>
          </cell>
          <cell r="J226">
            <v>1991838.8507145732</v>
          </cell>
          <cell r="K226">
            <v>2072801.0175262508</v>
          </cell>
          <cell r="L226">
            <v>1913364.5592419691</v>
          </cell>
          <cell r="M226">
            <v>1285113.7589155203</v>
          </cell>
          <cell r="N226">
            <v>424</v>
          </cell>
          <cell r="O226">
            <v>435</v>
          </cell>
          <cell r="P226">
            <v>42000</v>
          </cell>
        </row>
        <row r="227">
          <cell r="A227" t="str">
            <v>1227</v>
          </cell>
          <cell r="B227" t="str">
            <v>Providing additional 11/0.4 kV, 1 X 315 KVA Transformer in existing substation</v>
          </cell>
          <cell r="C227">
            <v>10.996651747490491</v>
          </cell>
          <cell r="D227">
            <v>10.897992215350307</v>
          </cell>
          <cell r="E227">
            <v>11.202276691232166</v>
          </cell>
          <cell r="F227">
            <v>11.658703405054954</v>
          </cell>
          <cell r="G227">
            <v>7.2448684733776005</v>
          </cell>
          <cell r="H227">
            <v>1099665.1747490491</v>
          </cell>
          <cell r="I227">
            <v>1089799.2215350308</v>
          </cell>
          <cell r="J227">
            <v>1120227.6691232165</v>
          </cell>
          <cell r="K227">
            <v>1165870.3405054954</v>
          </cell>
          <cell r="L227">
            <v>1078665.1747490491</v>
          </cell>
          <cell r="M227">
            <v>724486.84733776003</v>
          </cell>
          <cell r="N227">
            <v>425</v>
          </cell>
          <cell r="O227">
            <v>436</v>
          </cell>
          <cell r="P227">
            <v>21000</v>
          </cell>
        </row>
        <row r="228">
          <cell r="A228" t="str">
            <v>1228</v>
          </cell>
          <cell r="B228" t="str">
            <v>Providing additional 11/0.4 kV, 1 X 630 KVA Transformer in existing substation</v>
          </cell>
          <cell r="C228">
            <v>14.559628153466214</v>
          </cell>
          <cell r="D228">
            <v>14.4283800485725</v>
          </cell>
          <cell r="E228">
            <v>14.83317378661015</v>
          </cell>
          <cell r="F228">
            <v>15.440364393666629</v>
          </cell>
          <cell r="G228">
            <v>9.6379461437536005</v>
          </cell>
          <cell r="H228">
            <v>1455962.8153466214</v>
          </cell>
          <cell r="I228">
            <v>1442838.00485725</v>
          </cell>
          <cell r="J228">
            <v>1483317.3786610151</v>
          </cell>
          <cell r="K228">
            <v>1544036.4393666629</v>
          </cell>
          <cell r="L228">
            <v>1434962.8153466214</v>
          </cell>
          <cell r="M228">
            <v>963794.61437535996</v>
          </cell>
          <cell r="N228">
            <v>426</v>
          </cell>
          <cell r="O228">
            <v>437</v>
          </cell>
          <cell r="P228">
            <v>21000</v>
          </cell>
        </row>
        <row r="229">
          <cell r="A229" t="str">
            <v>1229</v>
          </cell>
          <cell r="B229" t="str">
            <v>Providing additional 11/0.4 kV, 1 X 995 KVA Transformer in existing substation</v>
          </cell>
          <cell r="C229">
            <v>20.892985116227578</v>
          </cell>
          <cell r="D229">
            <v>20.703809301285357</v>
          </cell>
          <cell r="E229">
            <v>21.287262946873554</v>
          </cell>
          <cell r="F229">
            <v>22.162443415255844</v>
          </cell>
          <cell r="G229">
            <v>13.8917534663856</v>
          </cell>
          <cell r="H229">
            <v>2089298.5116227577</v>
          </cell>
          <cell r="I229">
            <v>2070380.9301285357</v>
          </cell>
          <cell r="J229">
            <v>2128726.2946873554</v>
          </cell>
          <cell r="K229">
            <v>2216244.3415255845</v>
          </cell>
          <cell r="L229">
            <v>2068298.5116227577</v>
          </cell>
          <cell r="M229">
            <v>1389175.3466385601</v>
          </cell>
          <cell r="N229">
            <v>427</v>
          </cell>
          <cell r="O229">
            <v>438</v>
          </cell>
          <cell r="P229">
            <v>21000</v>
          </cell>
        </row>
        <row r="230">
          <cell r="A230" t="str">
            <v>13</v>
          </cell>
          <cell r="B230" t="str">
            <v>11/ 0.4 kV DTC Augmentation (Supply, erection, testing &amp; commissioning)</v>
          </cell>
          <cell r="C230">
            <v>0</v>
          </cell>
          <cell r="D230">
            <v>0</v>
          </cell>
          <cell r="E230">
            <v>0</v>
          </cell>
          <cell r="F230">
            <v>0</v>
          </cell>
          <cell r="G230">
            <v>0</v>
          </cell>
          <cell r="H230">
            <v>0</v>
          </cell>
          <cell r="I230">
            <v>0</v>
          </cell>
          <cell r="J230">
            <v>0</v>
          </cell>
          <cell r="K230">
            <v>0</v>
          </cell>
          <cell r="L230">
            <v>0</v>
          </cell>
          <cell r="M230">
            <v>0</v>
          </cell>
        </row>
        <row r="231">
          <cell r="A231" t="str">
            <v>1301</v>
          </cell>
          <cell r="B231" t="str">
            <v xml:space="preserve"> 63 kVA to 100 kVA</v>
          </cell>
          <cell r="C231">
            <v>2.4237752369932828</v>
          </cell>
          <cell r="D231">
            <v>2.4016063066808386</v>
          </cell>
          <cell r="E231">
            <v>2.4699794399671258</v>
          </cell>
          <cell r="F231">
            <v>2.5725391398965565</v>
          </cell>
          <cell r="G231">
            <v>1.6279317449116002</v>
          </cell>
          <cell r="H231">
            <v>242377.52369932827</v>
          </cell>
          <cell r="I231">
            <v>240160.63066808385</v>
          </cell>
          <cell r="J231">
            <v>246997.94399671257</v>
          </cell>
          <cell r="K231">
            <v>257253.91398965564</v>
          </cell>
          <cell r="L231">
            <v>0</v>
          </cell>
          <cell r="M231">
            <v>162793.17449116003</v>
          </cell>
          <cell r="N231">
            <v>428</v>
          </cell>
          <cell r="O231">
            <v>439</v>
          </cell>
        </row>
        <row r="232">
          <cell r="A232" t="str">
            <v>1302</v>
          </cell>
          <cell r="B232" t="str">
            <v xml:space="preserve">100 kVA to 200 kVA   </v>
          </cell>
          <cell r="C232">
            <v>4.4159968010380384</v>
          </cell>
          <cell r="D232">
            <v>4.3756061229553493</v>
          </cell>
          <cell r="E232">
            <v>4.5001785392672451</v>
          </cell>
          <cell r="F232">
            <v>4.6870371637350887</v>
          </cell>
          <cell r="G232">
            <v>2.9660099121880013</v>
          </cell>
          <cell r="H232">
            <v>441599.68010380387</v>
          </cell>
          <cell r="I232">
            <v>437560.61229553493</v>
          </cell>
          <cell r="J232">
            <v>450017.85392672452</v>
          </cell>
          <cell r="K232">
            <v>468703.71637350891</v>
          </cell>
          <cell r="L232">
            <v>0</v>
          </cell>
          <cell r="M232">
            <v>296600.99121880013</v>
          </cell>
          <cell r="N232">
            <v>429</v>
          </cell>
          <cell r="O232">
            <v>440</v>
          </cell>
        </row>
        <row r="233">
          <cell r="A233" t="str">
            <v>1303</v>
          </cell>
          <cell r="B233" t="str">
            <v>100 KVA to 315 KVA</v>
          </cell>
          <cell r="C233">
            <v>6.4582502105857458</v>
          </cell>
          <cell r="D233">
            <v>6.3991801711391796</v>
          </cell>
          <cell r="E233">
            <v>6.5813632365096897</v>
          </cell>
          <cell r="F233">
            <v>6.8546378345654553</v>
          </cell>
          <cell r="G233">
            <v>4.3376920326312005</v>
          </cell>
          <cell r="H233">
            <v>645825.02105857455</v>
          </cell>
          <cell r="I233">
            <v>639918.01711391797</v>
          </cell>
          <cell r="J233">
            <v>658136.32365096896</v>
          </cell>
          <cell r="K233">
            <v>685463.78345654556</v>
          </cell>
          <cell r="L233">
            <v>0</v>
          </cell>
          <cell r="M233">
            <v>433769.20326312003</v>
          </cell>
          <cell r="N233">
            <v>430</v>
          </cell>
          <cell r="O233">
            <v>441</v>
          </cell>
        </row>
        <row r="234">
          <cell r="A234" t="str">
            <v>1304</v>
          </cell>
          <cell r="B234" t="str">
            <v>200 KVA to 315 KVA</v>
          </cell>
          <cell r="C234">
            <v>6.2498087115857457</v>
          </cell>
          <cell r="D234">
            <v>6.1926451711391799</v>
          </cell>
          <cell r="E234">
            <v>6.3689482365096897</v>
          </cell>
          <cell r="F234">
            <v>6.6334028345654552</v>
          </cell>
          <cell r="G234">
            <v>4.1976920326312008</v>
          </cell>
          <cell r="H234">
            <v>624980.87115857459</v>
          </cell>
          <cell r="I234">
            <v>619264.51711391797</v>
          </cell>
          <cell r="J234">
            <v>636894.82365096896</v>
          </cell>
          <cell r="K234">
            <v>663340.28345654556</v>
          </cell>
          <cell r="L234">
            <v>0</v>
          </cell>
          <cell r="M234">
            <v>419769.20326312009</v>
          </cell>
          <cell r="N234">
            <v>431</v>
          </cell>
          <cell r="O234">
            <v>442</v>
          </cell>
        </row>
        <row r="235">
          <cell r="A235" t="str">
            <v>1305</v>
          </cell>
          <cell r="B235" t="str">
            <v>315 KVA to 630 KVA</v>
          </cell>
          <cell r="C235">
            <v>8.1980440693684393</v>
          </cell>
          <cell r="D235">
            <v>8.1257330042871434</v>
          </cell>
          <cell r="E235">
            <v>8.3487538727365997</v>
          </cell>
          <cell r="F235">
            <v>8.6832851754107843</v>
          </cell>
          <cell r="G235">
            <v>5.3100206773680005</v>
          </cell>
          <cell r="H235">
            <v>819804.40693684388</v>
          </cell>
          <cell r="I235">
            <v>812573.30042871425</v>
          </cell>
          <cell r="J235">
            <v>834875.38727365993</v>
          </cell>
          <cell r="K235">
            <v>868328.51754107838</v>
          </cell>
          <cell r="L235">
            <v>790591.90693684388</v>
          </cell>
          <cell r="M235">
            <v>531002.06773680006</v>
          </cell>
          <cell r="N235">
            <v>432</v>
          </cell>
          <cell r="O235">
            <v>443</v>
          </cell>
        </row>
        <row r="236">
          <cell r="A236" t="str">
            <v>1306</v>
          </cell>
          <cell r="B236" t="str">
            <v xml:space="preserve">200 kVA to 630 kVA </v>
          </cell>
          <cell r="C236">
            <v>8.1980440693684393</v>
          </cell>
          <cell r="D236">
            <v>8.1257330042871434</v>
          </cell>
          <cell r="E236">
            <v>8.3487538727365997</v>
          </cell>
          <cell r="F236">
            <v>8.6832851754107843</v>
          </cell>
          <cell r="G236">
            <v>5.3100206773680005</v>
          </cell>
          <cell r="H236">
            <v>819804.40693684388</v>
          </cell>
          <cell r="I236">
            <v>812573.30042871425</v>
          </cell>
          <cell r="J236">
            <v>834875.38727365993</v>
          </cell>
          <cell r="K236">
            <v>868328.51754107838</v>
          </cell>
          <cell r="L236">
            <v>790591.90693684388</v>
          </cell>
          <cell r="M236">
            <v>531002.06773680006</v>
          </cell>
          <cell r="N236">
            <v>433</v>
          </cell>
          <cell r="O236">
            <v>444</v>
          </cell>
        </row>
        <row r="237">
          <cell r="A237" t="str">
            <v>1307</v>
          </cell>
          <cell r="B237" t="str">
            <v>Augmentation of existing DTC to 11/0.4 kV, 100 KVA with Rural KitKat DB</v>
          </cell>
          <cell r="C237">
            <v>2.6769553613769252</v>
          </cell>
          <cell r="D237">
            <v>2.6524707326249999</v>
          </cell>
          <cell r="E237">
            <v>2.727985913625</v>
          </cell>
          <cell r="F237">
            <v>2.8412586851249997</v>
          </cell>
          <cell r="G237">
            <v>1.7979805</v>
          </cell>
          <cell r="H237">
            <v>267695.53613769251</v>
          </cell>
          <cell r="I237">
            <v>265247.07326249999</v>
          </cell>
          <cell r="J237">
            <v>272798.59136249998</v>
          </cell>
          <cell r="K237">
            <v>284125.86851249996</v>
          </cell>
          <cell r="L237">
            <v>0</v>
          </cell>
          <cell r="M237">
            <v>179798.05</v>
          </cell>
          <cell r="N237">
            <v>434</v>
          </cell>
          <cell r="O237">
            <v>445</v>
          </cell>
        </row>
        <row r="238">
          <cell r="A238" t="str">
            <v>1308</v>
          </cell>
          <cell r="B238" t="str">
            <v>Augmentation of existing DTC to 11/0.4 kV, 200 KVA with Rural KitKat DB</v>
          </cell>
          <cell r="C238">
            <v>4.6691768252560104</v>
          </cell>
          <cell r="D238">
            <v>4.6264704496500002</v>
          </cell>
          <cell r="E238">
            <v>4.7581849108499998</v>
          </cell>
          <cell r="F238">
            <v>4.9557566026499993</v>
          </cell>
          <cell r="G238">
            <v>3.1360585999999997</v>
          </cell>
          <cell r="H238">
            <v>466917.68252560101</v>
          </cell>
          <cell r="I238">
            <v>462647.04496500001</v>
          </cell>
          <cell r="J238">
            <v>475818.49108499999</v>
          </cell>
          <cell r="K238">
            <v>495575.66026499995</v>
          </cell>
          <cell r="L238">
            <v>0</v>
          </cell>
          <cell r="M238">
            <v>313605.86</v>
          </cell>
          <cell r="N238">
            <v>435</v>
          </cell>
          <cell r="O238">
            <v>446</v>
          </cell>
        </row>
        <row r="239">
          <cell r="A239" t="str">
            <v>1309</v>
          </cell>
          <cell r="B239" t="str">
            <v>11/0.4 kV, 315 KVA to 11/0.4 kV, 630 KVA (Indoor)</v>
          </cell>
          <cell r="C239">
            <v>9.9153784963280387</v>
          </cell>
          <cell r="D239">
            <v>9.8246880182871426</v>
          </cell>
          <cell r="E239">
            <v>10.104394438736598</v>
          </cell>
          <cell r="F239">
            <v>10.523954069410784</v>
          </cell>
          <cell r="G239">
            <v>6.6596766773679992</v>
          </cell>
          <cell r="H239">
            <v>991537.84963280382</v>
          </cell>
          <cell r="I239">
            <v>982468.80182871432</v>
          </cell>
          <cell r="J239">
            <v>1010439.4438736598</v>
          </cell>
          <cell r="K239">
            <v>1052395.4069410784</v>
          </cell>
          <cell r="L239">
            <v>0</v>
          </cell>
          <cell r="M239">
            <v>665967.66773679992</v>
          </cell>
          <cell r="N239">
            <v>436</v>
          </cell>
          <cell r="O239">
            <v>447</v>
          </cell>
        </row>
        <row r="240">
          <cell r="A240" t="str">
            <v>1310</v>
          </cell>
          <cell r="B240" t="str">
            <v>11/0.4 kV, 630 KVA to 11/0.4 kV, 995 KVA (Indoor)</v>
          </cell>
          <cell r="C240">
            <v>16.248735459089403</v>
          </cell>
          <cell r="D240">
            <v>16.100117271000002</v>
          </cell>
          <cell r="E240">
            <v>16.558483598999999</v>
          </cell>
          <cell r="F240">
            <v>17.246033091000001</v>
          </cell>
          <cell r="G240">
            <v>10.913484000000002</v>
          </cell>
          <cell r="H240">
            <v>1624873.5459089403</v>
          </cell>
          <cell r="I240">
            <v>1610011.7271000003</v>
          </cell>
          <cell r="J240">
            <v>1655848.3599</v>
          </cell>
          <cell r="K240">
            <v>1724603.3091000002</v>
          </cell>
          <cell r="L240">
            <v>0</v>
          </cell>
          <cell r="M240">
            <v>1091348.4000000001</v>
          </cell>
          <cell r="N240">
            <v>437</v>
          </cell>
          <cell r="O240">
            <v>448</v>
          </cell>
        </row>
        <row r="241">
          <cell r="A241" t="str">
            <v>14</v>
          </cell>
          <cell r="B241" t="str">
            <v>LT line 3 Ph (Supply, erection, testing &amp; commissioning)</v>
          </cell>
          <cell r="C241">
            <v>0</v>
          </cell>
          <cell r="D241">
            <v>0</v>
          </cell>
          <cell r="E241">
            <v>0</v>
          </cell>
          <cell r="F241">
            <v>0</v>
          </cell>
          <cell r="G241">
            <v>0</v>
          </cell>
          <cell r="H241">
            <v>0</v>
          </cell>
          <cell r="I241">
            <v>0</v>
          </cell>
          <cell r="J241">
            <v>0</v>
          </cell>
          <cell r="K241">
            <v>0</v>
          </cell>
          <cell r="L241">
            <v>0</v>
          </cell>
          <cell r="M241">
            <v>0</v>
          </cell>
        </row>
        <row r="242">
          <cell r="A242" t="str">
            <v>1401</v>
          </cell>
          <cell r="B242" t="str">
            <v xml:space="preserve"> 3 phase 4 wire on PSC pole 8 mtr with Ant conductor for phase &amp; Gnat for neutral with 200 Kg pole</v>
          </cell>
          <cell r="C242">
            <v>2.0039031210301848</v>
          </cell>
          <cell r="D242">
            <v>1.9855745285249997</v>
          </cell>
          <cell r="E242">
            <v>2.0421033407249993</v>
          </cell>
          <cell r="F242">
            <v>2.1268965590249995</v>
          </cell>
          <cell r="G242">
            <v>1.3459240999999997</v>
          </cell>
          <cell r="H242">
            <v>200390.31210301846</v>
          </cell>
          <cell r="I242">
            <v>198557.45285249996</v>
          </cell>
          <cell r="J242">
            <v>204210.33407249994</v>
          </cell>
          <cell r="K242">
            <v>212689.65590249997</v>
          </cell>
          <cell r="L242">
            <v>0</v>
          </cell>
          <cell r="M242">
            <v>134592.40999999997</v>
          </cell>
          <cell r="N242">
            <v>438</v>
          </cell>
          <cell r="O242">
            <v>449</v>
          </cell>
        </row>
        <row r="243">
          <cell r="A243" t="str">
            <v>1401A</v>
          </cell>
          <cell r="B243" t="str">
            <v xml:space="preserve"> 4 phase 4 wire on PSC pole 8 mtr with Ant conductor for phase &amp; Gnat for neutral with 140 Kg pole</v>
          </cell>
          <cell r="C243">
            <v>1.9729346697501846</v>
          </cell>
          <cell r="D243">
            <v>1.9548893285249997</v>
          </cell>
          <cell r="E243">
            <v>2.0105445407249993</v>
          </cell>
          <cell r="F243">
            <v>2.0940273590249996</v>
          </cell>
          <cell r="G243">
            <v>1.3251240999999998</v>
          </cell>
          <cell r="H243">
            <v>197293.46697501847</v>
          </cell>
          <cell r="I243">
            <v>195488.93285249997</v>
          </cell>
          <cell r="J243">
            <v>201054.45407249994</v>
          </cell>
          <cell r="K243">
            <v>209402.73590249996</v>
          </cell>
          <cell r="L243">
            <v>0</v>
          </cell>
          <cell r="M243">
            <v>132512.40999999997</v>
          </cell>
          <cell r="N243">
            <v>439</v>
          </cell>
          <cell r="O243">
            <v>450</v>
          </cell>
        </row>
        <row r="244">
          <cell r="A244" t="str">
            <v>1402</v>
          </cell>
          <cell r="B244" t="str">
            <v xml:space="preserve"> 3 phase 4 wire on PSC pole 8 mtr with Gnat conductor for  phase &amp; neutral with 200 Kg</v>
          </cell>
          <cell r="C244">
            <v>1.4487669811016697</v>
          </cell>
          <cell r="D244">
            <v>1.4355159115499998</v>
          </cell>
          <cell r="E244">
            <v>1.4763846919499994</v>
          </cell>
          <cell r="F244">
            <v>1.5376878625499999</v>
          </cell>
          <cell r="G244">
            <v>0.97306619999999966</v>
          </cell>
          <cell r="H244">
            <v>144876.69811016697</v>
          </cell>
          <cell r="I244">
            <v>143551.59115499997</v>
          </cell>
          <cell r="J244">
            <v>147638.46919499995</v>
          </cell>
          <cell r="K244">
            <v>153768.78625499998</v>
          </cell>
          <cell r="L244">
            <v>0</v>
          </cell>
          <cell r="M244">
            <v>97306.619999999966</v>
          </cell>
          <cell r="N244">
            <v>440</v>
          </cell>
          <cell r="O244">
            <v>451</v>
          </cell>
        </row>
        <row r="245">
          <cell r="A245" t="str">
            <v>1402A</v>
          </cell>
          <cell r="B245" t="str">
            <v xml:space="preserve"> 4 phase 4 wire on PSC pole 8 mtr with Gnat conductor for  phase &amp; neutral with 140 Kg</v>
          </cell>
          <cell r="C245">
            <v>1.4239922200776698</v>
          </cell>
          <cell r="D245">
            <v>1.4109677515499999</v>
          </cell>
          <cell r="E245">
            <v>1.4511376519499999</v>
          </cell>
          <cell r="F245">
            <v>1.5113925025499997</v>
          </cell>
          <cell r="G245">
            <v>0.95642619999999978</v>
          </cell>
          <cell r="H245">
            <v>142399.22200776698</v>
          </cell>
          <cell r="I245">
            <v>141096.77515499998</v>
          </cell>
          <cell r="J245">
            <v>145113.76519499999</v>
          </cell>
          <cell r="K245">
            <v>151139.25025499996</v>
          </cell>
          <cell r="L245">
            <v>0</v>
          </cell>
          <cell r="M245">
            <v>95642.619999999981</v>
          </cell>
          <cell r="N245">
            <v>441</v>
          </cell>
          <cell r="O245">
            <v>452</v>
          </cell>
        </row>
        <row r="246">
          <cell r="A246" t="str">
            <v>1403</v>
          </cell>
          <cell r="B246" t="str">
            <v>3.5 X 70 sqmm XLPE Underground Cable</v>
          </cell>
          <cell r="C246">
            <v>2.7052648582140701</v>
          </cell>
          <cell r="D246">
            <v>2.6805212981664606</v>
          </cell>
          <cell r="E246">
            <v>2.7568350717797405</v>
          </cell>
          <cell r="F246">
            <v>2.8713057321996605</v>
          </cell>
          <cell r="G246">
            <v>1.8169946098400001</v>
          </cell>
          <cell r="H246">
            <v>270526.485821407</v>
          </cell>
          <cell r="I246">
            <v>268052.12981664605</v>
          </cell>
          <cell r="J246">
            <v>275683.50717797404</v>
          </cell>
          <cell r="K246">
            <v>287130.57321996603</v>
          </cell>
          <cell r="L246">
            <v>0</v>
          </cell>
          <cell r="M246">
            <v>181699.460984</v>
          </cell>
          <cell r="N246">
            <v>442</v>
          </cell>
          <cell r="O246">
            <v>453</v>
          </cell>
        </row>
        <row r="247">
          <cell r="A247" t="str">
            <v>1404</v>
          </cell>
          <cell r="B247" t="str">
            <v>3.5 X 95 sqmm XLPE Underground Cable</v>
          </cell>
          <cell r="C247">
            <v>3.247375862814124</v>
          </cell>
          <cell r="D247">
            <v>3.2176739135152497</v>
          </cell>
          <cell r="E247">
            <v>3.3092802882772498</v>
          </cell>
          <cell r="F247">
            <v>3.4466898504202499</v>
          </cell>
          <cell r="G247">
            <v>2.1811041609999999</v>
          </cell>
          <cell r="H247">
            <v>324737.5862814124</v>
          </cell>
          <cell r="I247">
            <v>321767.39135152497</v>
          </cell>
          <cell r="J247">
            <v>330928.02882772498</v>
          </cell>
          <cell r="K247">
            <v>344668.98504202499</v>
          </cell>
          <cell r="L247">
            <v>0</v>
          </cell>
          <cell r="M247">
            <v>218110.4161</v>
          </cell>
          <cell r="N247">
            <v>443</v>
          </cell>
          <cell r="O247">
            <v>454</v>
          </cell>
        </row>
        <row r="248">
          <cell r="A248" t="str">
            <v>1405</v>
          </cell>
          <cell r="B248" t="str">
            <v>3.5 X 120 sqmm XLPE Underground Cable</v>
          </cell>
          <cell r="C248">
            <v>3.7358876248141781</v>
          </cell>
          <cell r="D248">
            <v>3.70171752886404</v>
          </cell>
          <cell r="E248">
            <v>3.80710450477476</v>
          </cell>
          <cell r="F248">
            <v>3.9651849686408402</v>
          </cell>
          <cell r="G248">
            <v>2.5092137121599998</v>
          </cell>
          <cell r="H248">
            <v>373588.7624814178</v>
          </cell>
          <cell r="I248">
            <v>370171.75288640399</v>
          </cell>
          <cell r="J248">
            <v>380710.450477476</v>
          </cell>
          <cell r="K248">
            <v>396518.49686408404</v>
          </cell>
          <cell r="L248">
            <v>0</v>
          </cell>
          <cell r="M248">
            <v>250921.37121599997</v>
          </cell>
          <cell r="N248">
            <v>444</v>
          </cell>
          <cell r="O248">
            <v>455</v>
          </cell>
        </row>
        <row r="249">
          <cell r="A249" t="str">
            <v>1406</v>
          </cell>
          <cell r="B249" t="str">
            <v>3.5 X 185 sqmm XLPE Underground Cable</v>
          </cell>
          <cell r="C249">
            <v>5.2782928413765369</v>
          </cell>
          <cell r="D249">
            <v>5.2300152187722597</v>
          </cell>
          <cell r="E249">
            <v>5.37891244919994</v>
          </cell>
          <cell r="F249">
            <v>5.6022582948414605</v>
          </cell>
          <cell r="G249">
            <v>3.5451721530400002</v>
          </cell>
          <cell r="H249">
            <v>527829.28413765365</v>
          </cell>
          <cell r="I249">
            <v>523001.52187722601</v>
          </cell>
          <cell r="J249">
            <v>537891.24491999403</v>
          </cell>
          <cell r="K249">
            <v>560225.82948414609</v>
          </cell>
          <cell r="L249">
            <v>0</v>
          </cell>
          <cell r="M249">
            <v>354517.21530400001</v>
          </cell>
          <cell r="N249">
            <v>445</v>
          </cell>
          <cell r="O249">
            <v>456</v>
          </cell>
        </row>
        <row r="250">
          <cell r="A250" t="str">
            <v>1407</v>
          </cell>
          <cell r="B250" t="str">
            <v>3.5 X 300 sqmm XLPE UG Cable</v>
          </cell>
          <cell r="C250">
            <v>7.5996290150523453</v>
          </cell>
          <cell r="D250">
            <v>7.5301194155384392</v>
          </cell>
          <cell r="E250">
            <v>7.7445000394683587</v>
          </cell>
          <cell r="F250">
            <v>8.0660709753632389</v>
          </cell>
          <cell r="G250">
            <v>5.1043005697599995</v>
          </cell>
          <cell r="H250">
            <v>759962.90150523453</v>
          </cell>
          <cell r="I250">
            <v>753011.94155384391</v>
          </cell>
          <cell r="J250">
            <v>774450.00394683587</v>
          </cell>
          <cell r="K250">
            <v>806607.09753632394</v>
          </cell>
          <cell r="L250">
            <v>0</v>
          </cell>
          <cell r="M250">
            <v>510430.05697599991</v>
          </cell>
          <cell r="N250">
            <v>446</v>
          </cell>
          <cell r="O250">
            <v>457</v>
          </cell>
        </row>
        <row r="251">
          <cell r="A251" t="str">
            <v>1408</v>
          </cell>
          <cell r="B251" t="str">
            <v>3.5 X 240 sqmm XLPE UG Cable</v>
          </cell>
          <cell r="C251">
            <v>6.4016613108744167</v>
          </cell>
          <cell r="D251">
            <v>6.3431088587664002</v>
          </cell>
          <cell r="E251">
            <v>6.5236955878416003</v>
          </cell>
          <cell r="F251">
            <v>6.7945756814544005</v>
          </cell>
          <cell r="G251">
            <v>4.2996840255999995</v>
          </cell>
          <cell r="H251">
            <v>640166.1310874417</v>
          </cell>
          <cell r="I251">
            <v>634310.88587663998</v>
          </cell>
          <cell r="J251">
            <v>652369.55878416006</v>
          </cell>
          <cell r="K251">
            <v>679457.56814544008</v>
          </cell>
          <cell r="L251">
            <v>0</v>
          </cell>
          <cell r="M251">
            <v>429968.40255999996</v>
          </cell>
          <cell r="N251">
            <v>447</v>
          </cell>
          <cell r="O251">
            <v>458</v>
          </cell>
        </row>
        <row r="252">
          <cell r="A252" t="str">
            <v>1409</v>
          </cell>
          <cell r="B252" t="str">
            <v xml:space="preserve">3 1/2C X 16 Sq mm Underground LT PVC Armoured Cable </v>
          </cell>
          <cell r="C252">
            <v>1.6678640078630182</v>
          </cell>
          <cell r="D252">
            <v>1.6526089790977201</v>
          </cell>
          <cell r="E252">
            <v>1.6996583450506801</v>
          </cell>
          <cell r="F252">
            <v>1.7702323939801203</v>
          </cell>
          <cell r="G252">
            <v>1.1202229988800001</v>
          </cell>
          <cell r="H252">
            <v>166786.40078630182</v>
          </cell>
          <cell r="I252">
            <v>165260.897909772</v>
          </cell>
          <cell r="J252">
            <v>169965.83450506802</v>
          </cell>
          <cell r="K252">
            <v>177023.23939801203</v>
          </cell>
          <cell r="L252">
            <v>0</v>
          </cell>
          <cell r="M252">
            <v>112022.29988800001</v>
          </cell>
          <cell r="N252">
            <v>448</v>
          </cell>
          <cell r="O252">
            <v>459</v>
          </cell>
        </row>
        <row r="253">
          <cell r="A253" t="str">
            <v>1410</v>
          </cell>
          <cell r="B253" t="str">
            <v xml:space="preserve">3 1/2C X 35 Sq mm Underground LT PVC Armoured Cable </v>
          </cell>
          <cell r="C253">
            <v>2.1497193982597951</v>
          </cell>
          <cell r="D253">
            <v>2.1300571049893806</v>
          </cell>
          <cell r="E253">
            <v>2.1906993001492201</v>
          </cell>
          <cell r="F253">
            <v>2.2816625928889804</v>
          </cell>
          <cell r="G253">
            <v>1.4438617895200001</v>
          </cell>
          <cell r="H253">
            <v>214971.93982597953</v>
          </cell>
          <cell r="I253">
            <v>213005.71049893805</v>
          </cell>
          <cell r="J253">
            <v>219069.93001492202</v>
          </cell>
          <cell r="K253">
            <v>228166.25928889803</v>
          </cell>
          <cell r="L253">
            <v>0</v>
          </cell>
          <cell r="M253">
            <v>144386.17895200002</v>
          </cell>
          <cell r="N253">
            <v>449</v>
          </cell>
          <cell r="O253">
            <v>460</v>
          </cell>
        </row>
        <row r="254">
          <cell r="A254" t="str">
            <v>1411</v>
          </cell>
          <cell r="B254" t="str">
            <v xml:space="preserve">3 1/2C X 50 Sq mm Underground LT PVC Armoured Cable </v>
          </cell>
          <cell r="C254">
            <v>2.6929516586964994</v>
          </cell>
          <cell r="D254">
            <v>2.6683207206684001</v>
          </cell>
          <cell r="E254">
            <v>2.7442871468796</v>
          </cell>
          <cell r="F254">
            <v>2.8582367861964002</v>
          </cell>
          <cell r="G254">
            <v>1.8087244335999997</v>
          </cell>
          <cell r="H254">
            <v>269295.16586964997</v>
          </cell>
          <cell r="I254">
            <v>266832.07206684002</v>
          </cell>
          <cell r="J254">
            <v>274428.71468795999</v>
          </cell>
          <cell r="K254">
            <v>285823.67861964001</v>
          </cell>
          <cell r="L254">
            <v>0</v>
          </cell>
          <cell r="M254">
            <v>180872.44335999998</v>
          </cell>
          <cell r="N254">
            <v>450</v>
          </cell>
          <cell r="O254">
            <v>461</v>
          </cell>
        </row>
        <row r="255">
          <cell r="A255" t="str">
            <v>1412</v>
          </cell>
          <cell r="B255" t="str">
            <v xml:space="preserve">3 1/2C X 120 Sq mm Underground LT XLPE Armoured Cable </v>
          </cell>
          <cell r="C255">
            <v>3.6614442323141776</v>
          </cell>
          <cell r="D255">
            <v>3.6279550288640401</v>
          </cell>
          <cell r="E255">
            <v>3.7312420047747601</v>
          </cell>
          <cell r="F255">
            <v>3.8861724686408405</v>
          </cell>
          <cell r="G255">
            <v>2.4592137121599995</v>
          </cell>
          <cell r="H255">
            <v>366144.42323141778</v>
          </cell>
          <cell r="I255">
            <v>362795.50288640399</v>
          </cell>
          <cell r="J255">
            <v>373124.200477476</v>
          </cell>
          <cell r="K255">
            <v>388617.24686408404</v>
          </cell>
          <cell r="L255">
            <v>0</v>
          </cell>
          <cell r="M255">
            <v>245921.37121599997</v>
          </cell>
          <cell r="N255">
            <v>451</v>
          </cell>
          <cell r="O255">
            <v>462</v>
          </cell>
        </row>
        <row r="256">
          <cell r="A256" t="str">
            <v>1413</v>
          </cell>
          <cell r="B256" t="str">
            <v xml:space="preserve">3 1/2C X 70 Sq mm Underground LT XLPE Armoured Cable </v>
          </cell>
          <cell r="C256">
            <v>2.6993093868140701</v>
          </cell>
          <cell r="D256">
            <v>2.6746202981664609</v>
          </cell>
          <cell r="E256">
            <v>2.7507660717797409</v>
          </cell>
          <cell r="F256">
            <v>2.8649847321996607</v>
          </cell>
          <cell r="G256">
            <v>1.8129946098400003</v>
          </cell>
          <cell r="H256">
            <v>269930.93868140702</v>
          </cell>
          <cell r="I256">
            <v>267462.02981664607</v>
          </cell>
          <cell r="J256">
            <v>275076.60717797407</v>
          </cell>
          <cell r="K256">
            <v>286498.47321996605</v>
          </cell>
          <cell r="L256">
            <v>0</v>
          </cell>
          <cell r="M256">
            <v>181299.46098400003</v>
          </cell>
          <cell r="N256">
            <v>452</v>
          </cell>
          <cell r="O256">
            <v>463</v>
          </cell>
        </row>
        <row r="257">
          <cell r="A257" t="str">
            <v>1414</v>
          </cell>
          <cell r="B257" t="str">
            <v>3 1/2C X 95 Sq mm Underground LT XLPE Armoured Cable</v>
          </cell>
          <cell r="C257">
            <v>3.1803768095641241</v>
          </cell>
          <cell r="D257">
            <v>3.1512876635152498</v>
          </cell>
          <cell r="E257">
            <v>3.2410040382772496</v>
          </cell>
          <cell r="F257">
            <v>3.3755786004202499</v>
          </cell>
          <cell r="G257">
            <v>2.136104161</v>
          </cell>
          <cell r="H257">
            <v>318037.6809564124</v>
          </cell>
          <cell r="I257">
            <v>315128.76635152497</v>
          </cell>
          <cell r="J257">
            <v>324100.40382772498</v>
          </cell>
          <cell r="K257">
            <v>337557.86004202499</v>
          </cell>
          <cell r="L257">
            <v>0</v>
          </cell>
          <cell r="M257">
            <v>213610.4161</v>
          </cell>
          <cell r="N257">
            <v>453</v>
          </cell>
          <cell r="O257">
            <v>464</v>
          </cell>
        </row>
        <row r="258">
          <cell r="A258" t="str">
            <v>1415</v>
          </cell>
          <cell r="B258" t="str">
            <v xml:space="preserve">2 Core 2.5 mm Underground  </v>
          </cell>
          <cell r="C258">
            <v>1.0004319630282157</v>
          </cell>
          <cell r="D258">
            <v>0.99128156569259995</v>
          </cell>
          <cell r="E258">
            <v>1.0195031049294001</v>
          </cell>
          <cell r="F258">
            <v>1.0618354137846</v>
          </cell>
          <cell r="G258">
            <v>0.67194141039999999</v>
          </cell>
          <cell r="H258">
            <v>100043.19630282157</v>
          </cell>
          <cell r="I258">
            <v>99128.156569259998</v>
          </cell>
          <cell r="J258">
            <v>101950.31049294</v>
          </cell>
          <cell r="K258">
            <v>106183.54137846001</v>
          </cell>
          <cell r="L258">
            <v>0</v>
          </cell>
          <cell r="M258">
            <v>67194.141040000002</v>
          </cell>
          <cell r="N258">
            <v>454</v>
          </cell>
          <cell r="O258">
            <v>465</v>
          </cell>
        </row>
        <row r="259">
          <cell r="A259" t="str">
            <v>1416</v>
          </cell>
          <cell r="B259" t="str">
            <v xml:space="preserve"> 2 Core  4 mm Underground  </v>
          </cell>
          <cell r="C259">
            <v>1.2875822319901451</v>
          </cell>
          <cell r="D259">
            <v>1.2758054301081601</v>
          </cell>
          <cell r="E259">
            <v>1.31212729288704</v>
          </cell>
          <cell r="F259">
            <v>1.3666100870553601</v>
          </cell>
          <cell r="G259">
            <v>0.86480625663999988</v>
          </cell>
          <cell r="H259">
            <v>128758.22319901451</v>
          </cell>
          <cell r="I259">
            <v>127580.54301081601</v>
          </cell>
          <cell r="J259">
            <v>131212.72928870399</v>
          </cell>
          <cell r="K259">
            <v>136661.00870553602</v>
          </cell>
          <cell r="L259">
            <v>0</v>
          </cell>
          <cell r="M259">
            <v>86480.625663999992</v>
          </cell>
          <cell r="N259">
            <v>455</v>
          </cell>
          <cell r="O259">
            <v>466</v>
          </cell>
        </row>
        <row r="260">
          <cell r="A260" t="str">
            <v>1417</v>
          </cell>
          <cell r="B260" t="str">
            <v>1.1 KV 2 X 16 sqmm XLPE Underground Cable</v>
          </cell>
          <cell r="C260">
            <v>1.2654198663673613</v>
          </cell>
          <cell r="D260">
            <v>1.2538457713748401</v>
          </cell>
          <cell r="E260">
            <v>1.2895424481399602</v>
          </cell>
          <cell r="F260">
            <v>1.3430874632876402</v>
          </cell>
          <cell r="G260">
            <v>0.84992087535999994</v>
          </cell>
          <cell r="H260">
            <v>126541.98663673612</v>
          </cell>
          <cell r="I260">
            <v>125384.57713748401</v>
          </cell>
          <cell r="J260">
            <v>128954.24481399602</v>
          </cell>
          <cell r="K260">
            <v>134308.74632876401</v>
          </cell>
          <cell r="L260">
            <v>0</v>
          </cell>
          <cell r="M260">
            <v>84992.087535999992</v>
          </cell>
          <cell r="N260">
            <v>456</v>
          </cell>
          <cell r="O260">
            <v>467</v>
          </cell>
        </row>
        <row r="261">
          <cell r="A261" t="str">
            <v>1418</v>
          </cell>
          <cell r="B261" t="str">
            <v>1.1 KV 4 X 16 sqmm XLPE Underground Cable</v>
          </cell>
          <cell r="C261">
            <v>1.6678640078630182</v>
          </cell>
          <cell r="D261">
            <v>1.6526089790977201</v>
          </cell>
          <cell r="E261">
            <v>1.6996583450506801</v>
          </cell>
          <cell r="F261">
            <v>1.7702323939801203</v>
          </cell>
          <cell r="G261">
            <v>1.1202229988800001</v>
          </cell>
          <cell r="H261">
            <v>166786.40078630182</v>
          </cell>
          <cell r="I261">
            <v>165260.897909772</v>
          </cell>
          <cell r="J261">
            <v>169965.83450506802</v>
          </cell>
          <cell r="K261">
            <v>177023.23939801203</v>
          </cell>
          <cell r="L261">
            <v>0</v>
          </cell>
          <cell r="M261">
            <v>112022.29988800001</v>
          </cell>
          <cell r="N261">
            <v>457</v>
          </cell>
          <cell r="O261">
            <v>468</v>
          </cell>
        </row>
        <row r="262">
          <cell r="A262" t="str">
            <v>1420</v>
          </cell>
          <cell r="B262" t="str">
            <v xml:space="preserve"> 3 phase 5 wire with AAC ANT conductor for phase and AAC GNAT for neutral using RSJ pole 125 x 75 mm 9 mtr.</v>
          </cell>
          <cell r="C262">
            <v>3.0648603755255901</v>
          </cell>
          <cell r="D262">
            <v>3.0368277943499997</v>
          </cell>
          <cell r="E262">
            <v>3.12328552515</v>
          </cell>
          <cell r="F262">
            <v>3.2529721213499996</v>
          </cell>
          <cell r="G262">
            <v>2.0585173999999999</v>
          </cell>
          <cell r="H262">
            <v>306486.03755255899</v>
          </cell>
          <cell r="I262">
            <v>303682.77943499997</v>
          </cell>
          <cell r="J262">
            <v>312328.55251499999</v>
          </cell>
          <cell r="K262">
            <v>325297.21213499998</v>
          </cell>
          <cell r="L262">
            <v>0</v>
          </cell>
          <cell r="M262">
            <v>205851.74</v>
          </cell>
          <cell r="N262">
            <v>458</v>
          </cell>
          <cell r="O262">
            <v>469</v>
          </cell>
        </row>
        <row r="263">
          <cell r="A263" t="str">
            <v>1423</v>
          </cell>
          <cell r="B263" t="str">
            <v>3 Phase, 4 Wire LT line with ANT for Phase &amp; GNAT for Neutral on RSJ 125 X 75, 9 mtr</v>
          </cell>
          <cell r="C263">
            <v>2.7721580383094748</v>
          </cell>
          <cell r="D263">
            <v>2.7468026433749997</v>
          </cell>
          <cell r="E263">
            <v>2.8250034303749998</v>
          </cell>
          <cell r="F263">
            <v>2.9423046108750004</v>
          </cell>
          <cell r="G263">
            <v>1.8619234999999998</v>
          </cell>
          <cell r="H263">
            <v>277215.80383094749</v>
          </cell>
          <cell r="I263">
            <v>274680.26433749998</v>
          </cell>
          <cell r="J263">
            <v>282500.34303749999</v>
          </cell>
          <cell r="K263">
            <v>294230.46108750004</v>
          </cell>
          <cell r="L263">
            <v>0</v>
          </cell>
          <cell r="M263">
            <v>186192.34999999998</v>
          </cell>
          <cell r="N263">
            <v>459</v>
          </cell>
          <cell r="O263">
            <v>470</v>
          </cell>
        </row>
        <row r="264">
          <cell r="A264" t="str">
            <v>1424</v>
          </cell>
          <cell r="B264" t="str">
            <v>3 Phase, 4 Wire LT line with ANT for Phase &amp; GNAT for Neutral on RSJ 125 X 75, 8 mtr</v>
          </cell>
          <cell r="C264">
            <v>2.626460706017745</v>
          </cell>
          <cell r="D264">
            <v>2.6024379239249997</v>
          </cell>
          <cell r="E264">
            <v>2.6765286833249999</v>
          </cell>
          <cell r="F264">
            <v>2.7876648224249996</v>
          </cell>
          <cell r="G264">
            <v>1.7640656999999997</v>
          </cell>
          <cell r="H264">
            <v>262646.0706017745</v>
          </cell>
          <cell r="I264">
            <v>260243.79239249998</v>
          </cell>
          <cell r="J264">
            <v>267652.86833249999</v>
          </cell>
          <cell r="K264">
            <v>278766.48224249994</v>
          </cell>
          <cell r="L264">
            <v>0</v>
          </cell>
          <cell r="M264">
            <v>176406.56999999998</v>
          </cell>
          <cell r="N264">
            <v>460</v>
          </cell>
          <cell r="O264">
            <v>471</v>
          </cell>
        </row>
        <row r="265">
          <cell r="A265" t="str">
            <v>1425</v>
          </cell>
          <cell r="B265" t="str">
            <v>3 Phase, 5 Wire LT line with ANT for Phase &amp; GNAT for Neutral on PSC Pole, 8 mtr, 200 Kg.</v>
          </cell>
          <cell r="C265">
            <v>2.1964125429409052</v>
          </cell>
          <cell r="D265">
            <v>2.1763231733249997</v>
          </cell>
          <cell r="E265">
            <v>2.2382825519249994</v>
          </cell>
          <cell r="F265">
            <v>2.331221619825</v>
          </cell>
          <cell r="G265">
            <v>1.4752232999999999</v>
          </cell>
          <cell r="H265">
            <v>219641.2542940905</v>
          </cell>
          <cell r="I265">
            <v>217632.31733249998</v>
          </cell>
          <cell r="J265">
            <v>223828.25519249996</v>
          </cell>
          <cell r="K265">
            <v>233122.16198249999</v>
          </cell>
          <cell r="L265">
            <v>0</v>
          </cell>
          <cell r="M265">
            <v>147522.32999999999</v>
          </cell>
          <cell r="N265">
            <v>461</v>
          </cell>
          <cell r="O265">
            <v>472</v>
          </cell>
        </row>
        <row r="266">
          <cell r="A266" t="str">
            <v>1425A</v>
          </cell>
          <cell r="B266" t="str">
            <v>5 Phase, 5 Wire LT line with ANT for Phase &amp; GNAT for Neutral on PSC Pole, 8 mtr, 140 Kg.</v>
          </cell>
          <cell r="C266">
            <v>2.165444091660905</v>
          </cell>
          <cell r="D266">
            <v>2.1456379733249999</v>
          </cell>
          <cell r="E266">
            <v>2.2067237519249998</v>
          </cell>
          <cell r="F266">
            <v>2.2983524198249996</v>
          </cell>
          <cell r="G266">
            <v>1.4544233</v>
          </cell>
          <cell r="H266">
            <v>216544.40916609048</v>
          </cell>
          <cell r="I266">
            <v>214563.79733249999</v>
          </cell>
          <cell r="J266">
            <v>220672.37519249998</v>
          </cell>
          <cell r="K266">
            <v>229835.24198249998</v>
          </cell>
          <cell r="L266">
            <v>0</v>
          </cell>
          <cell r="M266">
            <v>145442.32999999999</v>
          </cell>
          <cell r="N266">
            <v>462</v>
          </cell>
          <cell r="O266">
            <v>473</v>
          </cell>
        </row>
        <row r="267">
          <cell r="A267" t="str">
            <v>15</v>
          </cell>
          <cell r="B267" t="str">
            <v>LT line 1 Ph (Supply, erection, testing &amp; commissioning)</v>
          </cell>
          <cell r="C267">
            <v>0</v>
          </cell>
          <cell r="D267">
            <v>0</v>
          </cell>
          <cell r="E267">
            <v>0</v>
          </cell>
          <cell r="F267">
            <v>0</v>
          </cell>
          <cell r="G267">
            <v>0</v>
          </cell>
          <cell r="H267">
            <v>0</v>
          </cell>
          <cell r="I267">
            <v>0</v>
          </cell>
          <cell r="J267">
            <v>0</v>
          </cell>
          <cell r="K267">
            <v>0</v>
          </cell>
          <cell r="L267">
            <v>0</v>
          </cell>
          <cell r="M267">
            <v>0</v>
          </cell>
        </row>
        <row r="268">
          <cell r="A268" t="str">
            <v>1501</v>
          </cell>
          <cell r="B268" t="str">
            <v>3 wire on PSC pole 8 mtr with Ant conductor for phase Gnat conductor for neutral, 200 Kg Pole</v>
          </cell>
          <cell r="C268">
            <v>1.4442580937047298</v>
          </cell>
          <cell r="D268">
            <v>1.4310482644499998</v>
          </cell>
          <cell r="E268">
            <v>1.4717898520499997</v>
          </cell>
          <cell r="F268">
            <v>1.5329022334499998</v>
          </cell>
          <cell r="G268">
            <v>0.97003779999999973</v>
          </cell>
          <cell r="H268">
            <v>144425.80937047297</v>
          </cell>
          <cell r="I268">
            <v>143104.82644499998</v>
          </cell>
          <cell r="J268">
            <v>147178.98520499998</v>
          </cell>
          <cell r="K268">
            <v>153290.22334499998</v>
          </cell>
          <cell r="L268">
            <v>0</v>
          </cell>
          <cell r="M268">
            <v>97003.77999999997</v>
          </cell>
          <cell r="N268">
            <v>463</v>
          </cell>
          <cell r="O268">
            <v>474</v>
          </cell>
        </row>
        <row r="269">
          <cell r="A269" t="str">
            <v>1501A</v>
          </cell>
          <cell r="B269" t="str">
            <v>4 wire on PSC pole 8 mtr with Ant conductor for phase Gnat conductor for neutral, 140 Kg Pole</v>
          </cell>
          <cell r="C269">
            <v>1.4101927972967301</v>
          </cell>
          <cell r="D269">
            <v>1.3972945444499998</v>
          </cell>
          <cell r="E269">
            <v>1.4370751720499999</v>
          </cell>
          <cell r="F269">
            <v>1.4967461134500002</v>
          </cell>
          <cell r="G269">
            <v>0.94715779999999994</v>
          </cell>
          <cell r="H269">
            <v>141019.279729673</v>
          </cell>
          <cell r="I269">
            <v>139729.45444499998</v>
          </cell>
          <cell r="J269">
            <v>143707.51720499998</v>
          </cell>
          <cell r="K269">
            <v>149674.61134500001</v>
          </cell>
          <cell r="L269">
            <v>0</v>
          </cell>
          <cell r="M269">
            <v>94715.78</v>
          </cell>
          <cell r="N269">
            <v>464</v>
          </cell>
          <cell r="O269">
            <v>475</v>
          </cell>
        </row>
        <row r="270">
          <cell r="A270" t="str">
            <v>1502</v>
          </cell>
          <cell r="B270" t="str">
            <v>2 wire on PSC pole 8 mtr with Gnat conductor for phase &amp; neutral, 200 Kg pole</v>
          </cell>
          <cell r="C270">
            <v>1.2642999766562952</v>
          </cell>
          <cell r="D270">
            <v>1.2527361246750002</v>
          </cell>
          <cell r="E270">
            <v>1.2884012100750002</v>
          </cell>
          <cell r="F270">
            <v>1.3418988381750003</v>
          </cell>
          <cell r="G270">
            <v>0.84916870000000011</v>
          </cell>
          <cell r="H270">
            <v>126429.99766562952</v>
          </cell>
          <cell r="I270">
            <v>125273.61246750002</v>
          </cell>
          <cell r="J270">
            <v>128840.12100750001</v>
          </cell>
          <cell r="K270">
            <v>134189.88381750003</v>
          </cell>
          <cell r="L270">
            <v>0</v>
          </cell>
          <cell r="M270">
            <v>84916.87000000001</v>
          </cell>
          <cell r="N270">
            <v>465</v>
          </cell>
          <cell r="O270">
            <v>476</v>
          </cell>
        </row>
        <row r="271">
          <cell r="A271" t="str">
            <v>1502A</v>
          </cell>
          <cell r="B271" t="str">
            <v>3 wire on PSC pole 8 mtr with Gnat conductor for phase &amp; neutral, 140 Kg pole</v>
          </cell>
          <cell r="C271">
            <v>1.2302346802482953</v>
          </cell>
          <cell r="D271">
            <v>1.2189824046750002</v>
          </cell>
          <cell r="E271">
            <v>1.2536865300750002</v>
          </cell>
          <cell r="F271">
            <v>1.3057427181750001</v>
          </cell>
          <cell r="G271">
            <v>0.8262887000000001</v>
          </cell>
          <cell r="H271">
            <v>123023.46802482952</v>
          </cell>
          <cell r="I271">
            <v>121898.24046750001</v>
          </cell>
          <cell r="J271">
            <v>125368.65300750002</v>
          </cell>
          <cell r="K271">
            <v>130574.27181750002</v>
          </cell>
          <cell r="L271">
            <v>0</v>
          </cell>
          <cell r="M271">
            <v>82628.87000000001</v>
          </cell>
          <cell r="N271">
            <v>466</v>
          </cell>
          <cell r="O271">
            <v>477</v>
          </cell>
        </row>
        <row r="272">
          <cell r="A272" t="str">
            <v>1503</v>
          </cell>
          <cell r="B272" t="str">
            <v>LT  lines  1 phase 2 wire on 9 mtr RSJ poles with AAAC 34 sq. mm. for phase. Gnet for neutral</v>
          </cell>
          <cell r="C272">
            <v>1.7907475382134381</v>
          </cell>
          <cell r="D272">
            <v>1.7743685618232505</v>
          </cell>
          <cell r="E272">
            <v>1.8248843927648375</v>
          </cell>
          <cell r="F272">
            <v>1.9006581391772186</v>
          </cell>
          <cell r="G272">
            <v>1.2027578795615999</v>
          </cell>
          <cell r="H272">
            <v>179074.75382134382</v>
          </cell>
          <cell r="I272">
            <v>177436.85618232505</v>
          </cell>
          <cell r="J272">
            <v>182488.43927648375</v>
          </cell>
          <cell r="K272">
            <v>190065.81391772185</v>
          </cell>
          <cell r="L272">
            <v>0</v>
          </cell>
          <cell r="M272">
            <v>120275.78795615998</v>
          </cell>
          <cell r="N272">
            <v>467</v>
          </cell>
          <cell r="O272">
            <v>478</v>
          </cell>
        </row>
        <row r="273">
          <cell r="A273" t="str">
            <v>1504</v>
          </cell>
          <cell r="B273" t="str">
            <v>1 Phase, 2 Wire LT Line with ANT for Phase &amp; GNAT for Neutral on PSC Pole, 8 mtr., 200 Kg</v>
          </cell>
          <cell r="C273">
            <v>1.1650237540987769</v>
          </cell>
          <cell r="D273">
            <v>1.154367926766785</v>
          </cell>
          <cell r="E273">
            <v>1.1872324940768715</v>
          </cell>
          <cell r="F273">
            <v>1.236529345042001</v>
          </cell>
          <cell r="G273">
            <v>0.78248969785920008</v>
          </cell>
          <cell r="H273">
            <v>116502.37540987768</v>
          </cell>
          <cell r="I273">
            <v>115436.79267667849</v>
          </cell>
          <cell r="J273">
            <v>118723.24940768714</v>
          </cell>
          <cell r="K273">
            <v>123652.93450420009</v>
          </cell>
          <cell r="L273">
            <v>0</v>
          </cell>
          <cell r="M273">
            <v>78248.96978592001</v>
          </cell>
          <cell r="N273">
            <v>468</v>
          </cell>
          <cell r="O273">
            <v>479</v>
          </cell>
        </row>
        <row r="274">
          <cell r="A274" t="str">
            <v>1504A</v>
          </cell>
          <cell r="B274" t="str">
            <v>2 Phase, 2 Wire LT Line with ANT for Phase &amp; GNAT for Neutral on PSC Pole, 8 mtr., 140 Kg</v>
          </cell>
          <cell r="C274">
            <v>1.1402489930747766</v>
          </cell>
          <cell r="D274">
            <v>1.1298197667667846</v>
          </cell>
          <cell r="E274">
            <v>1.161985454076871</v>
          </cell>
          <cell r="F274">
            <v>1.2102339850420007</v>
          </cell>
          <cell r="G274">
            <v>0.76584969785919998</v>
          </cell>
          <cell r="H274">
            <v>114024.89930747767</v>
          </cell>
          <cell r="I274">
            <v>112981.97667667847</v>
          </cell>
          <cell r="J274">
            <v>116198.54540768711</v>
          </cell>
          <cell r="K274">
            <v>121023.39850420007</v>
          </cell>
          <cell r="L274">
            <v>0</v>
          </cell>
          <cell r="M274">
            <v>76584.969785919995</v>
          </cell>
          <cell r="N274">
            <v>469</v>
          </cell>
          <cell r="O274">
            <v>480</v>
          </cell>
        </row>
        <row r="275">
          <cell r="A275" t="str">
            <v>1505</v>
          </cell>
          <cell r="B275" t="str">
            <v>1 Phase, 2 Wire LT Line with ANT for Phase &amp; GNAT for Neutral on RSJ Pole 125 X 70, 8 mtr.</v>
          </cell>
          <cell r="C275">
            <v>1.7432543710085906</v>
          </cell>
          <cell r="D275">
            <v>1.7273097883270321</v>
          </cell>
          <cell r="E275">
            <v>1.7764858677100082</v>
          </cell>
          <cell r="F275">
            <v>1.8502499867844722</v>
          </cell>
          <cell r="G275">
            <v>1.170859032928</v>
          </cell>
          <cell r="H275">
            <v>174325.43710085907</v>
          </cell>
          <cell r="I275">
            <v>172730.9788327032</v>
          </cell>
          <cell r="J275">
            <v>177648.58677100082</v>
          </cell>
          <cell r="K275">
            <v>185024.99867844721</v>
          </cell>
          <cell r="L275">
            <v>0</v>
          </cell>
          <cell r="M275">
            <v>117085.90329279999</v>
          </cell>
          <cell r="N275">
            <v>470</v>
          </cell>
          <cell r="O275">
            <v>481</v>
          </cell>
        </row>
        <row r="276">
          <cell r="A276" t="str">
            <v>16</v>
          </cell>
          <cell r="B276" t="str">
            <v>H.V.D.S. (Supply, erection, testing &amp; commissioning)</v>
          </cell>
          <cell r="C276">
            <v>0</v>
          </cell>
          <cell r="D276">
            <v>0</v>
          </cell>
          <cell r="E276">
            <v>0</v>
          </cell>
          <cell r="F276">
            <v>0</v>
          </cell>
          <cell r="G276">
            <v>0</v>
          </cell>
          <cell r="H276">
            <v>0</v>
          </cell>
          <cell r="I276">
            <v>0</v>
          </cell>
          <cell r="J276">
            <v>0</v>
          </cell>
          <cell r="K276">
            <v>0</v>
          </cell>
          <cell r="L276">
            <v>0</v>
          </cell>
          <cell r="M276">
            <v>0</v>
          </cell>
        </row>
        <row r="277">
          <cell r="A277" t="str">
            <v>1601</v>
          </cell>
          <cell r="B277" t="str">
            <v>22 KV, 25 kVA Dist. Transformer centers on 9 mtr RSJ poles with MCCB Dist box</v>
          </cell>
          <cell r="C277">
            <v>2.6771777982337155</v>
          </cell>
          <cell r="D277">
            <v>2.652691134975</v>
          </cell>
          <cell r="E277">
            <v>2.7282125907750001</v>
          </cell>
          <cell r="F277">
            <v>2.8414947744750005</v>
          </cell>
          <cell r="G277">
            <v>1.7981299000000002</v>
          </cell>
          <cell r="H277">
            <v>267717.77982337156</v>
          </cell>
          <cell r="I277">
            <v>265269.11349750002</v>
          </cell>
          <cell r="J277">
            <v>272821.25907750003</v>
          </cell>
          <cell r="K277">
            <v>284149.47744750004</v>
          </cell>
          <cell r="L277">
            <v>0</v>
          </cell>
          <cell r="M277">
            <v>179812.99000000002</v>
          </cell>
          <cell r="N277">
            <v>471</v>
          </cell>
          <cell r="O277">
            <v>482</v>
          </cell>
        </row>
        <row r="278">
          <cell r="A278" t="str">
            <v>1602</v>
          </cell>
          <cell r="B278" t="str">
            <v>22 KV, 25 kVA Dist. Transformer centers on 9 mtr PSC poles with kit-kat Dist box</v>
          </cell>
          <cell r="C278">
            <v>2.4476822189668654</v>
          </cell>
          <cell r="D278">
            <v>2.4252946247250002</v>
          </cell>
          <cell r="E278">
            <v>2.4943421585249999</v>
          </cell>
          <cell r="F278">
            <v>2.5979134592249999</v>
          </cell>
          <cell r="G278">
            <v>1.6439889000000001</v>
          </cell>
          <cell r="H278">
            <v>244768.22189668653</v>
          </cell>
          <cell r="I278">
            <v>242529.46247250002</v>
          </cell>
          <cell r="J278">
            <v>249434.2158525</v>
          </cell>
          <cell r="K278">
            <v>259791.34592250001</v>
          </cell>
          <cell r="L278">
            <v>0</v>
          </cell>
          <cell r="M278">
            <v>164398.89000000001</v>
          </cell>
          <cell r="N278">
            <v>473</v>
          </cell>
          <cell r="O278">
            <v>484</v>
          </cell>
        </row>
        <row r="279">
          <cell r="A279" t="str">
            <v>1603</v>
          </cell>
          <cell r="B279" t="str">
            <v>11 KV, 25 kVA Dist. Transformer centers on 9 mtr RSJ poles with MCCB Dist box</v>
          </cell>
          <cell r="C279">
            <v>2.1343084014534575</v>
          </cell>
          <cell r="D279">
            <v>2.1147870640394402</v>
          </cell>
          <cell r="E279">
            <v>2.1749945249373601</v>
          </cell>
          <cell r="F279">
            <v>2.26530571628424</v>
          </cell>
          <cell r="G279">
            <v>1.4335109737599998</v>
          </cell>
          <cell r="H279">
            <v>213430.84014534575</v>
          </cell>
          <cell r="I279">
            <v>211478.706403944</v>
          </cell>
          <cell r="J279">
            <v>217499.452493736</v>
          </cell>
          <cell r="K279">
            <v>226530.57162842399</v>
          </cell>
          <cell r="L279">
            <v>0</v>
          </cell>
          <cell r="M279">
            <v>143351.09737599999</v>
          </cell>
          <cell r="N279">
            <v>475</v>
          </cell>
          <cell r="O279">
            <v>486</v>
          </cell>
        </row>
        <row r="280">
          <cell r="A280" t="str">
            <v>1604</v>
          </cell>
          <cell r="B280" t="str">
            <v>11 KV, 25 kVA Dist. Transformer centers on 9 mtr PSC poles with kit-kat Dist box</v>
          </cell>
          <cell r="C280">
            <v>1.907790448067715</v>
          </cell>
          <cell r="D280">
            <v>1.8903409449750002</v>
          </cell>
          <cell r="E280">
            <v>1.9441584807750001</v>
          </cell>
          <cell r="F280">
            <v>2.0248847844750002</v>
          </cell>
          <cell r="G280">
            <v>1.2813698999999998</v>
          </cell>
          <cell r="H280">
            <v>190779.0448067715</v>
          </cell>
          <cell r="I280">
            <v>189034.09449750002</v>
          </cell>
          <cell r="J280">
            <v>194415.84807750001</v>
          </cell>
          <cell r="K280">
            <v>202488.47844750003</v>
          </cell>
          <cell r="L280">
            <v>0</v>
          </cell>
          <cell r="M280">
            <v>128136.98999999999</v>
          </cell>
          <cell r="N280">
            <v>477</v>
          </cell>
          <cell r="O280">
            <v>488</v>
          </cell>
        </row>
        <row r="281">
          <cell r="A281" t="str">
            <v>1605</v>
          </cell>
          <cell r="B281" t="str">
            <v xml:space="preserve">22 KV Single circuit pin type with 55 Sq. mm AAAC conductor on 9 mtr PSC poles </v>
          </cell>
          <cell r="C281">
            <v>3.6754178611618036</v>
          </cell>
          <cell r="D281">
            <v>3.6418008486642726</v>
          </cell>
          <cell r="E281">
            <v>3.7454820116155689</v>
          </cell>
          <cell r="F281">
            <v>3.9010037560425128</v>
          </cell>
          <cell r="G281">
            <v>2.468599117888</v>
          </cell>
          <cell r="H281">
            <v>367541.78611618036</v>
          </cell>
          <cell r="I281">
            <v>364180.08486642723</v>
          </cell>
          <cell r="J281">
            <v>374548.20116155688</v>
          </cell>
          <cell r="K281">
            <v>390100.37560425128</v>
          </cell>
          <cell r="L281">
            <v>0</v>
          </cell>
          <cell r="M281">
            <v>246859.9117888</v>
          </cell>
          <cell r="N281">
            <v>479</v>
          </cell>
          <cell r="O281">
            <v>490</v>
          </cell>
        </row>
        <row r="282">
          <cell r="A282" t="str">
            <v>1606</v>
          </cell>
          <cell r="B282" t="str">
            <v xml:space="preserve">22 kV Single Circuit pin type with 55 Sq. mm AAAC conductor on 9 mtr RSJ poles </v>
          </cell>
          <cell r="C282">
            <v>5.8826504946408749</v>
          </cell>
          <cell r="D282">
            <v>5.82884514714919</v>
          </cell>
          <cell r="E282">
            <v>5.9947909164630468</v>
          </cell>
          <cell r="F282">
            <v>6.2437095704338308</v>
          </cell>
          <cell r="G282">
            <v>3.9510897455679994</v>
          </cell>
          <cell r="H282">
            <v>588265.04946408747</v>
          </cell>
          <cell r="I282">
            <v>582884.51471491903</v>
          </cell>
          <cell r="J282">
            <v>599479.0916463047</v>
          </cell>
          <cell r="K282">
            <v>624370.95704338304</v>
          </cell>
          <cell r="L282">
            <v>0</v>
          </cell>
          <cell r="M282">
            <v>395108.97455679992</v>
          </cell>
          <cell r="N282">
            <v>481</v>
          </cell>
          <cell r="O282">
            <v>492</v>
          </cell>
        </row>
        <row r="283">
          <cell r="A283" t="str">
            <v>1607</v>
          </cell>
          <cell r="B283" t="str">
            <v xml:space="preserve"> 22 kV Single Circuit pin type with 100 Sq. mm ACSR conductor  on 9 mtr RSJ poles </v>
          </cell>
          <cell r="C283">
            <v>6.9868174856394774</v>
          </cell>
          <cell r="D283">
            <v>6.922912933938119</v>
          </cell>
          <cell r="E283">
            <v>7.1200065405982791</v>
          </cell>
          <cell r="F283">
            <v>7.4156469505885196</v>
          </cell>
          <cell r="G283">
            <v>4.6927049204799989</v>
          </cell>
          <cell r="H283">
            <v>698681.74856394774</v>
          </cell>
          <cell r="I283">
            <v>692291.29339381191</v>
          </cell>
          <cell r="J283">
            <v>712000.65405982791</v>
          </cell>
          <cell r="K283">
            <v>741564.69505885197</v>
          </cell>
          <cell r="L283">
            <v>0</v>
          </cell>
          <cell r="M283">
            <v>469270.49204799987</v>
          </cell>
          <cell r="N283">
            <v>483</v>
          </cell>
          <cell r="O283">
            <v>494</v>
          </cell>
        </row>
        <row r="284">
          <cell r="A284" t="str">
            <v>1608</v>
          </cell>
          <cell r="B284" t="str">
            <v xml:space="preserve"> 11 kV Single Circuit pin type with 55 Sq. mm  AAAC conductor on 9 mtr PSC poles </v>
          </cell>
          <cell r="C284">
            <v>3.5572135647626846</v>
          </cell>
          <cell r="D284">
            <v>3.5246777015274726</v>
          </cell>
          <cell r="E284">
            <v>3.6250243976563685</v>
          </cell>
          <cell r="F284">
            <v>3.7755444418497128</v>
          </cell>
          <cell r="G284">
            <v>2.3892070506880003</v>
          </cell>
          <cell r="H284">
            <v>355721.35647626844</v>
          </cell>
          <cell r="I284">
            <v>352467.77015274728</v>
          </cell>
          <cell r="J284">
            <v>362502.43976563687</v>
          </cell>
          <cell r="K284">
            <v>377554.44418497127</v>
          </cell>
          <cell r="L284">
            <v>0</v>
          </cell>
          <cell r="M284">
            <v>238920.70506880005</v>
          </cell>
          <cell r="N284">
            <v>485</v>
          </cell>
          <cell r="O284">
            <v>496</v>
          </cell>
        </row>
        <row r="285">
          <cell r="A285" t="str">
            <v>1609</v>
          </cell>
          <cell r="B285" t="str">
            <v xml:space="preserve"> 11 kV Single Circuit pin type with 55 Sq. mm AAAC conductor on 9 mtr RSJ poles </v>
          </cell>
          <cell r="C285">
            <v>5.39010310839185</v>
          </cell>
          <cell r="D285">
            <v>5.3408028191723513</v>
          </cell>
          <cell r="E285">
            <v>5.4928541449850865</v>
          </cell>
          <cell r="F285">
            <v>5.720931133704191</v>
          </cell>
          <cell r="G285">
            <v>3.6202696622079991</v>
          </cell>
          <cell r="H285">
            <v>539010.31083918503</v>
          </cell>
          <cell r="I285">
            <v>534080.28191723512</v>
          </cell>
          <cell r="J285">
            <v>549285.41449850868</v>
          </cell>
          <cell r="K285">
            <v>572093.11337041913</v>
          </cell>
          <cell r="L285">
            <v>0</v>
          </cell>
          <cell r="M285">
            <v>362026.96622079989</v>
          </cell>
          <cell r="N285">
            <v>487</v>
          </cell>
          <cell r="O285">
            <v>498</v>
          </cell>
        </row>
        <row r="286">
          <cell r="A286" t="str">
            <v>1610</v>
          </cell>
          <cell r="B286" t="str">
            <v xml:space="preserve"> 11 kV Single Circuit pin type with 100 Sq. mm ACSR conductor on 9 mtr RSJ poles </v>
          </cell>
          <cell r="C286">
            <v>6.4346881093314421</v>
          </cell>
          <cell r="D286">
            <v>6.375833579381279</v>
          </cell>
          <cell r="E286">
            <v>6.55735197310032</v>
          </cell>
          <cell r="F286">
            <v>6.8296295636788802</v>
          </cell>
          <cell r="G286">
            <v>4.3218665171199993</v>
          </cell>
          <cell r="H286">
            <v>643468.81093314418</v>
          </cell>
          <cell r="I286">
            <v>637583.35793812794</v>
          </cell>
          <cell r="J286">
            <v>655735.19731003197</v>
          </cell>
          <cell r="K286">
            <v>682962.95636788802</v>
          </cell>
          <cell r="L286">
            <v>0</v>
          </cell>
          <cell r="M286">
            <v>432186.6517119999</v>
          </cell>
          <cell r="N286">
            <v>489</v>
          </cell>
          <cell r="O286">
            <v>500</v>
          </cell>
        </row>
        <row r="287">
          <cell r="A287" t="str">
            <v>1611</v>
          </cell>
          <cell r="B287" t="str">
            <v xml:space="preserve">25 KVA, 11/0.433 KV on 11 Mtr 100x116 mm. RSJ pole   </v>
          </cell>
          <cell r="C287">
            <v>2.1868230428926254</v>
          </cell>
          <cell r="D287">
            <v>2.1668213831250003</v>
          </cell>
          <cell r="E287">
            <v>2.2285102481250005</v>
          </cell>
          <cell r="F287">
            <v>2.3210435456250007</v>
          </cell>
          <cell r="G287">
            <v>1.4687825000000003</v>
          </cell>
          <cell r="H287">
            <v>218682.30428926254</v>
          </cell>
          <cell r="I287">
            <v>216682.13831250003</v>
          </cell>
          <cell r="J287">
            <v>222851.02481250005</v>
          </cell>
          <cell r="K287">
            <v>232104.35456250006</v>
          </cell>
          <cell r="L287">
            <v>0</v>
          </cell>
          <cell r="M287">
            <v>146878.25000000003</v>
          </cell>
          <cell r="N287">
            <v>491</v>
          </cell>
          <cell r="O287">
            <v>502</v>
          </cell>
        </row>
        <row r="288">
          <cell r="A288" t="str">
            <v>17</v>
          </cell>
          <cell r="B288" t="str">
            <v>Capacitor (Supply, erection, testing &amp; commissioning)</v>
          </cell>
          <cell r="C288">
            <v>0</v>
          </cell>
          <cell r="D288">
            <v>0</v>
          </cell>
          <cell r="E288">
            <v>0</v>
          </cell>
          <cell r="F288">
            <v>0</v>
          </cell>
          <cell r="G288">
            <v>0</v>
          </cell>
          <cell r="H288">
            <v>0</v>
          </cell>
          <cell r="I288">
            <v>0</v>
          </cell>
          <cell r="J288">
            <v>0</v>
          </cell>
          <cell r="K288">
            <v>0</v>
          </cell>
          <cell r="L288">
            <v>0</v>
          </cell>
          <cell r="M288">
            <v>0</v>
          </cell>
        </row>
        <row r="289">
          <cell r="A289" t="str">
            <v>1701</v>
          </cell>
          <cell r="B289" t="str">
            <v xml:space="preserve">Cost data for 11 KV Capacitor Bank at Dist. substation (on Existing pole ). </v>
          </cell>
          <cell r="C289">
            <v>2.0628296974543585</v>
          </cell>
          <cell r="D289">
            <v>2.043962136175848</v>
          </cell>
          <cell r="E289">
            <v>2.1021532290207121</v>
          </cell>
          <cell r="F289">
            <v>2.1894398682880083</v>
          </cell>
          <cell r="G289">
            <v>1.3855022105920001</v>
          </cell>
          <cell r="H289">
            <v>206282.96974543584</v>
          </cell>
          <cell r="I289">
            <v>204396.21361758481</v>
          </cell>
          <cell r="J289">
            <v>210215.3229020712</v>
          </cell>
          <cell r="K289">
            <v>218943.98682880081</v>
          </cell>
          <cell r="L289">
            <v>0</v>
          </cell>
          <cell r="M289">
            <v>138550.2210592</v>
          </cell>
          <cell r="N289">
            <v>493</v>
          </cell>
          <cell r="O289">
            <v>504</v>
          </cell>
        </row>
        <row r="290">
          <cell r="A290" t="str">
            <v>1702</v>
          </cell>
          <cell r="B290" t="str">
            <v>Cost data for 11 KV Capacitor Bank at Dist. substation (on New  double pole ).</v>
          </cell>
          <cell r="C290">
            <v>2.8421731069333083</v>
          </cell>
          <cell r="D290">
            <v>2.8161773229258484</v>
          </cell>
          <cell r="E290">
            <v>2.896353189770712</v>
          </cell>
          <cell r="F290">
            <v>3.0166169900380089</v>
          </cell>
          <cell r="G290">
            <v>1.9089492105919998</v>
          </cell>
          <cell r="H290">
            <v>284217.31069333083</v>
          </cell>
          <cell r="I290">
            <v>281617.73229258484</v>
          </cell>
          <cell r="J290">
            <v>289635.31897707121</v>
          </cell>
          <cell r="K290">
            <v>301661.69900380087</v>
          </cell>
          <cell r="L290">
            <v>0</v>
          </cell>
          <cell r="M290">
            <v>190894.92105919999</v>
          </cell>
          <cell r="N290">
            <v>494</v>
          </cell>
          <cell r="O290">
            <v>505</v>
          </cell>
        </row>
        <row r="291">
          <cell r="A291" t="str">
            <v>1703</v>
          </cell>
          <cell r="B291" t="str">
            <v xml:space="preserve">Cost Data for 11 KV  Station Type 1.2 MVAR Capacitor Bank with 0.2 % Reactor for rural area </v>
          </cell>
          <cell r="C291">
            <v>10.614667038914449</v>
          </cell>
          <cell r="D291">
            <v>10.517580555694408</v>
          </cell>
          <cell r="E291">
            <v>10.817013454077166</v>
          </cell>
          <cell r="F291">
            <v>11.266162801651307</v>
          </cell>
          <cell r="G291">
            <v>7.1293547233990227</v>
          </cell>
          <cell r="H291">
            <v>1061466.703891445</v>
          </cell>
          <cell r="I291">
            <v>1051758.0555694408</v>
          </cell>
          <cell r="J291">
            <v>1081701.3454077167</v>
          </cell>
          <cell r="K291">
            <v>1126616.2801651307</v>
          </cell>
          <cell r="L291">
            <v>0</v>
          </cell>
          <cell r="M291">
            <v>712935.47233990231</v>
          </cell>
          <cell r="N291">
            <v>495</v>
          </cell>
          <cell r="O291">
            <v>506</v>
          </cell>
        </row>
        <row r="292">
          <cell r="A292" t="str">
            <v>1704</v>
          </cell>
          <cell r="B292" t="str">
            <v>Cost Data for 11 KV  Station Type 2.4 MVAR Capacitor Bank with 0.2 % Reactor for any area</v>
          </cell>
          <cell r="C292">
            <v>12.562707414457936</v>
          </cell>
          <cell r="D292">
            <v>12.447803284340562</v>
          </cell>
          <cell r="E292">
            <v>12.802189142969475</v>
          </cell>
          <cell r="F292">
            <v>13.333767930912844</v>
          </cell>
          <cell r="G292">
            <v>8.4377585387836369</v>
          </cell>
          <cell r="H292">
            <v>1256270.7414457935</v>
          </cell>
          <cell r="I292">
            <v>1244780.3284340561</v>
          </cell>
          <cell r="J292">
            <v>1280218.9142969474</v>
          </cell>
          <cell r="K292">
            <v>1333376.7930912843</v>
          </cell>
          <cell r="L292">
            <v>0</v>
          </cell>
          <cell r="M292">
            <v>843775.85387836362</v>
          </cell>
          <cell r="N292">
            <v>496</v>
          </cell>
          <cell r="O292">
            <v>507</v>
          </cell>
        </row>
        <row r="293">
          <cell r="A293" t="str">
            <v>1705</v>
          </cell>
          <cell r="B293" t="str">
            <v>Cost Data for 11 KV  Station Type 3.0 MVAR Capacitor Bank with 0.2 % Reactor for Rural area</v>
          </cell>
          <cell r="C293">
            <v>13.836834709169473</v>
          </cell>
          <cell r="D293">
            <v>13.710276842032867</v>
          </cell>
          <cell r="E293">
            <v>14.100605008354089</v>
          </cell>
          <cell r="F293">
            <v>14.686097257835918</v>
          </cell>
          <cell r="G293">
            <v>9.2935277695528669</v>
          </cell>
          <cell r="H293">
            <v>1383683.4709169473</v>
          </cell>
          <cell r="I293">
            <v>1371027.6842032867</v>
          </cell>
          <cell r="J293">
            <v>1410060.5008354089</v>
          </cell>
          <cell r="K293">
            <v>1468609.7257835919</v>
          </cell>
          <cell r="L293">
            <v>0</v>
          </cell>
          <cell r="M293">
            <v>929352.77695528674</v>
          </cell>
          <cell r="N293">
            <v>497</v>
          </cell>
          <cell r="O293">
            <v>508</v>
          </cell>
        </row>
        <row r="294">
          <cell r="A294" t="str">
            <v>1706</v>
          </cell>
          <cell r="B294" t="str">
            <v>Cost Data for 11 KV  Station Type 3.0 MVAR Capacitor Bank with 0.6 % Reactor for Urban area</v>
          </cell>
          <cell r="C294">
            <v>16.619853637595657</v>
          </cell>
          <cell r="D294">
            <v>16.467841036975173</v>
          </cell>
          <cell r="E294">
            <v>16.936676368988699</v>
          </cell>
          <cell r="F294">
            <v>17.639929367008993</v>
          </cell>
          <cell r="G294">
            <v>11.162746000322096</v>
          </cell>
          <cell r="H294">
            <v>1661985.3637595659</v>
          </cell>
          <cell r="I294">
            <v>1646784.1036975174</v>
          </cell>
          <cell r="J294">
            <v>1693667.6368988701</v>
          </cell>
          <cell r="K294">
            <v>1763992.9367008994</v>
          </cell>
          <cell r="L294">
            <v>0</v>
          </cell>
          <cell r="M294">
            <v>1116274.6000322097</v>
          </cell>
          <cell r="N294">
            <v>498</v>
          </cell>
          <cell r="O294">
            <v>509</v>
          </cell>
        </row>
        <row r="295">
          <cell r="A295" t="str">
            <v>1707</v>
          </cell>
          <cell r="B295" t="str">
            <v xml:space="preserve">Cost Data for 22 KV  Station Type 1.2 MVAR Capacitor Bank with 0.2 % Reactor for rural area </v>
          </cell>
          <cell r="C295">
            <v>13.553684280183464</v>
          </cell>
          <cell r="D295">
            <v>13.429716233271243</v>
          </cell>
          <cell r="E295">
            <v>13.812056908951563</v>
          </cell>
          <cell r="F295">
            <v>14.385567922472044</v>
          </cell>
          <cell r="G295">
            <v>9.1033494209600025</v>
          </cell>
          <cell r="H295">
            <v>1355368.4280183464</v>
          </cell>
          <cell r="I295">
            <v>1342971.6233271244</v>
          </cell>
          <cell r="J295">
            <v>1381205.6908951562</v>
          </cell>
          <cell r="K295">
            <v>1438556.7922472043</v>
          </cell>
          <cell r="L295">
            <v>0</v>
          </cell>
          <cell r="M295">
            <v>910334.94209600019</v>
          </cell>
          <cell r="N295">
            <v>499</v>
          </cell>
          <cell r="O295">
            <v>510</v>
          </cell>
        </row>
        <row r="296">
          <cell r="A296" t="str">
            <v>1708</v>
          </cell>
          <cell r="B296" t="str">
            <v>Cost Data for 22 KV  Station Type 2.4 MVAR Capacitor Bank with 0.2 % Reactor for any area</v>
          </cell>
          <cell r="C296">
            <v>15.206327593683463</v>
          </cell>
          <cell r="D296">
            <v>15.067243733271244</v>
          </cell>
          <cell r="E296">
            <v>15.496204408951563</v>
          </cell>
          <cell r="F296">
            <v>16.139645422472043</v>
          </cell>
          <cell r="G296">
            <v>10.21334942096</v>
          </cell>
          <cell r="H296">
            <v>1520632.7593683463</v>
          </cell>
          <cell r="I296">
            <v>1506724.3733271244</v>
          </cell>
          <cell r="J296">
            <v>1549620.4408951562</v>
          </cell>
          <cell r="K296">
            <v>1613964.5422472043</v>
          </cell>
          <cell r="L296">
            <v>0</v>
          </cell>
          <cell r="M296">
            <v>1021334.9420960001</v>
          </cell>
          <cell r="N296">
            <v>500</v>
          </cell>
          <cell r="O296">
            <v>511</v>
          </cell>
        </row>
        <row r="297">
          <cell r="A297" t="str">
            <v>1709</v>
          </cell>
          <cell r="B297" t="str">
            <v>Cost Data for 22 KV  Station Type 3.0 MVAR Capacitor Bank with 0.2 % Reactor for Rural area</v>
          </cell>
          <cell r="C297">
            <v>17.097189763183458</v>
          </cell>
          <cell r="D297">
            <v>16.940811233271241</v>
          </cell>
          <cell r="E297">
            <v>17.423111908951558</v>
          </cell>
          <cell r="F297">
            <v>18.146562922472036</v>
          </cell>
          <cell r="G297">
            <v>11.483349420959998</v>
          </cell>
          <cell r="H297">
            <v>1709718.9763183459</v>
          </cell>
          <cell r="I297">
            <v>1694081.1233271239</v>
          </cell>
          <cell r="J297">
            <v>1742311.1908951558</v>
          </cell>
          <cell r="K297">
            <v>1814656.2922472036</v>
          </cell>
          <cell r="L297">
            <v>0</v>
          </cell>
          <cell r="M297">
            <v>1148334.9420959998</v>
          </cell>
          <cell r="N297">
            <v>501</v>
          </cell>
          <cell r="O297">
            <v>512</v>
          </cell>
        </row>
        <row r="298">
          <cell r="A298" t="str">
            <v>1710</v>
          </cell>
          <cell r="B298" t="str">
            <v>Cost Data for 22 KV  Station Type 3.0 MVAR Capacitor Bank with 0.6 % Reactor for Urban area</v>
          </cell>
          <cell r="C298">
            <v>21.653125384183458</v>
          </cell>
          <cell r="D298">
            <v>21.455076233271239</v>
          </cell>
          <cell r="E298">
            <v>22.065896908951562</v>
          </cell>
          <cell r="F298">
            <v>22.982127922472035</v>
          </cell>
          <cell r="G298">
            <v>14.543349420959997</v>
          </cell>
          <cell r="H298">
            <v>2165312.5384183456</v>
          </cell>
          <cell r="I298">
            <v>2145507.6233271239</v>
          </cell>
          <cell r="J298">
            <v>2206589.690895156</v>
          </cell>
          <cell r="K298">
            <v>2298212.7922472036</v>
          </cell>
          <cell r="L298">
            <v>0</v>
          </cell>
          <cell r="M298">
            <v>1454334.9420959996</v>
          </cell>
          <cell r="N298">
            <v>502</v>
          </cell>
          <cell r="O298">
            <v>513</v>
          </cell>
        </row>
        <row r="299">
          <cell r="A299" t="str">
            <v>20</v>
          </cell>
          <cell r="B299" t="str">
            <v xml:space="preserve">Other than above  </v>
          </cell>
          <cell r="C299">
            <v>0</v>
          </cell>
          <cell r="D299">
            <v>0</v>
          </cell>
          <cell r="E299">
            <v>0</v>
          </cell>
          <cell r="F299">
            <v>0</v>
          </cell>
          <cell r="G299">
            <v>0</v>
          </cell>
          <cell r="H299">
            <v>0</v>
          </cell>
          <cell r="I299">
            <v>0</v>
          </cell>
          <cell r="J299">
            <v>0</v>
          </cell>
          <cell r="K299">
            <v>0</v>
          </cell>
          <cell r="L299">
            <v>0</v>
          </cell>
          <cell r="M299">
            <v>0</v>
          </cell>
        </row>
        <row r="300">
          <cell r="A300" t="str">
            <v>2001</v>
          </cell>
          <cell r="B300" t="str">
            <v>Supply erection ,testing &amp; Commissioning of LT 6 way F.P.</v>
          </cell>
          <cell r="C300">
            <v>0.43986894385693898</v>
          </cell>
          <cell r="D300">
            <v>0.43584570613500001</v>
          </cell>
          <cell r="E300">
            <v>0.44825412481499993</v>
          </cell>
          <cell r="F300">
            <v>0.46686675283500001</v>
          </cell>
          <cell r="G300">
            <v>0.29543853999999997</v>
          </cell>
          <cell r="H300">
            <v>43986.8943856939</v>
          </cell>
          <cell r="I300">
            <v>43584.5706135</v>
          </cell>
          <cell r="J300">
            <v>44825.412481499996</v>
          </cell>
          <cell r="K300">
            <v>46686.675283500001</v>
          </cell>
          <cell r="L300">
            <v>0</v>
          </cell>
          <cell r="M300">
            <v>29543.853999999999</v>
          </cell>
          <cell r="N300">
            <v>503</v>
          </cell>
          <cell r="O300">
            <v>514</v>
          </cell>
        </row>
        <row r="301">
          <cell r="A301" t="str">
            <v>2001A</v>
          </cell>
          <cell r="B301" t="str">
            <v>Supply erection ,testing &amp; Commissioning of LT 8 way F.P.</v>
          </cell>
          <cell r="C301">
            <v>0.50686799710693897</v>
          </cell>
          <cell r="D301">
            <v>0.43584570613500001</v>
          </cell>
          <cell r="E301">
            <v>0.44825412481499993</v>
          </cell>
          <cell r="F301">
            <v>0.46686675283500001</v>
          </cell>
          <cell r="G301">
            <v>0.34043854000000001</v>
          </cell>
          <cell r="H301">
            <v>50686.7997106939</v>
          </cell>
          <cell r="I301">
            <v>43584.5706135</v>
          </cell>
          <cell r="J301">
            <v>44825.412481499996</v>
          </cell>
          <cell r="K301">
            <v>46686.675283500001</v>
          </cell>
          <cell r="L301">
            <v>0</v>
          </cell>
          <cell r="M301">
            <v>34043.853999999999</v>
          </cell>
          <cell r="N301">
            <v>504</v>
          </cell>
          <cell r="O301">
            <v>515</v>
          </cell>
        </row>
        <row r="302">
          <cell r="A302" t="str">
            <v>2002</v>
          </cell>
          <cell r="B302" t="str">
            <v>Supply erection ,testing &amp; Commissioning of LT 4 way F.P.</v>
          </cell>
          <cell r="C302">
            <v>0.35053687285693902</v>
          </cell>
          <cell r="D302">
            <v>0.347330706135</v>
          </cell>
          <cell r="E302">
            <v>0.35721912481499996</v>
          </cell>
          <cell r="F302">
            <v>0.37205175283500003</v>
          </cell>
          <cell r="G302">
            <v>0.23543854</v>
          </cell>
          <cell r="H302">
            <v>35053.687285693901</v>
          </cell>
          <cell r="I302">
            <v>34733.0706135</v>
          </cell>
          <cell r="J302">
            <v>35721.912481499996</v>
          </cell>
          <cell r="K302">
            <v>37205.175283500001</v>
          </cell>
          <cell r="L302">
            <v>0</v>
          </cell>
          <cell r="M302">
            <v>23543.853999999999</v>
          </cell>
          <cell r="N302">
            <v>505</v>
          </cell>
          <cell r="O302">
            <v>516</v>
          </cell>
        </row>
        <row r="303">
          <cell r="A303" t="str">
            <v>2003</v>
          </cell>
          <cell r="B303" t="str">
            <v>Supply erection ,testing &amp; Commissioning of LT Mini F.P.</v>
          </cell>
          <cell r="C303">
            <v>0.17187273085693897</v>
          </cell>
          <cell r="D303">
            <v>0.17030070613500001</v>
          </cell>
          <cell r="E303">
            <v>0.175149124815</v>
          </cell>
          <cell r="F303">
            <v>0.18242175283500001</v>
          </cell>
          <cell r="G303">
            <v>0.11543853999999998</v>
          </cell>
          <cell r="H303">
            <v>17187.273085693898</v>
          </cell>
          <cell r="I303">
            <v>17030.0706135</v>
          </cell>
          <cell r="J303">
            <v>17514.9124815</v>
          </cell>
          <cell r="K303">
            <v>18242.175283500001</v>
          </cell>
          <cell r="L303">
            <v>0</v>
          </cell>
          <cell r="M303">
            <v>11543.853999999998</v>
          </cell>
          <cell r="N303">
            <v>506</v>
          </cell>
          <cell r="O303">
            <v>517</v>
          </cell>
        </row>
        <row r="304">
          <cell r="B304" t="str">
            <v>RENOVATION &amp; MODERNIZATION WORK</v>
          </cell>
          <cell r="C304">
            <v>0</v>
          </cell>
          <cell r="D304">
            <v>0</v>
          </cell>
          <cell r="E304">
            <v>0</v>
          </cell>
          <cell r="F304">
            <v>0</v>
          </cell>
          <cell r="G304">
            <v>0</v>
          </cell>
          <cell r="H304">
            <v>0</v>
          </cell>
          <cell r="I304">
            <v>0</v>
          </cell>
          <cell r="J304">
            <v>0</v>
          </cell>
          <cell r="K304">
            <v>0</v>
          </cell>
          <cell r="L304">
            <v>0</v>
          </cell>
          <cell r="M304">
            <v>0</v>
          </cell>
        </row>
        <row r="305">
          <cell r="A305" t="str">
            <v>51</v>
          </cell>
          <cell r="B305" t="str">
            <v>Upgradation of 33 kV Lines</v>
          </cell>
          <cell r="C305">
            <v>0</v>
          </cell>
          <cell r="D305">
            <v>0</v>
          </cell>
          <cell r="E305">
            <v>0</v>
          </cell>
          <cell r="F305">
            <v>0</v>
          </cell>
          <cell r="G305">
            <v>0</v>
          </cell>
          <cell r="H305">
            <v>0</v>
          </cell>
          <cell r="I305">
            <v>0</v>
          </cell>
          <cell r="J305">
            <v>0</v>
          </cell>
          <cell r="K305">
            <v>0</v>
          </cell>
          <cell r="L305">
            <v>0</v>
          </cell>
          <cell r="M305">
            <v>0</v>
          </cell>
        </row>
        <row r="306">
          <cell r="A306" t="str">
            <v>5101</v>
          </cell>
          <cell r="B306" t="str">
            <v>Upgrading of 33 kV lines 80 sqmm to 100 sqmm conductor</v>
          </cell>
          <cell r="C306">
            <v>3.4947993928586523</v>
          </cell>
          <cell r="D306">
            <v>3.4628343975019189</v>
          </cell>
          <cell r="E306">
            <v>3.5614204301710126</v>
          </cell>
          <cell r="F306">
            <v>3.709299479174653</v>
          </cell>
          <cell r="G306">
            <v>2.3472864921212797</v>
          </cell>
          <cell r="H306">
            <v>349479.93928586523</v>
          </cell>
          <cell r="I306">
            <v>346283.43975019187</v>
          </cell>
          <cell r="J306">
            <v>356142.04301710124</v>
          </cell>
          <cell r="K306">
            <v>370929.9479174653</v>
          </cell>
          <cell r="L306">
            <v>0</v>
          </cell>
          <cell r="M306">
            <v>234728.64921212799</v>
          </cell>
          <cell r="N306">
            <v>507</v>
          </cell>
          <cell r="O306">
            <v>518</v>
          </cell>
        </row>
        <row r="307">
          <cell r="A307" t="str">
            <v>5102</v>
          </cell>
          <cell r="B307" t="str">
            <v>Upgrading of 33 kv lines by AAA 200 sqmm cond</v>
          </cell>
          <cell r="C307">
            <v>6.1618705874914399</v>
          </cell>
          <cell r="D307">
            <v>6.1055113683842031</v>
          </cell>
          <cell r="E307">
            <v>6.2793337560962081</v>
          </cell>
          <cell r="F307">
            <v>6.540067337664218</v>
          </cell>
          <cell r="G307">
            <v>4.1386282788572801</v>
          </cell>
          <cell r="H307">
            <v>616187.05874914397</v>
          </cell>
          <cell r="I307">
            <v>610551.13683842029</v>
          </cell>
          <cell r="J307">
            <v>627933.37560962082</v>
          </cell>
          <cell r="K307">
            <v>654006.73376642179</v>
          </cell>
          <cell r="L307">
            <v>0</v>
          </cell>
          <cell r="M307">
            <v>413862.82788572804</v>
          </cell>
          <cell r="N307">
            <v>508</v>
          </cell>
          <cell r="O307">
            <v>519</v>
          </cell>
        </row>
        <row r="308">
          <cell r="A308" t="str">
            <v>5103</v>
          </cell>
          <cell r="B308" t="str">
            <v>Replacement of 33 kV old HT Cable size 3C X 300 sqmm</v>
          </cell>
          <cell r="C308">
            <v>31.505262202405547</v>
          </cell>
          <cell r="D308">
            <v>31.217101010072035</v>
          </cell>
          <cell r="E308">
            <v>32.10584409932676</v>
          </cell>
          <cell r="F308">
            <v>33.438958733208842</v>
          </cell>
          <cell r="G308">
            <v>21.160549744159997</v>
          </cell>
          <cell r="H308">
            <v>3150526.2202405548</v>
          </cell>
          <cell r="I308">
            <v>3121710.1010072036</v>
          </cell>
          <cell r="J308">
            <v>3210584.4099326758</v>
          </cell>
          <cell r="K308">
            <v>3343895.8733208841</v>
          </cell>
          <cell r="L308">
            <v>0</v>
          </cell>
          <cell r="M308">
            <v>2116054.9744159998</v>
          </cell>
          <cell r="N308">
            <v>509</v>
          </cell>
          <cell r="O308">
            <v>520</v>
          </cell>
        </row>
        <row r="309">
          <cell r="A309" t="str">
            <v>5104</v>
          </cell>
          <cell r="B309" t="str">
            <v>Replacement of old HT jointing kit outdoor 33 kV, 3C X 300 sqmm</v>
          </cell>
          <cell r="C309">
            <v>0.240749931345</v>
          </cell>
          <cell r="D309">
            <v>0.23854792499999999</v>
          </cell>
          <cell r="E309">
            <v>0.245339325</v>
          </cell>
          <cell r="F309">
            <v>0.255526425</v>
          </cell>
          <cell r="G309">
            <v>0.16170000000000001</v>
          </cell>
          <cell r="H309">
            <v>24074.9931345</v>
          </cell>
          <cell r="I309">
            <v>23854.7925</v>
          </cell>
          <cell r="J309">
            <v>24533.932499999999</v>
          </cell>
          <cell r="K309">
            <v>25552.642500000002</v>
          </cell>
          <cell r="L309">
            <v>0</v>
          </cell>
          <cell r="M309">
            <v>16170</v>
          </cell>
          <cell r="N309">
            <v>510</v>
          </cell>
          <cell r="O309">
            <v>521</v>
          </cell>
        </row>
        <row r="310">
          <cell r="A310" t="str">
            <v>5105</v>
          </cell>
          <cell r="B310" t="str">
            <v>Replacement of old HT jointing kit Intdoor termination joint 33 kV, 3C X 300 sqmm</v>
          </cell>
          <cell r="C310">
            <v>0.18164187770000001</v>
          </cell>
          <cell r="D310">
            <v>0.17998049999999999</v>
          </cell>
          <cell r="E310">
            <v>0.18510450000000001</v>
          </cell>
          <cell r="F310">
            <v>0.1927905</v>
          </cell>
          <cell r="G310">
            <v>0.122</v>
          </cell>
          <cell r="H310">
            <v>18164.18777</v>
          </cell>
          <cell r="I310">
            <v>17998.05</v>
          </cell>
          <cell r="J310">
            <v>18510.45</v>
          </cell>
          <cell r="K310">
            <v>19279.05</v>
          </cell>
          <cell r="L310">
            <v>0</v>
          </cell>
          <cell r="M310">
            <v>12200</v>
          </cell>
          <cell r="N310">
            <v>511</v>
          </cell>
          <cell r="O310">
            <v>522</v>
          </cell>
        </row>
        <row r="311">
          <cell r="A311" t="str">
            <v>5106</v>
          </cell>
          <cell r="B311" t="str">
            <v>Replacement of old HT jointing kit Intdoor Straight Through joint 33 kV, 3C X 300 sqmm</v>
          </cell>
          <cell r="C311">
            <v>0.45708242994999998</v>
          </cell>
          <cell r="D311">
            <v>0.45290175000000005</v>
          </cell>
          <cell r="E311">
            <v>0.46579574999999995</v>
          </cell>
          <cell r="F311">
            <v>0.48513675000000001</v>
          </cell>
          <cell r="G311">
            <v>0.307</v>
          </cell>
          <cell r="H311">
            <v>45708.242995000001</v>
          </cell>
          <cell r="I311">
            <v>45290.175000000003</v>
          </cell>
          <cell r="J311">
            <v>46579.574999999997</v>
          </cell>
          <cell r="K311">
            <v>48513.675000000003</v>
          </cell>
          <cell r="L311">
            <v>0</v>
          </cell>
          <cell r="M311">
            <v>30700</v>
          </cell>
          <cell r="N311">
            <v>512</v>
          </cell>
          <cell r="O311">
            <v>523</v>
          </cell>
        </row>
        <row r="312">
          <cell r="A312" t="str">
            <v>52</v>
          </cell>
          <cell r="B312" t="str">
            <v>Upgrading of 22 kV lines</v>
          </cell>
          <cell r="C312">
            <v>0</v>
          </cell>
          <cell r="D312">
            <v>0</v>
          </cell>
          <cell r="E312">
            <v>0</v>
          </cell>
          <cell r="F312">
            <v>0</v>
          </cell>
          <cell r="G312">
            <v>0</v>
          </cell>
          <cell r="H312">
            <v>0</v>
          </cell>
          <cell r="I312">
            <v>0</v>
          </cell>
          <cell r="J312">
            <v>0</v>
          </cell>
          <cell r="K312">
            <v>0</v>
          </cell>
          <cell r="L312">
            <v>0</v>
          </cell>
          <cell r="M312">
            <v>0</v>
          </cell>
        </row>
        <row r="313">
          <cell r="A313" t="str">
            <v>5201</v>
          </cell>
          <cell r="B313" t="str">
            <v>From 55 sqmm to 80 Sqmm conductor</v>
          </cell>
          <cell r="C313">
            <v>3.8121888620424573</v>
          </cell>
          <cell r="D313">
            <v>3.777320880915076</v>
          </cell>
          <cell r="E313">
            <v>3.8848602654251141</v>
          </cell>
          <cell r="F313">
            <v>4.0461693421901703</v>
          </cell>
          <cell r="G313">
            <v>2.5604615359532796</v>
          </cell>
          <cell r="H313">
            <v>381218.88620424573</v>
          </cell>
          <cell r="I313">
            <v>377732.08809150761</v>
          </cell>
          <cell r="J313">
            <v>388486.02654251142</v>
          </cell>
          <cell r="K313">
            <v>404616.93421901704</v>
          </cell>
          <cell r="L313">
            <v>0</v>
          </cell>
          <cell r="M313">
            <v>256046.15359532795</v>
          </cell>
          <cell r="N313">
            <v>513</v>
          </cell>
          <cell r="O313">
            <v>524</v>
          </cell>
        </row>
        <row r="314">
          <cell r="A314" t="str">
            <v>5202</v>
          </cell>
          <cell r="B314" t="str">
            <v>From 80sqmm to 100 sqmm conductor</v>
          </cell>
          <cell r="C314">
            <v>3.4696829292782927</v>
          </cell>
          <cell r="D314">
            <v>3.4379476603096784</v>
          </cell>
          <cell r="E314">
            <v>3.5358251737704522</v>
          </cell>
          <cell r="F314">
            <v>3.6826414439616131</v>
          </cell>
          <cell r="G314">
            <v>2.3304169871612799</v>
          </cell>
          <cell r="H314">
            <v>346968.29292782926</v>
          </cell>
          <cell r="I314">
            <v>343794.76603096782</v>
          </cell>
          <cell r="J314">
            <v>353582.51737704524</v>
          </cell>
          <cell r="K314">
            <v>368264.14439616131</v>
          </cell>
          <cell r="L314">
            <v>0</v>
          </cell>
          <cell r="M314">
            <v>233041.69871612798</v>
          </cell>
          <cell r="N314">
            <v>514</v>
          </cell>
          <cell r="O314">
            <v>525</v>
          </cell>
        </row>
        <row r="315">
          <cell r="A315" t="str">
            <v>5203</v>
          </cell>
          <cell r="B315" t="str">
            <v>From 0.03 to 55 sqmm conductor</v>
          </cell>
          <cell r="C315">
            <v>2.2835995574724786</v>
          </cell>
          <cell r="D315">
            <v>2.2627127365006063</v>
          </cell>
          <cell r="E315">
            <v>2.3271316044436845</v>
          </cell>
          <cell r="F315">
            <v>2.4237599063583009</v>
          </cell>
          <cell r="G315">
            <v>1.5337825700732799</v>
          </cell>
          <cell r="H315">
            <v>228359.95574724788</v>
          </cell>
          <cell r="I315">
            <v>226271.27365006064</v>
          </cell>
          <cell r="J315">
            <v>232713.16044436843</v>
          </cell>
          <cell r="K315">
            <v>242375.99063583009</v>
          </cell>
          <cell r="L315">
            <v>0</v>
          </cell>
          <cell r="M315">
            <v>153378.25700732798</v>
          </cell>
          <cell r="N315">
            <v>515</v>
          </cell>
          <cell r="O315">
            <v>526</v>
          </cell>
        </row>
        <row r="316">
          <cell r="A316" t="str">
            <v>5204</v>
          </cell>
          <cell r="B316" t="str">
            <v>From 0.1 to 0.2 sqmm conductor</v>
          </cell>
          <cell r="C316">
            <v>6.2816076704894623</v>
          </cell>
          <cell r="D316">
            <v>6.2241532825694232</v>
          </cell>
          <cell r="E316">
            <v>6.4013533760233576</v>
          </cell>
          <cell r="F316">
            <v>6.6671535162042579</v>
          </cell>
          <cell r="G316">
            <v>4.2190498441412796</v>
          </cell>
          <cell r="H316">
            <v>628160.76704894623</v>
          </cell>
          <cell r="I316">
            <v>622415.32825694233</v>
          </cell>
          <cell r="J316">
            <v>640135.33760233573</v>
          </cell>
          <cell r="K316">
            <v>666715.35162042582</v>
          </cell>
          <cell r="L316">
            <v>0</v>
          </cell>
          <cell r="M316">
            <v>421904.98441412795</v>
          </cell>
          <cell r="N316">
            <v>516</v>
          </cell>
          <cell r="O316">
            <v>527</v>
          </cell>
        </row>
        <row r="317">
          <cell r="A317" t="str">
            <v>5205</v>
          </cell>
          <cell r="B317" t="str">
            <v>Replacement of 22 kV old HT Cable size 3C X 300 sqmm</v>
          </cell>
          <cell r="C317">
            <v>24.582908109672751</v>
          </cell>
          <cell r="D317">
            <v>24.358061858072038</v>
          </cell>
          <cell r="E317">
            <v>25.051529811326759</v>
          </cell>
          <cell r="F317">
            <v>26.091731741208843</v>
          </cell>
          <cell r="G317">
            <v>16.511141744159996</v>
          </cell>
          <cell r="H317">
            <v>2458290.8109672749</v>
          </cell>
          <cell r="I317">
            <v>2435806.1858072039</v>
          </cell>
          <cell r="J317">
            <v>2505152.9811326759</v>
          </cell>
          <cell r="K317">
            <v>2609173.1741208844</v>
          </cell>
          <cell r="L317">
            <v>0</v>
          </cell>
          <cell r="M317">
            <v>1651114.1744159998</v>
          </cell>
          <cell r="N317">
            <v>517</v>
          </cell>
          <cell r="O317">
            <v>528</v>
          </cell>
        </row>
        <row r="318">
          <cell r="A318" t="str">
            <v>5206</v>
          </cell>
          <cell r="B318" t="str">
            <v>Replacement of 22 kV old outdoor HT jointing kit for 3C X 300 sqmm</v>
          </cell>
          <cell r="C318">
            <v>0.176430840225</v>
          </cell>
          <cell r="D318">
            <v>0.17481712500000002</v>
          </cell>
          <cell r="E318">
            <v>0.179794125</v>
          </cell>
          <cell r="F318">
            <v>0.18725962500000001</v>
          </cell>
          <cell r="G318">
            <v>0.11849999999999998</v>
          </cell>
          <cell r="H318">
            <v>17643.084022499999</v>
          </cell>
          <cell r="I318">
            <v>17481.712500000001</v>
          </cell>
          <cell r="J318">
            <v>17979.412499999999</v>
          </cell>
          <cell r="K318">
            <v>18725.962500000001</v>
          </cell>
          <cell r="L318">
            <v>0</v>
          </cell>
          <cell r="M318">
            <v>11849.999999999998</v>
          </cell>
          <cell r="N318">
            <v>518</v>
          </cell>
          <cell r="O318">
            <v>529</v>
          </cell>
        </row>
        <row r="319">
          <cell r="A319" t="str">
            <v>5207</v>
          </cell>
          <cell r="B319" t="str">
            <v>Replacement of 22 kV old Indoor HT jointing kit for 3C X 300 sqmm</v>
          </cell>
          <cell r="C319">
            <v>0.11963053174749999</v>
          </cell>
          <cell r="D319">
            <v>0.11853633750000001</v>
          </cell>
          <cell r="E319">
            <v>0.1219110375</v>
          </cell>
          <cell r="F319">
            <v>0.1269730875</v>
          </cell>
          <cell r="G319">
            <v>8.0349999999999991E-2</v>
          </cell>
          <cell r="H319">
            <v>11963.053174749999</v>
          </cell>
          <cell r="I319">
            <v>11853.633750000001</v>
          </cell>
          <cell r="J319">
            <v>12191.10375</v>
          </cell>
          <cell r="K319">
            <v>12697.30875</v>
          </cell>
          <cell r="L319">
            <v>0</v>
          </cell>
          <cell r="M319">
            <v>8034.9999999999991</v>
          </cell>
          <cell r="N319">
            <v>519</v>
          </cell>
          <cell r="O319">
            <v>530</v>
          </cell>
        </row>
        <row r="320">
          <cell r="A320" t="str">
            <v>5208</v>
          </cell>
          <cell r="B320" t="str">
            <v>Replacement of old HT jointing kit Intdoor Straight Through joint 22 kV, 3C X 300 sqmm</v>
          </cell>
          <cell r="C320">
            <v>0.33797300195000002</v>
          </cell>
          <cell r="D320">
            <v>0.33488175000000003</v>
          </cell>
          <cell r="E320">
            <v>0.34441574999999996</v>
          </cell>
          <cell r="F320">
            <v>0.35871675000000003</v>
          </cell>
          <cell r="G320">
            <v>0.22700000000000001</v>
          </cell>
          <cell r="H320">
            <v>33797.300195000003</v>
          </cell>
          <cell r="I320">
            <v>33488.175000000003</v>
          </cell>
          <cell r="J320">
            <v>34441.574999999997</v>
          </cell>
          <cell r="K320">
            <v>35871.675000000003</v>
          </cell>
          <cell r="L320">
            <v>0</v>
          </cell>
          <cell r="M320">
            <v>22700</v>
          </cell>
          <cell r="N320">
            <v>520</v>
          </cell>
          <cell r="O320">
            <v>531</v>
          </cell>
        </row>
        <row r="321">
          <cell r="A321" t="str">
            <v>53</v>
          </cell>
          <cell r="B321" t="str">
            <v>Upgrading of 11 kV lines</v>
          </cell>
          <cell r="C321">
            <v>0</v>
          </cell>
          <cell r="D321">
            <v>0</v>
          </cell>
          <cell r="E321">
            <v>0</v>
          </cell>
          <cell r="F321">
            <v>0</v>
          </cell>
          <cell r="G321">
            <v>0</v>
          </cell>
          <cell r="H321">
            <v>0</v>
          </cell>
          <cell r="I321">
            <v>0</v>
          </cell>
          <cell r="J321">
            <v>0</v>
          </cell>
          <cell r="K321">
            <v>0</v>
          </cell>
          <cell r="L321">
            <v>0</v>
          </cell>
          <cell r="M321">
            <v>0</v>
          </cell>
        </row>
        <row r="322">
          <cell r="A322" t="str">
            <v>5301</v>
          </cell>
          <cell r="B322" t="str">
            <v>From 35 sqmm to 80 sqmm conductor</v>
          </cell>
          <cell r="C322">
            <v>2.6597354437940171</v>
          </cell>
          <cell r="D322">
            <v>2.6354083160954307</v>
          </cell>
          <cell r="E322">
            <v>2.7104377343472574</v>
          </cell>
          <cell r="F322">
            <v>2.8229818617249984</v>
          </cell>
          <cell r="G322">
            <v>1.7864147202816001</v>
          </cell>
          <cell r="H322">
            <v>265973.54437940172</v>
          </cell>
          <cell r="I322">
            <v>263540.83160954306</v>
          </cell>
          <cell r="J322">
            <v>271043.77343472576</v>
          </cell>
          <cell r="K322">
            <v>282298.18617249985</v>
          </cell>
          <cell r="L322">
            <v>0</v>
          </cell>
          <cell r="M322">
            <v>178641.47202816</v>
          </cell>
          <cell r="N322">
            <v>521</v>
          </cell>
          <cell r="O322">
            <v>532</v>
          </cell>
        </row>
        <row r="323">
          <cell r="A323" t="str">
            <v>5302</v>
          </cell>
          <cell r="B323" t="str">
            <v>11 KV Line with 100 Sqmm conductor</v>
          </cell>
          <cell r="C323">
            <v>3.1122849429298518</v>
          </cell>
          <cell r="D323">
            <v>3.0838185954900319</v>
          </cell>
          <cell r="E323">
            <v>3.1716141426925955</v>
          </cell>
          <cell r="F323">
            <v>3.3033074634964401</v>
          </cell>
          <cell r="G323">
            <v>2.0903701714895999</v>
          </cell>
          <cell r="H323">
            <v>311228.49429298518</v>
          </cell>
          <cell r="I323">
            <v>308381.85954900319</v>
          </cell>
          <cell r="J323">
            <v>317161.41426925955</v>
          </cell>
          <cell r="K323">
            <v>330330.74634964403</v>
          </cell>
          <cell r="L323">
            <v>0</v>
          </cell>
          <cell r="M323">
            <v>209037.01714895997</v>
          </cell>
          <cell r="N323">
            <v>522</v>
          </cell>
          <cell r="O323">
            <v>533</v>
          </cell>
        </row>
        <row r="324">
          <cell r="A324" t="str">
            <v>5303</v>
          </cell>
          <cell r="B324" t="str">
            <v xml:space="preserve">11 kv lines with 55 sqmm cond  </v>
          </cell>
          <cell r="C324">
            <v>1.9262015711240383</v>
          </cell>
          <cell r="D324">
            <v>1.9085836716809603</v>
          </cell>
          <cell r="E324">
            <v>1.9629205733658275</v>
          </cell>
          <cell r="F324">
            <v>2.0444259258931283</v>
          </cell>
          <cell r="G324">
            <v>1.2937357544015999</v>
          </cell>
          <cell r="H324">
            <v>192620.15711240383</v>
          </cell>
          <cell r="I324">
            <v>190858.36716809604</v>
          </cell>
          <cell r="J324">
            <v>196292.05733658274</v>
          </cell>
          <cell r="K324">
            <v>204442.59258931284</v>
          </cell>
          <cell r="L324">
            <v>0</v>
          </cell>
          <cell r="M324">
            <v>129373.57544016</v>
          </cell>
          <cell r="N324">
            <v>523</v>
          </cell>
          <cell r="O324">
            <v>534</v>
          </cell>
        </row>
        <row r="325">
          <cell r="A325" t="str">
            <v>5316</v>
          </cell>
          <cell r="B325" t="str">
            <v>Replacement of Old HT cable by new XLPE cable size 11 kV, 3C X 95 sqmm</v>
          </cell>
          <cell r="C325">
            <v>10.437442804299531</v>
          </cell>
          <cell r="D325">
            <v>10.34197729304376</v>
          </cell>
          <cell r="E325">
            <v>10.636410810283438</v>
          </cell>
          <cell r="F325">
            <v>11.078061086142959</v>
          </cell>
          <cell r="G325">
            <v>7.0103218390399986</v>
          </cell>
          <cell r="H325">
            <v>1043744.280429953</v>
          </cell>
          <cell r="I325">
            <v>1034197.7293043759</v>
          </cell>
          <cell r="J325">
            <v>1063641.0810283439</v>
          </cell>
          <cell r="K325">
            <v>1107806.108614296</v>
          </cell>
          <cell r="L325">
            <v>0</v>
          </cell>
          <cell r="M325">
            <v>701032.18390399986</v>
          </cell>
          <cell r="N325">
            <v>524</v>
          </cell>
          <cell r="O325">
            <v>535</v>
          </cell>
        </row>
        <row r="326">
          <cell r="A326" t="str">
            <v>5317</v>
          </cell>
          <cell r="B326" t="str">
            <v>Replacement of Old HT cable by new XLPE cable size 11 kV, 3C X 120 sqmm</v>
          </cell>
          <cell r="C326">
            <v>14.862790619206601</v>
          </cell>
          <cell r="D326">
            <v>14.726848901320919</v>
          </cell>
          <cell r="E326">
            <v>15.146118620931478</v>
          </cell>
          <cell r="F326">
            <v>15.775023200347322</v>
          </cell>
          <cell r="G326">
            <v>9.9826123716799984</v>
          </cell>
          <cell r="H326">
            <v>1486279.0619206601</v>
          </cell>
          <cell r="I326">
            <v>1472684.8901320919</v>
          </cell>
          <cell r="J326">
            <v>1514611.8620931478</v>
          </cell>
          <cell r="K326">
            <v>1577502.3200347321</v>
          </cell>
          <cell r="L326">
            <v>0</v>
          </cell>
          <cell r="M326">
            <v>998261.23716799985</v>
          </cell>
          <cell r="N326">
            <v>525</v>
          </cell>
          <cell r="O326">
            <v>536</v>
          </cell>
        </row>
        <row r="327">
          <cell r="A327" t="str">
            <v>5318</v>
          </cell>
          <cell r="B327" t="str">
            <v>Replacement of Old HT cable by new XLPE cable size 11 kV, 3C X 240 sqmm</v>
          </cell>
          <cell r="C327">
            <v>16.726830864166207</v>
          </cell>
          <cell r="D327">
            <v>16.573839802075916</v>
          </cell>
          <cell r="E327">
            <v>17.045692892526478</v>
          </cell>
          <cell r="F327">
            <v>17.75347252820232</v>
          </cell>
          <cell r="G327">
            <v>11.234597391679998</v>
          </cell>
          <cell r="H327">
            <v>1672683.0864166208</v>
          </cell>
          <cell r="I327">
            <v>1657383.9802075918</v>
          </cell>
          <cell r="J327">
            <v>1704569.2892526479</v>
          </cell>
          <cell r="K327">
            <v>1775347.252820232</v>
          </cell>
          <cell r="L327">
            <v>0</v>
          </cell>
          <cell r="M327">
            <v>1123459.7391679997</v>
          </cell>
          <cell r="N327">
            <v>526</v>
          </cell>
          <cell r="O327">
            <v>537</v>
          </cell>
        </row>
        <row r="328">
          <cell r="A328" t="str">
            <v>5319</v>
          </cell>
          <cell r="B328" t="str">
            <v>Replacement of Old HT cable by new XLPE cable size 11 kV, 3C X 300 sqmm</v>
          </cell>
          <cell r="C328">
            <v>19.603800512874351</v>
          </cell>
          <cell r="D328">
            <v>19.424495402072044</v>
          </cell>
          <cell r="E328">
            <v>19.977505947326762</v>
          </cell>
          <cell r="F328">
            <v>20.807021765208841</v>
          </cell>
          <cell r="G328">
            <v>13.166917744159999</v>
          </cell>
          <cell r="H328">
            <v>1960380.051287435</v>
          </cell>
          <cell r="I328">
            <v>1942449.5402072042</v>
          </cell>
          <cell r="J328">
            <v>1997750.5947326762</v>
          </cell>
          <cell r="K328">
            <v>2080702.1765208843</v>
          </cell>
          <cell r="L328">
            <v>0</v>
          </cell>
          <cell r="M328">
            <v>1316691.7744159999</v>
          </cell>
          <cell r="N328">
            <v>527</v>
          </cell>
          <cell r="O328">
            <v>538</v>
          </cell>
        </row>
        <row r="329">
          <cell r="A329" t="str">
            <v>5320</v>
          </cell>
          <cell r="B329" t="str">
            <v>Replacement of old HT jointing Kit (Straight Through) for 11kV, 3C X 95 sqmm</v>
          </cell>
          <cell r="C329">
            <v>2.8065158972499997E-2</v>
          </cell>
          <cell r="D329">
            <v>2.7808462500000002E-2</v>
          </cell>
          <cell r="E329">
            <v>2.8600162500000002E-2</v>
          </cell>
          <cell r="F329">
            <v>2.9787712499999997E-2</v>
          </cell>
          <cell r="G329">
            <v>1.8849999999999999E-2</v>
          </cell>
          <cell r="H329">
            <v>2806.5158972499999</v>
          </cell>
          <cell r="I329">
            <v>2780.8462500000001</v>
          </cell>
          <cell r="J329">
            <v>2860.0162500000001</v>
          </cell>
          <cell r="K329">
            <v>2978.7712499999998</v>
          </cell>
          <cell r="L329">
            <v>0</v>
          </cell>
          <cell r="M329">
            <v>1884.9999999999998</v>
          </cell>
          <cell r="N329">
            <v>528</v>
          </cell>
          <cell r="O329">
            <v>539</v>
          </cell>
        </row>
        <row r="330">
          <cell r="A330" t="str">
            <v>5321</v>
          </cell>
          <cell r="B330" t="str">
            <v>Replacement of old HT jointing Kit (Straight Through) for 11kV, 3C X 120 sqmm</v>
          </cell>
          <cell r="C330">
            <v>3.3499526624999998E-2</v>
          </cell>
          <cell r="D330">
            <v>3.3193124999999997E-2</v>
          </cell>
          <cell r="E330">
            <v>3.4138124999999998E-2</v>
          </cell>
          <cell r="F330">
            <v>3.5555625E-2</v>
          </cell>
          <cell r="G330">
            <v>2.2499999999999996E-2</v>
          </cell>
          <cell r="H330">
            <v>3349.9526624999999</v>
          </cell>
          <cell r="I330">
            <v>3319.3125</v>
          </cell>
          <cell r="J330">
            <v>3413.8125</v>
          </cell>
          <cell r="K330">
            <v>3555.5625</v>
          </cell>
          <cell r="L330">
            <v>0</v>
          </cell>
          <cell r="M330">
            <v>2249.9999999999995</v>
          </cell>
          <cell r="N330">
            <v>529</v>
          </cell>
          <cell r="O330">
            <v>540</v>
          </cell>
        </row>
        <row r="331">
          <cell r="A331" t="str">
            <v>5322</v>
          </cell>
          <cell r="B331" t="str">
            <v>Replacement of old HT jointing Kit (Straight Through) for 11kV, 3C X 240 sqmm</v>
          </cell>
          <cell r="C331">
            <v>3.4988394474999997E-2</v>
          </cell>
          <cell r="D331">
            <v>3.4668375000000001E-2</v>
          </cell>
          <cell r="E331">
            <v>3.5655374999999996E-2</v>
          </cell>
          <cell r="F331">
            <v>3.7135874999999999E-2</v>
          </cell>
          <cell r="G331">
            <v>2.35E-2</v>
          </cell>
          <cell r="H331">
            <v>3498.8394475</v>
          </cell>
          <cell r="I331">
            <v>3466.8375000000001</v>
          </cell>
          <cell r="J331">
            <v>3565.5374999999999</v>
          </cell>
          <cell r="K331">
            <v>3713.5875000000001</v>
          </cell>
          <cell r="L331">
            <v>0</v>
          </cell>
          <cell r="M331">
            <v>2350</v>
          </cell>
          <cell r="N331">
            <v>530</v>
          </cell>
          <cell r="O331">
            <v>541</v>
          </cell>
        </row>
        <row r="332">
          <cell r="A332" t="str">
            <v>5323</v>
          </cell>
          <cell r="B332" t="str">
            <v>Replacement of old HT jointing Kit (Straight Through) for 11kV, 3C X 300 sqmm</v>
          </cell>
          <cell r="C332">
            <v>3.4988394474999997E-2</v>
          </cell>
          <cell r="D332">
            <v>3.4668375000000001E-2</v>
          </cell>
          <cell r="E332">
            <v>3.5655374999999996E-2</v>
          </cell>
          <cell r="F332">
            <v>3.7135874999999999E-2</v>
          </cell>
          <cell r="G332">
            <v>2.35E-2</v>
          </cell>
          <cell r="H332">
            <v>3498.8394475</v>
          </cell>
          <cell r="I332">
            <v>3466.8375000000001</v>
          </cell>
          <cell r="J332">
            <v>3565.5374999999999</v>
          </cell>
          <cell r="K332">
            <v>3713.5875000000001</v>
          </cell>
          <cell r="L332">
            <v>0</v>
          </cell>
          <cell r="M332">
            <v>2350</v>
          </cell>
          <cell r="N332">
            <v>531</v>
          </cell>
          <cell r="O332">
            <v>542</v>
          </cell>
        </row>
        <row r="333">
          <cell r="A333" t="str">
            <v>5324</v>
          </cell>
          <cell r="B333" t="str">
            <v>Replacement of old HT Indoor Termination joints for 11kV, 3C X 95 sqmm XLPE Cable</v>
          </cell>
          <cell r="C333">
            <v>2.4566319524999998E-2</v>
          </cell>
          <cell r="D333">
            <v>2.4341624999999999E-2</v>
          </cell>
          <cell r="E333">
            <v>2.5034625000000001E-2</v>
          </cell>
          <cell r="F333">
            <v>2.6074125E-2</v>
          </cell>
          <cell r="G333">
            <v>1.6499999999999997E-2</v>
          </cell>
          <cell r="H333">
            <v>2456.6319524999999</v>
          </cell>
          <cell r="I333">
            <v>2434.1624999999999</v>
          </cell>
          <cell r="J333">
            <v>2503.4625000000001</v>
          </cell>
          <cell r="K333">
            <v>2607.4124999999999</v>
          </cell>
          <cell r="L333">
            <v>0</v>
          </cell>
          <cell r="M333">
            <v>1649.9999999999998</v>
          </cell>
          <cell r="N333">
            <v>532</v>
          </cell>
          <cell r="O333">
            <v>543</v>
          </cell>
        </row>
        <row r="334">
          <cell r="A334" t="str">
            <v>5325</v>
          </cell>
          <cell r="B334" t="str">
            <v>Replacement of old HT Indoor Termination joints for 11kV, 3C X 120 sqmm XLPE Cable</v>
          </cell>
          <cell r="C334">
            <v>2.9032923074999998E-2</v>
          </cell>
          <cell r="D334">
            <v>2.8767375000000001E-2</v>
          </cell>
          <cell r="E334">
            <v>2.9586374999999998E-2</v>
          </cell>
          <cell r="F334">
            <v>3.0814875000000002E-2</v>
          </cell>
          <cell r="G334">
            <v>1.9499999999999997E-2</v>
          </cell>
          <cell r="H334">
            <v>2903.2923074999999</v>
          </cell>
          <cell r="I334">
            <v>2876.7375000000002</v>
          </cell>
          <cell r="J334">
            <v>2958.6374999999998</v>
          </cell>
          <cell r="K334">
            <v>3081.4875000000002</v>
          </cell>
          <cell r="L334">
            <v>0</v>
          </cell>
          <cell r="M334">
            <v>1949.9999999999998</v>
          </cell>
          <cell r="N334">
            <v>533</v>
          </cell>
          <cell r="O334">
            <v>544</v>
          </cell>
        </row>
        <row r="335">
          <cell r="A335" t="str">
            <v>5326</v>
          </cell>
          <cell r="B335" t="str">
            <v>Replacement of old HT Indoor Termination joints for 11kV, 3C X 240 sqmm XLPE Cable</v>
          </cell>
          <cell r="C335">
            <v>2.9554026822499999E-2</v>
          </cell>
          <cell r="D335">
            <v>2.9283712500000003E-2</v>
          </cell>
          <cell r="E335">
            <v>3.0117412499999999E-2</v>
          </cell>
          <cell r="F335">
            <v>3.1367962500000006E-2</v>
          </cell>
          <cell r="G335">
            <v>1.9849999999999996E-2</v>
          </cell>
          <cell r="H335">
            <v>2955.40268225</v>
          </cell>
          <cell r="I335">
            <v>2928.3712500000001</v>
          </cell>
          <cell r="J335">
            <v>3011.74125</v>
          </cell>
          <cell r="K335">
            <v>3136.7962500000003</v>
          </cell>
          <cell r="L335">
            <v>0</v>
          </cell>
          <cell r="M335">
            <v>1984.9999999999998</v>
          </cell>
          <cell r="N335">
            <v>534</v>
          </cell>
          <cell r="O335">
            <v>545</v>
          </cell>
        </row>
        <row r="336">
          <cell r="A336" t="str">
            <v>5327</v>
          </cell>
          <cell r="B336" t="str">
            <v>Replacement of old HT Indoor Termination joints for 11kV, 3C X 300 sqmm XLPE Cable</v>
          </cell>
          <cell r="C336">
            <v>3.0521790925E-2</v>
          </cell>
          <cell r="D336">
            <v>3.0242624999999999E-2</v>
          </cell>
          <cell r="E336">
            <v>3.1103625000000003E-2</v>
          </cell>
          <cell r="F336">
            <v>3.2395124999999997E-2</v>
          </cell>
          <cell r="G336">
            <v>2.0500000000000001E-2</v>
          </cell>
          <cell r="H336">
            <v>3052.1790925</v>
          </cell>
          <cell r="I336">
            <v>3024.2624999999998</v>
          </cell>
          <cell r="J336">
            <v>3110.3625000000002</v>
          </cell>
          <cell r="K336">
            <v>3239.5124999999998</v>
          </cell>
          <cell r="L336">
            <v>0</v>
          </cell>
          <cell r="M336">
            <v>2050</v>
          </cell>
          <cell r="N336">
            <v>535</v>
          </cell>
          <cell r="O336">
            <v>546</v>
          </cell>
        </row>
        <row r="337">
          <cell r="A337" t="str">
            <v>54</v>
          </cell>
          <cell r="B337" t="str">
            <v xml:space="preserve">LT Line Upgradation </v>
          </cell>
          <cell r="C337">
            <v>0</v>
          </cell>
          <cell r="D337">
            <v>0</v>
          </cell>
          <cell r="E337">
            <v>0</v>
          </cell>
          <cell r="F337">
            <v>0</v>
          </cell>
          <cell r="G337">
            <v>0</v>
          </cell>
          <cell r="H337">
            <v>0</v>
          </cell>
          <cell r="I337">
            <v>0</v>
          </cell>
          <cell r="J337">
            <v>0</v>
          </cell>
          <cell r="K337">
            <v>0</v>
          </cell>
          <cell r="L337">
            <v>0</v>
          </cell>
          <cell r="M337">
            <v>0</v>
          </cell>
        </row>
        <row r="338">
          <cell r="A338" t="str">
            <v>5405</v>
          </cell>
          <cell r="B338" t="str">
            <v>to Underground LT PVC Armoured Cable 2C X 16 Sq mm</v>
          </cell>
          <cell r="C338">
            <v>1.2654198663673613</v>
          </cell>
          <cell r="D338">
            <v>1.2538457713748401</v>
          </cell>
          <cell r="E338">
            <v>1.2895424481399602</v>
          </cell>
          <cell r="F338">
            <v>1.3430874632876402</v>
          </cell>
          <cell r="G338">
            <v>0.84992087535999994</v>
          </cell>
          <cell r="H338">
            <v>126541.98663673612</v>
          </cell>
          <cell r="I338">
            <v>125384.57713748401</v>
          </cell>
          <cell r="J338">
            <v>128954.24481399602</v>
          </cell>
          <cell r="K338">
            <v>134308.74632876401</v>
          </cell>
          <cell r="L338">
            <v>0</v>
          </cell>
          <cell r="M338">
            <v>84992.087535999992</v>
          </cell>
          <cell r="N338">
            <v>536</v>
          </cell>
          <cell r="O338">
            <v>547</v>
          </cell>
        </row>
        <row r="339">
          <cell r="A339" t="str">
            <v>5406</v>
          </cell>
          <cell r="B339" t="str">
            <v>to Underground LT XLPE Armoured Cable 3 1/2C X 120 Sq mm</v>
          </cell>
          <cell r="C339">
            <v>3.6614442323141776</v>
          </cell>
          <cell r="D339">
            <v>3.6279550288640401</v>
          </cell>
          <cell r="E339">
            <v>3.7312420047747601</v>
          </cell>
          <cell r="F339">
            <v>3.8861724686408405</v>
          </cell>
          <cell r="G339">
            <v>2.4592137121599995</v>
          </cell>
          <cell r="H339">
            <v>366144.42323141778</v>
          </cell>
          <cell r="I339">
            <v>362795.50288640399</v>
          </cell>
          <cell r="J339">
            <v>373124.200477476</v>
          </cell>
          <cell r="K339">
            <v>388617.24686408404</v>
          </cell>
          <cell r="L339">
            <v>0</v>
          </cell>
          <cell r="M339">
            <v>245921.37121599997</v>
          </cell>
          <cell r="N339">
            <v>537</v>
          </cell>
          <cell r="O339">
            <v>548</v>
          </cell>
        </row>
        <row r="340">
          <cell r="A340" t="str">
            <v>5407</v>
          </cell>
          <cell r="B340" t="str">
            <v>to Underground LT XLPE Armoured Cable 3 1/2C X 120 Sq mm</v>
          </cell>
          <cell r="C340">
            <v>6.4016613108744167</v>
          </cell>
          <cell r="D340">
            <v>6.3431088587664002</v>
          </cell>
          <cell r="E340">
            <v>6.5236955878416003</v>
          </cell>
          <cell r="F340">
            <v>6.7945756814544005</v>
          </cell>
          <cell r="G340">
            <v>4.2996840255999995</v>
          </cell>
          <cell r="H340">
            <v>640166.1310874417</v>
          </cell>
          <cell r="I340">
            <v>634310.88587663998</v>
          </cell>
          <cell r="J340">
            <v>652369.55878416006</v>
          </cell>
          <cell r="K340">
            <v>679457.56814544008</v>
          </cell>
          <cell r="L340">
            <v>0</v>
          </cell>
          <cell r="M340">
            <v>429968.40255999996</v>
          </cell>
          <cell r="N340">
            <v>538</v>
          </cell>
          <cell r="O340">
            <v>549</v>
          </cell>
        </row>
        <row r="341">
          <cell r="A341" t="str">
            <v>5408</v>
          </cell>
          <cell r="B341" t="str">
            <v>to Underground LT XLPE Armoured Cable 3 1/2C X 300 Sq mm</v>
          </cell>
          <cell r="C341">
            <v>7.5996290150523453</v>
          </cell>
          <cell r="D341">
            <v>7.5301194155384392</v>
          </cell>
          <cell r="E341">
            <v>7.7445000394683587</v>
          </cell>
          <cell r="F341">
            <v>8.0660709753632389</v>
          </cell>
          <cell r="G341">
            <v>5.1043005697599995</v>
          </cell>
          <cell r="H341">
            <v>759962.90150523453</v>
          </cell>
          <cell r="I341">
            <v>753011.94155384391</v>
          </cell>
          <cell r="J341">
            <v>774450.00394683587</v>
          </cell>
          <cell r="K341">
            <v>806607.09753632394</v>
          </cell>
          <cell r="L341">
            <v>0</v>
          </cell>
          <cell r="M341">
            <v>510430.05697599991</v>
          </cell>
          <cell r="N341">
            <v>539</v>
          </cell>
          <cell r="O341">
            <v>550</v>
          </cell>
        </row>
        <row r="342">
          <cell r="A342" t="str">
            <v>5409</v>
          </cell>
          <cell r="B342" t="str">
            <v>to Underground LT XLPE Armoured Cable 3 1/2C X 185 Sq mm</v>
          </cell>
          <cell r="C342">
            <v>5.1710943561765363</v>
          </cell>
          <cell r="D342">
            <v>5.1237972187722605</v>
          </cell>
          <cell r="E342">
            <v>5.26967044919994</v>
          </cell>
          <cell r="F342">
            <v>5.4884802948414606</v>
          </cell>
          <cell r="G342">
            <v>3.4731721530400002</v>
          </cell>
          <cell r="H342">
            <v>517109.43561765359</v>
          </cell>
          <cell r="I342">
            <v>512379.72187722602</v>
          </cell>
          <cell r="J342">
            <v>526967.04491999396</v>
          </cell>
          <cell r="K342">
            <v>548848.02948414604</v>
          </cell>
          <cell r="L342">
            <v>0</v>
          </cell>
          <cell r="M342">
            <v>347317.21530400001</v>
          </cell>
          <cell r="N342">
            <v>540</v>
          </cell>
          <cell r="O342">
            <v>551</v>
          </cell>
        </row>
        <row r="343">
          <cell r="A343" t="str">
            <v>5410</v>
          </cell>
          <cell r="B343" t="str">
            <v>to Underground LT XLPE Armoured Cable 3 1/2C X 70 Sq mm</v>
          </cell>
          <cell r="C343">
            <v>2.6993093868140701</v>
          </cell>
          <cell r="D343">
            <v>2.6746202981664609</v>
          </cell>
          <cell r="E343">
            <v>2.7507660717797409</v>
          </cell>
          <cell r="F343">
            <v>2.8649847321996607</v>
          </cell>
          <cell r="G343">
            <v>1.8129946098400003</v>
          </cell>
          <cell r="H343">
            <v>269930.93868140702</v>
          </cell>
          <cell r="I343">
            <v>267462.02981664607</v>
          </cell>
          <cell r="J343">
            <v>275076.60717797407</v>
          </cell>
          <cell r="K343">
            <v>286498.47321996605</v>
          </cell>
          <cell r="L343">
            <v>0</v>
          </cell>
          <cell r="M343">
            <v>181299.46098400003</v>
          </cell>
          <cell r="N343">
            <v>541</v>
          </cell>
          <cell r="O343">
            <v>552</v>
          </cell>
        </row>
        <row r="344">
          <cell r="A344" t="str">
            <v>55</v>
          </cell>
          <cell r="B344" t="str">
            <v>Conversion of OH to UG</v>
          </cell>
          <cell r="C344">
            <v>0</v>
          </cell>
          <cell r="D344">
            <v>0</v>
          </cell>
          <cell r="E344">
            <v>0</v>
          </cell>
          <cell r="F344">
            <v>0</v>
          </cell>
          <cell r="G344">
            <v>0</v>
          </cell>
          <cell r="H344">
            <v>0</v>
          </cell>
          <cell r="I344">
            <v>0</v>
          </cell>
          <cell r="J344">
            <v>0</v>
          </cell>
          <cell r="K344">
            <v>0</v>
          </cell>
          <cell r="L344">
            <v>0</v>
          </cell>
          <cell r="M344">
            <v>0</v>
          </cell>
        </row>
        <row r="345">
          <cell r="A345" t="str">
            <v>5501</v>
          </cell>
          <cell r="B345" t="str">
            <v>33 kV OH line by 3 C , 300 Sqmm XLPE UG Cable</v>
          </cell>
          <cell r="C345">
            <v>31.494840127455547</v>
          </cell>
          <cell r="D345">
            <v>31.206774260072038</v>
          </cell>
          <cell r="E345">
            <v>32.095223349326758</v>
          </cell>
          <cell r="F345">
            <v>33.427896983208839</v>
          </cell>
          <cell r="G345">
            <v>21.153549744159999</v>
          </cell>
          <cell r="H345">
            <v>3149484.0127455546</v>
          </cell>
          <cell r="I345">
            <v>3120677.4260072038</v>
          </cell>
          <cell r="J345">
            <v>3209522.3349326756</v>
          </cell>
          <cell r="K345">
            <v>3342789.6983208838</v>
          </cell>
          <cell r="L345">
            <v>0</v>
          </cell>
          <cell r="M345">
            <v>2115354.9744159998</v>
          </cell>
          <cell r="N345">
            <v>542</v>
          </cell>
          <cell r="O345">
            <v>553</v>
          </cell>
        </row>
        <row r="346">
          <cell r="A346" t="str">
            <v>5502</v>
          </cell>
          <cell r="B346" t="str">
            <v>Conversion of OH to UG 22 kV line 300 sqmm</v>
          </cell>
          <cell r="C346">
            <v>24.572486034722747</v>
          </cell>
          <cell r="D346">
            <v>24.34773510807204</v>
          </cell>
          <cell r="E346">
            <v>25.040909061326762</v>
          </cell>
          <cell r="F346">
            <v>26.08066999120884</v>
          </cell>
          <cell r="G346">
            <v>16.504141744159998</v>
          </cell>
          <cell r="H346">
            <v>2457248.6034722747</v>
          </cell>
          <cell r="I346">
            <v>2434773.5108072041</v>
          </cell>
          <cell r="J346">
            <v>2504090.9061326762</v>
          </cell>
          <cell r="K346">
            <v>2608066.9991208841</v>
          </cell>
          <cell r="L346">
            <v>0</v>
          </cell>
          <cell r="M346">
            <v>1650414.1744159998</v>
          </cell>
          <cell r="N346">
            <v>543</v>
          </cell>
          <cell r="O346">
            <v>554</v>
          </cell>
        </row>
        <row r="347">
          <cell r="A347" t="str">
            <v>5503</v>
          </cell>
          <cell r="B347" t="str">
            <v>Conversion of OH to UG 22 kV line 240 sqmm</v>
          </cell>
          <cell r="C347">
            <v>22.537905904601811</v>
          </cell>
          <cell r="D347">
            <v>22.33176415607592</v>
          </cell>
          <cell r="E347">
            <v>22.967543918526481</v>
          </cell>
          <cell r="F347">
            <v>23.921213562202322</v>
          </cell>
          <cell r="G347">
            <v>15.13761339168</v>
          </cell>
          <cell r="H347">
            <v>2253790.5904601812</v>
          </cell>
          <cell r="I347">
            <v>2233176.4156075921</v>
          </cell>
          <cell r="J347">
            <v>2296754.391852648</v>
          </cell>
          <cell r="K347">
            <v>2392121.3562202323</v>
          </cell>
          <cell r="L347">
            <v>0</v>
          </cell>
          <cell r="M347">
            <v>1513761.339168</v>
          </cell>
          <cell r="N347">
            <v>544</v>
          </cell>
          <cell r="O347">
            <v>555</v>
          </cell>
        </row>
        <row r="348">
          <cell r="A348" t="str">
            <v>5504</v>
          </cell>
          <cell r="B348" t="str">
            <v>Conversion of OH to UG 22 kV line 95 sqmm</v>
          </cell>
          <cell r="C348">
            <v>14.846826185088331</v>
          </cell>
          <cell r="D348">
            <v>14.711030485043761</v>
          </cell>
          <cell r="E348">
            <v>15.129849858283441</v>
          </cell>
          <cell r="F348">
            <v>15.758078918142962</v>
          </cell>
          <cell r="G348">
            <v>9.9718898390399993</v>
          </cell>
          <cell r="H348">
            <v>1484682.618508833</v>
          </cell>
          <cell r="I348">
            <v>1471103.0485043761</v>
          </cell>
          <cell r="J348">
            <v>1512984.985828344</v>
          </cell>
          <cell r="K348">
            <v>1575807.8918142961</v>
          </cell>
          <cell r="L348">
            <v>0</v>
          </cell>
          <cell r="M348">
            <v>997188.98390399991</v>
          </cell>
          <cell r="N348">
            <v>545</v>
          </cell>
          <cell r="O348">
            <v>556</v>
          </cell>
        </row>
        <row r="349">
          <cell r="A349" t="str">
            <v>5505</v>
          </cell>
          <cell r="B349" t="str">
            <v>Conversion of OH to UG 11 kV line 300 sqmm</v>
          </cell>
          <cell r="C349">
            <v>19.593378437924354</v>
          </cell>
          <cell r="D349">
            <v>19.414168652072043</v>
          </cell>
          <cell r="E349">
            <v>19.966885197326761</v>
          </cell>
          <cell r="F349">
            <v>20.795960015208841</v>
          </cell>
          <cell r="G349">
            <v>13.159917744160001</v>
          </cell>
          <cell r="H349">
            <v>1959337.8437924352</v>
          </cell>
          <cell r="I349">
            <v>1941416.8652072041</v>
          </cell>
          <cell r="J349">
            <v>1996688.5197326762</v>
          </cell>
          <cell r="K349">
            <v>2079596.0015208842</v>
          </cell>
          <cell r="L349">
            <v>0</v>
          </cell>
          <cell r="M349">
            <v>1315991.7744160001</v>
          </cell>
          <cell r="N349">
            <v>546</v>
          </cell>
          <cell r="O349">
            <v>557</v>
          </cell>
        </row>
        <row r="350">
          <cell r="A350" t="str">
            <v>5506</v>
          </cell>
          <cell r="B350" t="str">
            <v>Conversion of OH to UG 11 kV line 240 sqmm</v>
          </cell>
          <cell r="C350">
            <v>16.841027028261209</v>
          </cell>
          <cell r="D350">
            <v>16.686991477075917</v>
          </cell>
          <cell r="E350">
            <v>17.162065967526477</v>
          </cell>
          <cell r="F350">
            <v>17.87467770320232</v>
          </cell>
          <cell r="G350">
            <v>11.31129739168</v>
          </cell>
          <cell r="H350">
            <v>1684102.7028261209</v>
          </cell>
          <cell r="I350">
            <v>1668699.1477075918</v>
          </cell>
          <cell r="J350">
            <v>1716206.5967526478</v>
          </cell>
          <cell r="K350">
            <v>1787467.770320232</v>
          </cell>
          <cell r="L350">
            <v>0</v>
          </cell>
          <cell r="M350">
            <v>1131129.7391679999</v>
          </cell>
          <cell r="N350">
            <v>547</v>
          </cell>
          <cell r="O350">
            <v>558</v>
          </cell>
        </row>
        <row r="351">
          <cell r="A351" t="str">
            <v>5507</v>
          </cell>
          <cell r="B351" t="str">
            <v>Conversion of OH to UG 11 kV line 185 sqmm</v>
          </cell>
          <cell r="C351">
            <v>14.962098104801601</v>
          </cell>
          <cell r="D351">
            <v>14.82524807632092</v>
          </cell>
          <cell r="E351">
            <v>15.24731919593148</v>
          </cell>
          <cell r="F351">
            <v>15.880425875347319</v>
          </cell>
          <cell r="G351">
            <v>10.049312371679999</v>
          </cell>
          <cell r="H351">
            <v>1496209.8104801602</v>
          </cell>
          <cell r="I351">
            <v>1482524.8076320919</v>
          </cell>
          <cell r="J351">
            <v>1524731.9195931479</v>
          </cell>
          <cell r="K351">
            <v>1588042.587534732</v>
          </cell>
          <cell r="L351">
            <v>0</v>
          </cell>
          <cell r="M351">
            <v>1004931.2371679998</v>
          </cell>
          <cell r="N351">
            <v>548</v>
          </cell>
          <cell r="O351">
            <v>559</v>
          </cell>
        </row>
        <row r="352">
          <cell r="A352" t="str">
            <v>5508</v>
          </cell>
          <cell r="B352" t="str">
            <v>Conversion of OH to UG 11 kV line 95 sqmm</v>
          </cell>
          <cell r="C352">
            <v>10.484193254789531</v>
          </cell>
          <cell r="D352">
            <v>10.388300143043759</v>
          </cell>
          <cell r="E352">
            <v>10.684052460283439</v>
          </cell>
          <cell r="F352">
            <v>11.12768093614296</v>
          </cell>
          <cell r="G352">
            <v>7.04172183904</v>
          </cell>
          <cell r="H352">
            <v>1048419.3254789531</v>
          </cell>
          <cell r="I352">
            <v>1038830.014304376</v>
          </cell>
          <cell r="J352">
            <v>1068405.2460283439</v>
          </cell>
          <cell r="K352">
            <v>1112768.0936142961</v>
          </cell>
          <cell r="L352">
            <v>0</v>
          </cell>
          <cell r="M352">
            <v>704172.18390399998</v>
          </cell>
          <cell r="N352">
            <v>549</v>
          </cell>
          <cell r="O352">
            <v>560</v>
          </cell>
        </row>
        <row r="353">
          <cell r="A353" t="str">
            <v>5509</v>
          </cell>
          <cell r="B353" t="str">
            <v>Conversion of OH to UG 11 kV line 50 sqmm</v>
          </cell>
          <cell r="C353">
            <v>8.7372157202592291</v>
          </cell>
          <cell r="D353">
            <v>8.6573012449106397</v>
          </cell>
          <cell r="E353">
            <v>8.9037724547301611</v>
          </cell>
          <cell r="F353">
            <v>9.2734792694594415</v>
          </cell>
          <cell r="G353">
            <v>5.8683621385599984</v>
          </cell>
          <cell r="H353">
            <v>873721.57202592283</v>
          </cell>
          <cell r="I353">
            <v>865730.12449106399</v>
          </cell>
          <cell r="J353">
            <v>890377.24547301605</v>
          </cell>
          <cell r="K353">
            <v>927347.92694594408</v>
          </cell>
          <cell r="L353">
            <v>0</v>
          </cell>
          <cell r="M353">
            <v>586836.21385599987</v>
          </cell>
          <cell r="N353">
            <v>550</v>
          </cell>
          <cell r="O353">
            <v>561</v>
          </cell>
        </row>
        <row r="354">
          <cell r="A354" t="str">
            <v>5510</v>
          </cell>
          <cell r="B354" t="str">
            <v>Conversion of OH to UG LT line 300 sqmm</v>
          </cell>
          <cell r="C354">
            <v>7.5996290150523453</v>
          </cell>
          <cell r="D354">
            <v>7.5301194155384392</v>
          </cell>
          <cell r="E354">
            <v>7.7445000394683587</v>
          </cell>
          <cell r="F354">
            <v>8.0660709753632389</v>
          </cell>
          <cell r="G354">
            <v>5.1043005697599995</v>
          </cell>
          <cell r="H354">
            <v>759962.90150523453</v>
          </cell>
          <cell r="I354">
            <v>753011.94155384391</v>
          </cell>
          <cell r="J354">
            <v>774450.00394683587</v>
          </cell>
          <cell r="K354">
            <v>806607.09753632394</v>
          </cell>
          <cell r="L354">
            <v>0</v>
          </cell>
          <cell r="M354">
            <v>510430.05697599991</v>
          </cell>
          <cell r="N354">
            <v>551</v>
          </cell>
          <cell r="O354">
            <v>562</v>
          </cell>
        </row>
        <row r="355">
          <cell r="A355" t="str">
            <v>5511</v>
          </cell>
          <cell r="B355" t="str">
            <v>Conversion of OH to UG LT line 240 sqmm</v>
          </cell>
          <cell r="C355">
            <v>6.4016613108744167</v>
          </cell>
          <cell r="D355">
            <v>6.3431088587664002</v>
          </cell>
          <cell r="E355">
            <v>6.5236955878416003</v>
          </cell>
          <cell r="F355">
            <v>6.7945756814544005</v>
          </cell>
          <cell r="G355">
            <v>4.2996840255999995</v>
          </cell>
          <cell r="H355">
            <v>640166.1310874417</v>
          </cell>
          <cell r="I355">
            <v>634310.88587663998</v>
          </cell>
          <cell r="J355">
            <v>652369.55878416006</v>
          </cell>
          <cell r="K355">
            <v>679457.56814544008</v>
          </cell>
          <cell r="L355">
            <v>0</v>
          </cell>
          <cell r="M355">
            <v>429968.40255999996</v>
          </cell>
          <cell r="N355">
            <v>552</v>
          </cell>
          <cell r="O355">
            <v>563</v>
          </cell>
        </row>
        <row r="356">
          <cell r="A356" t="str">
            <v>5512</v>
          </cell>
          <cell r="B356" t="str">
            <v>Conversion of OH to UG LT line 185 sqmm</v>
          </cell>
          <cell r="C356">
            <v>5.1710943561765363</v>
          </cell>
          <cell r="D356">
            <v>5.1237972187722605</v>
          </cell>
          <cell r="E356">
            <v>5.26967044919994</v>
          </cell>
          <cell r="F356">
            <v>5.4884802948414606</v>
          </cell>
          <cell r="G356">
            <v>3.4731721530400002</v>
          </cell>
          <cell r="H356">
            <v>517109.43561765359</v>
          </cell>
          <cell r="I356">
            <v>512379.72187722602</v>
          </cell>
          <cell r="J356">
            <v>526967.04491999396</v>
          </cell>
          <cell r="K356">
            <v>548848.02948414604</v>
          </cell>
          <cell r="L356">
            <v>0</v>
          </cell>
          <cell r="M356">
            <v>347317.21530400001</v>
          </cell>
          <cell r="N356">
            <v>553</v>
          </cell>
          <cell r="O356">
            <v>564</v>
          </cell>
        </row>
        <row r="357">
          <cell r="A357" t="str">
            <v>5513</v>
          </cell>
          <cell r="B357" t="str">
            <v>LT line by3.5 CX 120sqmm XLPE Cable</v>
          </cell>
          <cell r="C357">
            <v>3.6614442323141776</v>
          </cell>
          <cell r="D357">
            <v>3.6279550288640401</v>
          </cell>
          <cell r="E357">
            <v>3.7312420047747601</v>
          </cell>
          <cell r="F357">
            <v>3.8861724686408405</v>
          </cell>
          <cell r="G357">
            <v>2.4592137121599995</v>
          </cell>
          <cell r="H357">
            <v>366144.42323141778</v>
          </cell>
          <cell r="I357">
            <v>362795.50288640399</v>
          </cell>
          <cell r="J357">
            <v>373124.200477476</v>
          </cell>
          <cell r="K357">
            <v>388617.24686408404</v>
          </cell>
          <cell r="L357">
            <v>0</v>
          </cell>
          <cell r="M357">
            <v>245921.37121599997</v>
          </cell>
          <cell r="N357">
            <v>554</v>
          </cell>
          <cell r="O357">
            <v>565</v>
          </cell>
        </row>
        <row r="358">
          <cell r="A358" t="str">
            <v>5514</v>
          </cell>
          <cell r="B358" t="str">
            <v>LT line by3.5 CX 90 sqmm XLPE Cable</v>
          </cell>
          <cell r="C358">
            <v>3.1803768095641241</v>
          </cell>
          <cell r="D358">
            <v>3.1512876635152498</v>
          </cell>
          <cell r="E358">
            <v>3.2410040382772496</v>
          </cell>
          <cell r="F358">
            <v>3.3755786004202499</v>
          </cell>
          <cell r="G358">
            <v>2.136104161</v>
          </cell>
          <cell r="H358">
            <v>318037.6809564124</v>
          </cell>
          <cell r="I358">
            <v>315128.76635152497</v>
          </cell>
          <cell r="J358">
            <v>324100.40382772498</v>
          </cell>
          <cell r="K358">
            <v>337557.86004202499</v>
          </cell>
          <cell r="L358">
            <v>0</v>
          </cell>
          <cell r="M358">
            <v>213610.4161</v>
          </cell>
          <cell r="N358">
            <v>555</v>
          </cell>
          <cell r="O358">
            <v>566</v>
          </cell>
        </row>
        <row r="359">
          <cell r="A359" t="str">
            <v>5515</v>
          </cell>
          <cell r="B359" t="str">
            <v>LT line by3.5 CX 70sqmm XLPE Cable</v>
          </cell>
          <cell r="C359">
            <v>2.6993093868140701</v>
          </cell>
          <cell r="D359">
            <v>2.6746202981664609</v>
          </cell>
          <cell r="E359">
            <v>2.7507660717797409</v>
          </cell>
          <cell r="F359">
            <v>2.8649847321996607</v>
          </cell>
          <cell r="G359">
            <v>1.8129946098400003</v>
          </cell>
          <cell r="H359">
            <v>269930.93868140702</v>
          </cell>
          <cell r="I359">
            <v>267462.02981664607</v>
          </cell>
          <cell r="J359">
            <v>275076.60717797407</v>
          </cell>
          <cell r="K359">
            <v>286498.47321996605</v>
          </cell>
          <cell r="L359">
            <v>0</v>
          </cell>
          <cell r="M359">
            <v>181299.46098400003</v>
          </cell>
          <cell r="N359">
            <v>556</v>
          </cell>
          <cell r="O359">
            <v>567</v>
          </cell>
        </row>
        <row r="360">
          <cell r="A360" t="str">
            <v>5516</v>
          </cell>
          <cell r="B360" t="str">
            <v>LT Cable of size 3.5 C X 35 sqmm</v>
          </cell>
          <cell r="C360">
            <v>2.6993093868140701</v>
          </cell>
          <cell r="D360">
            <v>2.6746202981664609</v>
          </cell>
          <cell r="E360">
            <v>2.7507660717797409</v>
          </cell>
          <cell r="F360">
            <v>2.8649847321996607</v>
          </cell>
          <cell r="G360">
            <v>1.8129946098400003</v>
          </cell>
          <cell r="H360">
            <v>269930.93868140702</v>
          </cell>
          <cell r="I360">
            <v>267462.02981664607</v>
          </cell>
          <cell r="J360">
            <v>275076.60717797407</v>
          </cell>
          <cell r="K360">
            <v>286498.47321996605</v>
          </cell>
          <cell r="L360">
            <v>0</v>
          </cell>
          <cell r="M360">
            <v>181299.46098400003</v>
          </cell>
          <cell r="N360">
            <v>557</v>
          </cell>
          <cell r="O360">
            <v>568</v>
          </cell>
        </row>
        <row r="361">
          <cell r="A361" t="str">
            <v>5517</v>
          </cell>
          <cell r="B361" t="str">
            <v>LT line by3.5 CX 50 sqmm XLPE Cable</v>
          </cell>
          <cell r="C361">
            <v>2.6929516586964994</v>
          </cell>
          <cell r="D361">
            <v>2.6683207206684001</v>
          </cell>
          <cell r="E361">
            <v>2.7442871468796</v>
          </cell>
          <cell r="F361">
            <v>2.8582367861964002</v>
          </cell>
          <cell r="G361">
            <v>1.8087244335999997</v>
          </cell>
          <cell r="H361">
            <v>269295.16586964997</v>
          </cell>
          <cell r="I361">
            <v>266832.07206684002</v>
          </cell>
          <cell r="J361">
            <v>274428.71468795999</v>
          </cell>
          <cell r="K361">
            <v>285823.67861964001</v>
          </cell>
          <cell r="L361">
            <v>0</v>
          </cell>
          <cell r="M361">
            <v>180872.44335999998</v>
          </cell>
          <cell r="N361">
            <v>558</v>
          </cell>
          <cell r="O361">
            <v>569</v>
          </cell>
        </row>
        <row r="362">
          <cell r="A362" t="str">
            <v>5518</v>
          </cell>
          <cell r="B362" t="str">
            <v>LT line by3.5 CX 16 sqmm XLPE Cable</v>
          </cell>
          <cell r="C362">
            <v>1.6678640078630182</v>
          </cell>
          <cell r="D362">
            <v>1.6526089790977201</v>
          </cell>
          <cell r="E362">
            <v>1.6996583450506801</v>
          </cell>
          <cell r="F362">
            <v>1.7702323939801203</v>
          </cell>
          <cell r="G362">
            <v>1.1202229988800001</v>
          </cell>
          <cell r="H362">
            <v>166786.40078630182</v>
          </cell>
          <cell r="I362">
            <v>165260.897909772</v>
          </cell>
          <cell r="J362">
            <v>169965.83450506802</v>
          </cell>
          <cell r="K362">
            <v>177023.23939801203</v>
          </cell>
          <cell r="L362">
            <v>0</v>
          </cell>
          <cell r="M362">
            <v>112022.29988800001</v>
          </cell>
          <cell r="N362">
            <v>559</v>
          </cell>
          <cell r="O362">
            <v>570</v>
          </cell>
        </row>
        <row r="363">
          <cell r="A363" t="str">
            <v>5519</v>
          </cell>
          <cell r="B363" t="str">
            <v>LT line by 2 C x 16 sqmm XLPE Cable</v>
          </cell>
          <cell r="C363">
            <v>1.2654198663673613</v>
          </cell>
          <cell r="D363">
            <v>1.2538457713748401</v>
          </cell>
          <cell r="E363">
            <v>1.2895424481399602</v>
          </cell>
          <cell r="F363">
            <v>1.3430874632876402</v>
          </cell>
          <cell r="G363">
            <v>0.84992087535999994</v>
          </cell>
          <cell r="H363">
            <v>126541.98663673612</v>
          </cell>
          <cell r="I363">
            <v>125384.57713748401</v>
          </cell>
          <cell r="J363">
            <v>128954.24481399602</v>
          </cell>
          <cell r="K363">
            <v>134308.74632876401</v>
          </cell>
          <cell r="L363">
            <v>0</v>
          </cell>
          <cell r="M363">
            <v>84992.087535999992</v>
          </cell>
          <cell r="N363">
            <v>560</v>
          </cell>
          <cell r="O363">
            <v>571</v>
          </cell>
        </row>
        <row r="364">
          <cell r="A364" t="str">
            <v>57</v>
          </cell>
          <cell r="B364" t="str">
            <v>33/11 kV S/Stn. Revamping</v>
          </cell>
          <cell r="C364">
            <v>0</v>
          </cell>
          <cell r="D364">
            <v>0</v>
          </cell>
          <cell r="E364">
            <v>0</v>
          </cell>
          <cell r="F364">
            <v>0</v>
          </cell>
          <cell r="G364">
            <v>0</v>
          </cell>
          <cell r="H364">
            <v>0</v>
          </cell>
          <cell r="I364">
            <v>0</v>
          </cell>
          <cell r="J364">
            <v>0</v>
          </cell>
          <cell r="K364">
            <v>0</v>
          </cell>
          <cell r="L364">
            <v>0</v>
          </cell>
          <cell r="M364">
            <v>0</v>
          </cell>
        </row>
        <row r="365">
          <cell r="A365" t="str">
            <v>5701</v>
          </cell>
          <cell r="B365" t="str">
            <v>R &amp; M Work (Indoor to Outdoor) 2 x 5</v>
          </cell>
          <cell r="C365">
            <v>77.802646476864979</v>
          </cell>
          <cell r="D365">
            <v>77.091028740391621</v>
          </cell>
          <cell r="E365">
            <v>79.285791124459706</v>
          </cell>
          <cell r="F365">
            <v>82.57793470056184</v>
          </cell>
          <cell r="G365">
            <v>52.256247239716387</v>
          </cell>
          <cell r="H365">
            <v>7780264.6476864982</v>
          </cell>
          <cell r="I365">
            <v>7709102.874039162</v>
          </cell>
          <cell r="J365">
            <v>7928579.112445971</v>
          </cell>
          <cell r="K365">
            <v>8257793.4700561836</v>
          </cell>
          <cell r="L365">
            <v>0</v>
          </cell>
          <cell r="M365">
            <v>5225624.7239716388</v>
          </cell>
          <cell r="N365">
            <v>561</v>
          </cell>
          <cell r="O365">
            <v>572</v>
          </cell>
        </row>
        <row r="366">
          <cell r="A366" t="str">
            <v>5705A</v>
          </cell>
          <cell r="B366" t="str">
            <v>Replacement of 33 kV CT 200-100/1-1-1 A, 3 Core</v>
          </cell>
          <cell r="C366">
            <v>0.29777356999999999</v>
          </cell>
          <cell r="D366">
            <v>0.29504999999999998</v>
          </cell>
          <cell r="E366">
            <v>0.30345</v>
          </cell>
          <cell r="F366">
            <v>0.31605</v>
          </cell>
          <cell r="G366">
            <v>0.2</v>
          </cell>
          <cell r="H366">
            <v>29777.357</v>
          </cell>
          <cell r="I366">
            <v>29505</v>
          </cell>
          <cell r="J366">
            <v>30345</v>
          </cell>
          <cell r="K366">
            <v>31605</v>
          </cell>
          <cell r="L366">
            <v>0</v>
          </cell>
          <cell r="M366">
            <v>20000</v>
          </cell>
          <cell r="N366">
            <v>565</v>
          </cell>
          <cell r="O366">
            <v>576</v>
          </cell>
        </row>
        <row r="367">
          <cell r="A367" t="str">
            <v>5705B</v>
          </cell>
          <cell r="B367" t="str">
            <v>Replacement of 33 kV CT 400-200/1-1-1 A, 3 Core</v>
          </cell>
          <cell r="C367">
            <v>0.31039440499088</v>
          </cell>
          <cell r="D367">
            <v>0.30755539920000002</v>
          </cell>
          <cell r="E367">
            <v>0.31631142480000002</v>
          </cell>
          <cell r="F367">
            <v>0.32944546320000001</v>
          </cell>
          <cell r="G367">
            <v>0.20847679999999996</v>
          </cell>
          <cell r="H367">
            <v>31039.440499087999</v>
          </cell>
          <cell r="I367">
            <v>30755.539920000003</v>
          </cell>
          <cell r="J367">
            <v>31631.142480000002</v>
          </cell>
          <cell r="K367">
            <v>32944.546320000001</v>
          </cell>
          <cell r="L367">
            <v>0</v>
          </cell>
          <cell r="M367">
            <v>20847.679999999997</v>
          </cell>
          <cell r="N367">
            <v>566</v>
          </cell>
          <cell r="O367">
            <v>577</v>
          </cell>
        </row>
        <row r="368">
          <cell r="A368" t="str">
            <v>5707A</v>
          </cell>
          <cell r="B368" t="str">
            <v>Replacement of 11 kV CT 400-200/5-5 A, 2 Core outdoor</v>
          </cell>
          <cell r="C368">
            <v>0.2233301775</v>
          </cell>
          <cell r="D368">
            <v>0.2212875</v>
          </cell>
          <cell r="E368">
            <v>0.2275875</v>
          </cell>
          <cell r="F368">
            <v>0.23703750000000001</v>
          </cell>
          <cell r="G368">
            <v>0.15</v>
          </cell>
          <cell r="H368">
            <v>22333.017749999999</v>
          </cell>
          <cell r="I368">
            <v>22128.75</v>
          </cell>
          <cell r="J368">
            <v>22758.75</v>
          </cell>
          <cell r="K368">
            <v>23703.75</v>
          </cell>
          <cell r="L368">
            <v>0</v>
          </cell>
          <cell r="M368">
            <v>14999.999999999998</v>
          </cell>
          <cell r="N368">
            <v>567</v>
          </cell>
          <cell r="O368">
            <v>578</v>
          </cell>
        </row>
        <row r="369">
          <cell r="A369" t="str">
            <v>5707B</v>
          </cell>
          <cell r="B369" t="str">
            <v>Replacement of 11 kV CT 400-200-100/5-5-5 A, 3 Core indoor</v>
          </cell>
          <cell r="C369">
            <v>0.26799621299999998</v>
          </cell>
          <cell r="D369">
            <v>0.26554499999999998</v>
          </cell>
          <cell r="E369">
            <v>0.27310499999999999</v>
          </cell>
          <cell r="F369">
            <v>0.284445</v>
          </cell>
          <cell r="G369">
            <v>0.17999999999999997</v>
          </cell>
          <cell r="H369">
            <v>26799.621299999999</v>
          </cell>
          <cell r="I369">
            <v>26554.5</v>
          </cell>
          <cell r="J369">
            <v>27310.5</v>
          </cell>
          <cell r="K369">
            <v>28444.5</v>
          </cell>
          <cell r="L369">
            <v>0</v>
          </cell>
          <cell r="M369">
            <v>17999.999999999996</v>
          </cell>
          <cell r="N369">
            <v>568</v>
          </cell>
          <cell r="O369">
            <v>579</v>
          </cell>
        </row>
        <row r="370">
          <cell r="A370" t="str">
            <v>5708</v>
          </cell>
          <cell r="B370" t="str">
            <v>33 kV PTs</v>
          </cell>
          <cell r="C370">
            <v>0.24175869124508562</v>
          </cell>
          <cell r="D370">
            <v>0.23954745833172</v>
          </cell>
          <cell r="E370">
            <v>0.24636731479668</v>
          </cell>
          <cell r="F370">
            <v>0.25659709949412002</v>
          </cell>
          <cell r="G370">
            <v>0.16237753487999998</v>
          </cell>
          <cell r="H370">
            <v>24175.869124508561</v>
          </cell>
          <cell r="I370">
            <v>23954.745833172001</v>
          </cell>
          <cell r="J370">
            <v>24636.731479668</v>
          </cell>
          <cell r="K370">
            <v>25659.709949412001</v>
          </cell>
          <cell r="L370">
            <v>0</v>
          </cell>
          <cell r="M370">
            <v>16237.753487999998</v>
          </cell>
          <cell r="N370">
            <v>569</v>
          </cell>
          <cell r="O370">
            <v>580</v>
          </cell>
        </row>
        <row r="371">
          <cell r="A371" t="str">
            <v>5709</v>
          </cell>
          <cell r="B371" t="str">
            <v xml:space="preserve">22 kV PTs </v>
          </cell>
          <cell r="C371">
            <v>0.24175869124508562</v>
          </cell>
          <cell r="D371">
            <v>0.23954745833172</v>
          </cell>
          <cell r="E371">
            <v>0.24636731479668</v>
          </cell>
          <cell r="F371">
            <v>0.25659709949412002</v>
          </cell>
          <cell r="G371">
            <v>0.16237753487999998</v>
          </cell>
          <cell r="H371">
            <v>24175.869124508561</v>
          </cell>
          <cell r="I371">
            <v>23954.745833172001</v>
          </cell>
          <cell r="J371">
            <v>24636.731479668</v>
          </cell>
          <cell r="K371">
            <v>25659.709949412001</v>
          </cell>
          <cell r="L371">
            <v>0</v>
          </cell>
          <cell r="M371">
            <v>16237.753487999998</v>
          </cell>
          <cell r="N371">
            <v>570</v>
          </cell>
          <cell r="O371">
            <v>581</v>
          </cell>
        </row>
        <row r="372">
          <cell r="A372" t="str">
            <v>5710</v>
          </cell>
          <cell r="B372" t="str">
            <v>11 kV PTs</v>
          </cell>
          <cell r="C372">
            <v>9.6571988694195005E-2</v>
          </cell>
          <cell r="D372">
            <v>9.5688698175000003E-2</v>
          </cell>
          <cell r="E372">
            <v>9.8412931575000001E-2</v>
          </cell>
          <cell r="F372">
            <v>0.10249928167500003</v>
          </cell>
          <cell r="G372">
            <v>6.4862699999999995E-2</v>
          </cell>
          <cell r="H372">
            <v>9657.1988694195006</v>
          </cell>
          <cell r="I372">
            <v>9568.8698175000009</v>
          </cell>
          <cell r="J372">
            <v>9841.2931575000002</v>
          </cell>
          <cell r="K372">
            <v>10249.928167500002</v>
          </cell>
          <cell r="L372">
            <v>0</v>
          </cell>
          <cell r="M372">
            <v>6486.2699999999995</v>
          </cell>
          <cell r="N372">
            <v>571</v>
          </cell>
          <cell r="O372">
            <v>582</v>
          </cell>
        </row>
        <row r="373">
          <cell r="A373" t="str">
            <v>5714</v>
          </cell>
          <cell r="B373" t="str">
            <v xml:space="preserve">11 KV VCB 400 A (Indoor type) </v>
          </cell>
          <cell r="C373">
            <v>4.8388205124999999</v>
          </cell>
          <cell r="D373">
            <v>4.7945624999999996</v>
          </cell>
          <cell r="E373">
            <v>4.9310625000000003</v>
          </cell>
          <cell r="F373">
            <v>5.1358125000000001</v>
          </cell>
          <cell r="G373">
            <v>3.25</v>
          </cell>
          <cell r="H373">
            <v>483882.05125000002</v>
          </cell>
          <cell r="I373">
            <v>479456.25</v>
          </cell>
          <cell r="J373">
            <v>493106.25</v>
          </cell>
          <cell r="K373">
            <v>513581.25</v>
          </cell>
          <cell r="L373">
            <v>0</v>
          </cell>
          <cell r="M373">
            <v>325000</v>
          </cell>
          <cell r="N373">
            <v>572</v>
          </cell>
          <cell r="O373">
            <v>583</v>
          </cell>
        </row>
        <row r="374">
          <cell r="A374" t="str">
            <v>5715</v>
          </cell>
          <cell r="B374" t="str">
            <v xml:space="preserve">11 KV VCB 400 A (outdoor type) </v>
          </cell>
          <cell r="C374">
            <v>2.4566319525</v>
          </cell>
          <cell r="D374">
            <v>2.4341624999999998</v>
          </cell>
          <cell r="E374">
            <v>2.5034624999999999</v>
          </cell>
          <cell r="F374">
            <v>2.6074125000000001</v>
          </cell>
          <cell r="G374">
            <v>1.6499999999999997</v>
          </cell>
          <cell r="H374">
            <v>245663.19524999999</v>
          </cell>
          <cell r="I374">
            <v>243416.25</v>
          </cell>
          <cell r="J374">
            <v>250346.25</v>
          </cell>
          <cell r="K374">
            <v>260741.25</v>
          </cell>
          <cell r="L374">
            <v>0</v>
          </cell>
          <cell r="M374">
            <v>164999.99999999997</v>
          </cell>
          <cell r="N374">
            <v>573</v>
          </cell>
          <cell r="O374">
            <v>584</v>
          </cell>
        </row>
        <row r="375">
          <cell r="A375" t="str">
            <v>5716</v>
          </cell>
          <cell r="B375" t="str">
            <v xml:space="preserve">11 KV VCB 800 A (Indoor type) </v>
          </cell>
          <cell r="C375">
            <v>5.0621506900000002</v>
          </cell>
          <cell r="D375">
            <v>5.0158500000000004</v>
          </cell>
          <cell r="E375">
            <v>5.1586499999999997</v>
          </cell>
          <cell r="F375">
            <v>5.3728499999999997</v>
          </cell>
          <cell r="G375">
            <v>3.4</v>
          </cell>
          <cell r="H375">
            <v>506215.06900000002</v>
          </cell>
          <cell r="I375">
            <v>501585</v>
          </cell>
          <cell r="J375">
            <v>515865</v>
          </cell>
          <cell r="K375">
            <v>537285</v>
          </cell>
          <cell r="L375">
            <v>0</v>
          </cell>
          <cell r="M375">
            <v>340000</v>
          </cell>
          <cell r="N375">
            <v>574</v>
          </cell>
          <cell r="O375">
            <v>585</v>
          </cell>
        </row>
        <row r="376">
          <cell r="A376" t="str">
            <v>5717</v>
          </cell>
          <cell r="B376" t="str">
            <v xml:space="preserve">11 KV VCB 800 A (Outdoor type)  </v>
          </cell>
          <cell r="C376">
            <v>3.381754879776</v>
          </cell>
          <cell r="D376">
            <v>3.3508238400000003</v>
          </cell>
          <cell r="E376">
            <v>3.4462209600000002</v>
          </cell>
          <cell r="F376">
            <v>3.5893166399999998</v>
          </cell>
          <cell r="G376">
            <v>2.27136</v>
          </cell>
          <cell r="H376">
            <v>338175.48797760002</v>
          </cell>
          <cell r="I376">
            <v>335082.38400000002</v>
          </cell>
          <cell r="J376">
            <v>344622.09600000002</v>
          </cell>
          <cell r="K376">
            <v>358931.66399999999</v>
          </cell>
          <cell r="L376">
            <v>0</v>
          </cell>
          <cell r="M376">
            <v>227136</v>
          </cell>
          <cell r="N376">
            <v>575</v>
          </cell>
          <cell r="O376">
            <v>586</v>
          </cell>
        </row>
        <row r="377">
          <cell r="A377" t="str">
            <v>5718</v>
          </cell>
          <cell r="B377" t="str">
            <v>33 kV Isolators 800 amp (with EB)</v>
          </cell>
          <cell r="C377">
            <v>0.97830788346353048</v>
          </cell>
          <cell r="D377">
            <v>0.96935984283600007</v>
          </cell>
          <cell r="E377">
            <v>0.99695727608400009</v>
          </cell>
          <cell r="F377">
            <v>1.0383534259559999</v>
          </cell>
          <cell r="G377">
            <v>0.65708174400000008</v>
          </cell>
          <cell r="H377">
            <v>97830.788346353045</v>
          </cell>
          <cell r="I377">
            <v>96935.984283600003</v>
          </cell>
          <cell r="J377">
            <v>99695.727608400004</v>
          </cell>
          <cell r="K377">
            <v>103835.3425956</v>
          </cell>
          <cell r="L377">
            <v>0</v>
          </cell>
          <cell r="M377">
            <v>65708.174400000004</v>
          </cell>
          <cell r="N377">
            <v>576</v>
          </cell>
          <cell r="O377">
            <v>587</v>
          </cell>
        </row>
        <row r="378">
          <cell r="A378" t="str">
            <v>5720</v>
          </cell>
          <cell r="B378" t="str">
            <v>11 kV Isolators (without EB)</v>
          </cell>
          <cell r="C378">
            <v>0.87737285091151007</v>
          </cell>
          <cell r="D378">
            <v>0.86934800715000005</v>
          </cell>
          <cell r="E378">
            <v>0.89409812835000002</v>
          </cell>
          <cell r="F378">
            <v>0.93122331015000004</v>
          </cell>
          <cell r="G378">
            <v>0.58928860000000005</v>
          </cell>
          <cell r="H378">
            <v>87737.285091151003</v>
          </cell>
          <cell r="I378">
            <v>86934.800715000005</v>
          </cell>
          <cell r="J378">
            <v>89409.812835000004</v>
          </cell>
          <cell r="K378">
            <v>93122.331015000003</v>
          </cell>
          <cell r="L378">
            <v>0</v>
          </cell>
          <cell r="M378">
            <v>58928.86</v>
          </cell>
          <cell r="N378">
            <v>577</v>
          </cell>
          <cell r="O378">
            <v>588</v>
          </cell>
        </row>
        <row r="379">
          <cell r="A379" t="str">
            <v>5721</v>
          </cell>
          <cell r="B379" t="str">
            <v>22 kV Isolators (without EB)</v>
          </cell>
          <cell r="C379">
            <v>0.87737285091151007</v>
          </cell>
          <cell r="D379">
            <v>0.86934800715000005</v>
          </cell>
          <cell r="E379">
            <v>0.89409812835000002</v>
          </cell>
          <cell r="F379">
            <v>0.93122331015000004</v>
          </cell>
          <cell r="G379">
            <v>0.58928860000000005</v>
          </cell>
          <cell r="H379">
            <v>87737.285091151003</v>
          </cell>
          <cell r="I379">
            <v>86934.800715000005</v>
          </cell>
          <cell r="J379">
            <v>89409.812835000004</v>
          </cell>
          <cell r="K379">
            <v>93122.331015000003</v>
          </cell>
          <cell r="L379">
            <v>0</v>
          </cell>
          <cell r="M379">
            <v>58928.86</v>
          </cell>
          <cell r="N379">
            <v>578</v>
          </cell>
          <cell r="O379">
            <v>589</v>
          </cell>
        </row>
        <row r="380">
          <cell r="A380" t="str">
            <v>5722</v>
          </cell>
          <cell r="B380" t="str">
            <v>33 kV Isolators (without EB)</v>
          </cell>
          <cell r="C380">
            <v>0.87737285091151007</v>
          </cell>
          <cell r="D380">
            <v>0.86934800715000005</v>
          </cell>
          <cell r="E380">
            <v>0.89409812835000002</v>
          </cell>
          <cell r="F380">
            <v>0.93122331015000004</v>
          </cell>
          <cell r="G380">
            <v>0.58928860000000005</v>
          </cell>
          <cell r="H380">
            <v>87737.285091151003</v>
          </cell>
          <cell r="I380">
            <v>86934.800715000005</v>
          </cell>
          <cell r="J380">
            <v>89409.812835000004</v>
          </cell>
          <cell r="K380">
            <v>93122.331015000003</v>
          </cell>
          <cell r="L380">
            <v>0</v>
          </cell>
          <cell r="M380">
            <v>58928.86</v>
          </cell>
          <cell r="N380">
            <v>579</v>
          </cell>
          <cell r="O380">
            <v>590</v>
          </cell>
        </row>
        <row r="381">
          <cell r="A381" t="str">
            <v>5724</v>
          </cell>
          <cell r="B381" t="str">
            <v xml:space="preserve">22 kV Lightning Arrestor (station Type)  </v>
          </cell>
          <cell r="C381">
            <v>0.14461941924438904</v>
          </cell>
          <cell r="D381">
            <v>0.14329666547658002</v>
          </cell>
          <cell r="E381">
            <v>0.14737628584602</v>
          </cell>
          <cell r="F381">
            <v>0.15349571640018003</v>
          </cell>
          <cell r="G381">
            <v>9.7133818320000009E-2</v>
          </cell>
          <cell r="H381">
            <v>14461.941924438903</v>
          </cell>
          <cell r="I381">
            <v>14329.666547658002</v>
          </cell>
          <cell r="J381">
            <v>14737.628584602</v>
          </cell>
          <cell r="K381">
            <v>15349.571640018003</v>
          </cell>
          <cell r="L381">
            <v>0</v>
          </cell>
          <cell r="M381">
            <v>9713.3818320000009</v>
          </cell>
          <cell r="N381">
            <v>580</v>
          </cell>
          <cell r="O381">
            <v>591</v>
          </cell>
        </row>
        <row r="382">
          <cell r="A382" t="str">
            <v>5725</v>
          </cell>
          <cell r="B382" t="str">
            <v xml:space="preserve">33 kV Lightning Arrestor (station Type) </v>
          </cell>
          <cell r="C382">
            <v>0.14461941924438904</v>
          </cell>
          <cell r="D382">
            <v>0.14329666547658002</v>
          </cell>
          <cell r="E382">
            <v>0.14737628584602</v>
          </cell>
          <cell r="F382">
            <v>0.15349571640018003</v>
          </cell>
          <cell r="G382">
            <v>9.7133818320000009E-2</v>
          </cell>
          <cell r="H382">
            <v>14461.941924438903</v>
          </cell>
          <cell r="I382">
            <v>14329.666547658002</v>
          </cell>
          <cell r="J382">
            <v>14737.628584602</v>
          </cell>
          <cell r="K382">
            <v>15349.571640018003</v>
          </cell>
          <cell r="L382">
            <v>0</v>
          </cell>
          <cell r="M382">
            <v>9713.3818320000009</v>
          </cell>
          <cell r="N382">
            <v>581</v>
          </cell>
          <cell r="O382">
            <v>592</v>
          </cell>
        </row>
        <row r="383">
          <cell r="A383" t="str">
            <v>5727</v>
          </cell>
          <cell r="B383" t="str">
            <v xml:space="preserve">22 kV Lightning Arrestor (Screw Type)  </v>
          </cell>
          <cell r="C383">
            <v>0.142283209424895</v>
          </cell>
          <cell r="D383">
            <v>0.14098182367499998</v>
          </cell>
          <cell r="E383">
            <v>0.14499554107500001</v>
          </cell>
          <cell r="F383">
            <v>0.15101611717499999</v>
          </cell>
          <cell r="G383">
            <v>9.5564699999999989E-2</v>
          </cell>
          <cell r="H383">
            <v>14228.320942489499</v>
          </cell>
          <cell r="I383">
            <v>14098.182367499998</v>
          </cell>
          <cell r="J383">
            <v>14499.5541075</v>
          </cell>
          <cell r="K383">
            <v>15101.6117175</v>
          </cell>
          <cell r="L383">
            <v>0</v>
          </cell>
          <cell r="M383">
            <v>9556.4699999999993</v>
          </cell>
          <cell r="N383">
            <v>582</v>
          </cell>
          <cell r="O383">
            <v>593</v>
          </cell>
        </row>
        <row r="384">
          <cell r="A384" t="str">
            <v>5728</v>
          </cell>
          <cell r="B384" t="str">
            <v>CR Panels with differential potection for 33 kV</v>
          </cell>
          <cell r="C384">
            <v>1.6317990490167307</v>
          </cell>
          <cell r="D384">
            <v>1.6168738864647603</v>
          </cell>
          <cell r="E384">
            <v>1.6629058832324402</v>
          </cell>
          <cell r="F384">
            <v>1.7319538783839601</v>
          </cell>
          <cell r="G384">
            <v>1.0959999230400002</v>
          </cell>
          <cell r="H384">
            <v>163179.90490167306</v>
          </cell>
          <cell r="I384">
            <v>161687.38864647603</v>
          </cell>
          <cell r="J384">
            <v>166290.58832324401</v>
          </cell>
          <cell r="K384">
            <v>173195.38783839601</v>
          </cell>
          <cell r="L384">
            <v>0</v>
          </cell>
          <cell r="M384">
            <v>109599.99230400001</v>
          </cell>
          <cell r="N384">
            <v>583</v>
          </cell>
          <cell r="O384">
            <v>594</v>
          </cell>
        </row>
        <row r="385">
          <cell r="A385" t="str">
            <v>5729</v>
          </cell>
          <cell r="B385" t="str">
            <v>Replacement of Control Pannel 22 KV</v>
          </cell>
          <cell r="C385">
            <v>1.0045998842032802</v>
          </cell>
          <cell r="D385">
            <v>0.99541136519999995</v>
          </cell>
          <cell r="E385">
            <v>1.0237504788</v>
          </cell>
          <cell r="F385">
            <v>1.0662591492000002</v>
          </cell>
          <cell r="G385">
            <v>0.67474080000000003</v>
          </cell>
          <cell r="H385">
            <v>100459.98842032801</v>
          </cell>
          <cell r="I385">
            <v>99541.13652</v>
          </cell>
          <cell r="J385">
            <v>102375.04788</v>
          </cell>
          <cell r="K385">
            <v>106625.91492000001</v>
          </cell>
          <cell r="L385">
            <v>0</v>
          </cell>
          <cell r="M385">
            <v>67474.080000000002</v>
          </cell>
          <cell r="N385">
            <v>584</v>
          </cell>
          <cell r="O385">
            <v>595</v>
          </cell>
        </row>
        <row r="386">
          <cell r="A386" t="str">
            <v>5732</v>
          </cell>
          <cell r="B386" t="str">
            <v>Battery 100 AH, 30 Volts</v>
          </cell>
          <cell r="C386">
            <v>0.20683367060878499</v>
          </cell>
          <cell r="D386">
            <v>0.20494187752500001</v>
          </cell>
          <cell r="E386">
            <v>0.21077652172499997</v>
          </cell>
          <cell r="F386">
            <v>0.219528488025</v>
          </cell>
          <cell r="G386">
            <v>0.13892009999999999</v>
          </cell>
          <cell r="H386">
            <v>20683.3670608785</v>
          </cell>
          <cell r="I386">
            <v>20494.187752500002</v>
          </cell>
          <cell r="J386">
            <v>21077.652172499998</v>
          </cell>
          <cell r="K386">
            <v>21952.848802500001</v>
          </cell>
          <cell r="L386">
            <v>0</v>
          </cell>
          <cell r="M386">
            <v>13892.009999999998</v>
          </cell>
          <cell r="N386">
            <v>585</v>
          </cell>
          <cell r="O386">
            <v>596</v>
          </cell>
        </row>
        <row r="387">
          <cell r="A387" t="str">
            <v>5733</v>
          </cell>
          <cell r="B387" t="str">
            <v>Battery Charger Set for above</v>
          </cell>
          <cell r="C387">
            <v>0.27977275164945997</v>
          </cell>
          <cell r="D387">
            <v>0.27721382516982002</v>
          </cell>
          <cell r="E387">
            <v>0.28510603371558002</v>
          </cell>
          <cell r="F387">
            <v>0.29694434653422003</v>
          </cell>
          <cell r="G387">
            <v>0.18790972727999999</v>
          </cell>
          <cell r="H387">
            <v>27977.275164945997</v>
          </cell>
          <cell r="I387">
            <v>27721.382516982001</v>
          </cell>
          <cell r="J387">
            <v>28510.603371558002</v>
          </cell>
          <cell r="K387">
            <v>29694.434653422002</v>
          </cell>
          <cell r="L387">
            <v>0</v>
          </cell>
          <cell r="M387">
            <v>18790.972728000001</v>
          </cell>
          <cell r="N387">
            <v>586</v>
          </cell>
          <cell r="O387">
            <v>597</v>
          </cell>
        </row>
        <row r="388">
          <cell r="A388" t="str">
            <v>5734</v>
          </cell>
          <cell r="B388" t="str">
            <v>Battery with Battery Charger</v>
          </cell>
          <cell r="C388">
            <v>0.48660642225824502</v>
          </cell>
          <cell r="D388">
            <v>0.48215570269482005</v>
          </cell>
          <cell r="E388">
            <v>0.49588255544058002</v>
          </cell>
          <cell r="F388">
            <v>0.51647283455922011</v>
          </cell>
          <cell r="G388">
            <v>0.32682982728000004</v>
          </cell>
          <cell r="H388">
            <v>48660.6422258245</v>
          </cell>
          <cell r="I388">
            <v>48215.570269482007</v>
          </cell>
          <cell r="J388">
            <v>49588.255544058004</v>
          </cell>
          <cell r="K388">
            <v>51647.283455922006</v>
          </cell>
          <cell r="L388">
            <v>0</v>
          </cell>
          <cell r="M388">
            <v>32682.982728000003</v>
          </cell>
          <cell r="N388">
            <v>587</v>
          </cell>
          <cell r="O388">
            <v>598</v>
          </cell>
        </row>
        <row r="389">
          <cell r="A389" t="str">
            <v>5740</v>
          </cell>
          <cell r="B389" t="str">
            <v>Replacement of Indoor switchgear, 11 kV, 250 MVA with 2 I/C + 8 OG + 1 BC</v>
          </cell>
          <cell r="C389">
            <v>38.284204624887948</v>
          </cell>
          <cell r="D389">
            <v>37.934040198977996</v>
          </cell>
          <cell r="E389">
            <v>39.014012873681999</v>
          </cell>
          <cell r="F389">
            <v>40.633971885737999</v>
          </cell>
          <cell r="G389">
            <v>25.713635111999995</v>
          </cell>
          <cell r="H389">
            <v>3828420.4624887947</v>
          </cell>
          <cell r="I389">
            <v>3793404.0198977999</v>
          </cell>
          <cell r="J389">
            <v>3901401.2873681998</v>
          </cell>
          <cell r="K389">
            <v>4063397.1885738</v>
          </cell>
          <cell r="L389">
            <v>0</v>
          </cell>
          <cell r="M389">
            <v>2571363.5111999996</v>
          </cell>
          <cell r="N389">
            <v>588</v>
          </cell>
          <cell r="O389">
            <v>599</v>
          </cell>
        </row>
        <row r="390">
          <cell r="A390" t="str">
            <v>5741</v>
          </cell>
          <cell r="B390" t="str">
            <v>Replacement of Outdoor switchgear, 11 kV, 250 MVA with 1 I/C + 3 OG + 1 BC</v>
          </cell>
          <cell r="C390">
            <v>20.024560808975703</v>
          </cell>
          <cell r="D390">
            <v>19.841407236674101</v>
          </cell>
          <cell r="E390">
            <v>20.4062871580029</v>
          </cell>
          <cell r="F390">
            <v>21.253607039996101</v>
          </cell>
          <cell r="G390">
            <v>13.449521936399996</v>
          </cell>
          <cell r="H390">
            <v>2002456.0808975704</v>
          </cell>
          <cell r="I390">
            <v>1984140.72366741</v>
          </cell>
          <cell r="J390">
            <v>2040628.71580029</v>
          </cell>
          <cell r="K390">
            <v>2125360.7039996102</v>
          </cell>
          <cell r="L390">
            <v>0</v>
          </cell>
          <cell r="M390">
            <v>1344952.1936399997</v>
          </cell>
          <cell r="N390">
            <v>589</v>
          </cell>
          <cell r="O390">
            <v>600</v>
          </cell>
        </row>
        <row r="391">
          <cell r="A391" t="str">
            <v>5742</v>
          </cell>
          <cell r="B391" t="str">
            <v>Replacement of Outdoor switchgear, 11 kV, 250 MVA with 2 I/C + 4 OG</v>
          </cell>
          <cell r="C391">
            <v>28.034385132565983</v>
          </cell>
          <cell r="D391">
            <v>27.777970131343739</v>
          </cell>
          <cell r="E391">
            <v>28.568802021204057</v>
          </cell>
          <cell r="F391">
            <v>29.755049855994535</v>
          </cell>
          <cell r="G391">
            <v>18.829330710959997</v>
          </cell>
          <cell r="H391">
            <v>2803438.5132565983</v>
          </cell>
          <cell r="I391">
            <v>2777797.0131343738</v>
          </cell>
          <cell r="J391">
            <v>2856880.2021204056</v>
          </cell>
          <cell r="K391">
            <v>2975504.9855994536</v>
          </cell>
          <cell r="L391">
            <v>0</v>
          </cell>
          <cell r="M391">
            <v>1882933.0710959996</v>
          </cell>
          <cell r="N391">
            <v>590</v>
          </cell>
          <cell r="O391">
            <v>601</v>
          </cell>
        </row>
        <row r="392">
          <cell r="A392" t="str">
            <v>5743</v>
          </cell>
          <cell r="B392" t="str">
            <v>11 kV, 250 MVA, OD Switchgear with one I/C &amp; one OG</v>
          </cell>
          <cell r="C392">
            <v>8.0098243235902817</v>
          </cell>
          <cell r="D392">
            <v>7.93656289466964</v>
          </cell>
          <cell r="E392">
            <v>8.1625148632011584</v>
          </cell>
          <cell r="F392">
            <v>8.5014428159984394</v>
          </cell>
          <cell r="G392">
            <v>5.3798087745599998</v>
          </cell>
          <cell r="H392">
            <v>800982.43235902814</v>
          </cell>
          <cell r="I392">
            <v>793656.28946696396</v>
          </cell>
          <cell r="J392">
            <v>816251.48632011586</v>
          </cell>
          <cell r="K392">
            <v>850144.28159984387</v>
          </cell>
          <cell r="L392">
            <v>0</v>
          </cell>
          <cell r="M392">
            <v>537980.87745599996</v>
          </cell>
          <cell r="N392">
            <v>591</v>
          </cell>
          <cell r="O392">
            <v>602</v>
          </cell>
        </row>
        <row r="393">
          <cell r="A393" t="str">
            <v>5744</v>
          </cell>
          <cell r="B393" t="str">
            <v>11 kV, 500 MVA Indoor Switchgear with 2 I/C + 8 OG + 1 BC</v>
          </cell>
          <cell r="C393">
            <v>38.284204624887948</v>
          </cell>
          <cell r="D393">
            <v>37.934040198977996</v>
          </cell>
          <cell r="E393">
            <v>39.014012873681999</v>
          </cell>
          <cell r="F393">
            <v>40.633971885737999</v>
          </cell>
          <cell r="G393">
            <v>25.713635111999995</v>
          </cell>
          <cell r="H393">
            <v>3828420.4624887947</v>
          </cell>
          <cell r="I393">
            <v>3793404.0198977999</v>
          </cell>
          <cell r="J393">
            <v>3901401.2873681998</v>
          </cell>
          <cell r="K393">
            <v>4063397.1885738</v>
          </cell>
          <cell r="L393">
            <v>0</v>
          </cell>
          <cell r="M393">
            <v>2571363.5111999996</v>
          </cell>
          <cell r="N393">
            <v>592</v>
          </cell>
          <cell r="O393">
            <v>603</v>
          </cell>
        </row>
        <row r="394">
          <cell r="A394" t="str">
            <v>5745</v>
          </cell>
          <cell r="B394" t="str">
            <v>33 kV Isolator 800 A without EB</v>
          </cell>
          <cell r="C394">
            <v>0.87737285091151007</v>
          </cell>
          <cell r="D394">
            <v>0.86934800715000005</v>
          </cell>
          <cell r="E394">
            <v>0.89409812835000002</v>
          </cell>
          <cell r="F394">
            <v>0.93122331015000004</v>
          </cell>
          <cell r="G394">
            <v>0.58928860000000005</v>
          </cell>
          <cell r="H394">
            <v>87737.285091151003</v>
          </cell>
          <cell r="I394">
            <v>86934.800715000005</v>
          </cell>
          <cell r="J394">
            <v>89409.812835000004</v>
          </cell>
          <cell r="K394">
            <v>93122.331015000003</v>
          </cell>
          <cell r="L394">
            <v>0</v>
          </cell>
          <cell r="M394">
            <v>58928.86</v>
          </cell>
          <cell r="N394">
            <v>593</v>
          </cell>
          <cell r="O394">
            <v>604</v>
          </cell>
        </row>
        <row r="395">
          <cell r="A395" t="str">
            <v>5746</v>
          </cell>
          <cell r="B395" t="str">
            <v>33 kV Isolator 800 A without EB &amp; with structure</v>
          </cell>
          <cell r="C395">
            <v>2.0989316730750804</v>
          </cell>
          <cell r="D395">
            <v>2.079733907011299</v>
          </cell>
          <cell r="E395">
            <v>2.1389434132607312</v>
          </cell>
          <cell r="F395">
            <v>2.2277576726348793</v>
          </cell>
          <cell r="G395">
            <v>1.409750148796</v>
          </cell>
          <cell r="H395">
            <v>209893.16730750806</v>
          </cell>
          <cell r="I395">
            <v>207973.39070112992</v>
          </cell>
          <cell r="J395">
            <v>213894.3413260731</v>
          </cell>
          <cell r="K395">
            <v>222775.76726348791</v>
          </cell>
          <cell r="L395">
            <v>0</v>
          </cell>
          <cell r="M395">
            <v>140975.0148796</v>
          </cell>
          <cell r="N395">
            <v>594</v>
          </cell>
          <cell r="O395">
            <v>605</v>
          </cell>
        </row>
        <row r="396">
          <cell r="A396" t="str">
            <v>5747</v>
          </cell>
          <cell r="B396" t="str">
            <v>11 kV Isolator 400 A with EB (Indoor)</v>
          </cell>
          <cell r="C396">
            <v>0.52026998150400006</v>
          </cell>
          <cell r="D396">
            <v>0.51551135999999997</v>
          </cell>
          <cell r="E396">
            <v>0.53018783999999997</v>
          </cell>
          <cell r="F396">
            <v>0.55220256000000001</v>
          </cell>
          <cell r="G396">
            <v>0.34943999999999997</v>
          </cell>
          <cell r="H396">
            <v>52026.998150400002</v>
          </cell>
          <cell r="I396">
            <v>51551.135999999999</v>
          </cell>
          <cell r="J396">
            <v>53018.784</v>
          </cell>
          <cell r="K396">
            <v>55220.256000000001</v>
          </cell>
          <cell r="L396">
            <v>0</v>
          </cell>
          <cell r="M396">
            <v>34944</v>
          </cell>
          <cell r="N396">
            <v>595</v>
          </cell>
          <cell r="O396">
            <v>606</v>
          </cell>
        </row>
        <row r="397">
          <cell r="A397" t="str">
            <v>5748</v>
          </cell>
          <cell r="B397" t="str">
            <v>Replacement of Power Transformer 5 MVA</v>
          </cell>
          <cell r="C397">
            <v>52.214494987913369</v>
          </cell>
          <cell r="D397">
            <v>51.736917907737215</v>
          </cell>
          <cell r="E397">
            <v>53.209855072370303</v>
          </cell>
          <cell r="F397">
            <v>55.419260819319931</v>
          </cell>
          <cell r="G397">
            <v>35.069932491263991</v>
          </cell>
          <cell r="H397">
            <v>5221449.498791337</v>
          </cell>
          <cell r="I397">
            <v>5173691.7907737214</v>
          </cell>
          <cell r="J397">
            <v>5320985.5072370302</v>
          </cell>
          <cell r="K397">
            <v>5541926.0819319934</v>
          </cell>
          <cell r="L397">
            <v>0</v>
          </cell>
          <cell r="M397">
            <v>3506993.2491263994</v>
          </cell>
          <cell r="N397">
            <v>596</v>
          </cell>
          <cell r="O397">
            <v>607</v>
          </cell>
        </row>
        <row r="398">
          <cell r="A398" t="str">
            <v>5749</v>
          </cell>
          <cell r="B398" t="str">
            <v>Replacement of Power Transformer 10 MVA</v>
          </cell>
          <cell r="C398">
            <v>95.099060207065051</v>
          </cell>
          <cell r="D398">
            <v>94.229241749341767</v>
          </cell>
          <cell r="E398">
            <v>96.911924788468923</v>
          </cell>
          <cell r="F398">
            <v>100.93594934715968</v>
          </cell>
          <cell r="G398">
            <v>63.87340569350399</v>
          </cell>
          <cell r="H398">
            <v>9509906.0207065046</v>
          </cell>
          <cell r="I398">
            <v>9422924.1749341767</v>
          </cell>
          <cell r="J398">
            <v>9691192.4788468927</v>
          </cell>
          <cell r="K398">
            <v>10093594.934715968</v>
          </cell>
          <cell r="L398">
            <v>0</v>
          </cell>
          <cell r="M398">
            <v>6387340.5693503991</v>
          </cell>
          <cell r="N398">
            <v>597</v>
          </cell>
          <cell r="O398">
            <v>608</v>
          </cell>
        </row>
        <row r="399">
          <cell r="A399" t="str">
            <v>5751</v>
          </cell>
          <cell r="B399" t="str">
            <v>Replacement of 22/11 kV, 1X5 MVA Power Transformer</v>
          </cell>
          <cell r="C399">
            <v>53.599242599999997</v>
          </cell>
          <cell r="D399">
            <v>53.109000000000002</v>
          </cell>
          <cell r="E399">
            <v>54.621000000000002</v>
          </cell>
          <cell r="F399">
            <v>56.889000000000003</v>
          </cell>
          <cell r="G399">
            <v>35.999999999999993</v>
          </cell>
          <cell r="H399">
            <v>5359924.26</v>
          </cell>
          <cell r="I399">
            <v>5310900</v>
          </cell>
          <cell r="J399">
            <v>5462100</v>
          </cell>
          <cell r="K399">
            <v>5688900</v>
          </cell>
          <cell r="L399">
            <v>0</v>
          </cell>
          <cell r="M399">
            <v>3599999.9999999995</v>
          </cell>
          <cell r="N399">
            <v>598</v>
          </cell>
          <cell r="O399">
            <v>609</v>
          </cell>
        </row>
        <row r="400">
          <cell r="A400" t="str">
            <v>5752</v>
          </cell>
          <cell r="B400" t="str">
            <v>Replacement of 22/11 kV, 1X10 MVA Power Transformer</v>
          </cell>
          <cell r="C400">
            <v>94.691995259999999</v>
          </cell>
          <cell r="D400">
            <v>93.825900000000004</v>
          </cell>
          <cell r="E400">
            <v>96.497100000000003</v>
          </cell>
          <cell r="F400">
            <v>100.5039</v>
          </cell>
          <cell r="G400">
            <v>63.6</v>
          </cell>
          <cell r="H400">
            <v>9469199.5260000005</v>
          </cell>
          <cell r="I400">
            <v>9382590</v>
          </cell>
          <cell r="J400">
            <v>9649710</v>
          </cell>
          <cell r="K400">
            <v>10050390</v>
          </cell>
          <cell r="L400">
            <v>0</v>
          </cell>
          <cell r="M400">
            <v>6360000</v>
          </cell>
          <cell r="N400">
            <v>599</v>
          </cell>
          <cell r="O400">
            <v>610</v>
          </cell>
        </row>
        <row r="401">
          <cell r="A401" t="str">
            <v>58</v>
          </cell>
          <cell r="B401" t="str">
            <v>DTC Maintenance</v>
          </cell>
          <cell r="C401">
            <v>0</v>
          </cell>
          <cell r="D401">
            <v>0</v>
          </cell>
          <cell r="E401">
            <v>0</v>
          </cell>
          <cell r="F401">
            <v>0</v>
          </cell>
          <cell r="G401">
            <v>0</v>
          </cell>
          <cell r="H401">
            <v>0</v>
          </cell>
          <cell r="I401">
            <v>0</v>
          </cell>
          <cell r="J401">
            <v>0</v>
          </cell>
          <cell r="K401">
            <v>0</v>
          </cell>
          <cell r="L401">
            <v>0</v>
          </cell>
          <cell r="M401">
            <v>0</v>
          </cell>
        </row>
        <row r="402">
          <cell r="A402" t="str">
            <v>5802A</v>
          </cell>
          <cell r="B402" t="str">
            <v xml:space="preserve">Replacement of existing  Dist. Box for 25 / 63 KVA  Dist. Transformer </v>
          </cell>
          <cell r="C402">
            <v>0.21639962783056166</v>
          </cell>
          <cell r="D402">
            <v>0.21442034023169759</v>
          </cell>
          <cell r="E402">
            <v>0.22052483390377442</v>
          </cell>
          <cell r="F402">
            <v>0.22968157441188961</v>
          </cell>
          <cell r="G402">
            <v>0.14534508743039998</v>
          </cell>
          <cell r="H402">
            <v>21639.962783056166</v>
          </cell>
          <cell r="I402">
            <v>21442.034023169759</v>
          </cell>
          <cell r="J402">
            <v>22052.483390377442</v>
          </cell>
          <cell r="K402">
            <v>22968.15744118896</v>
          </cell>
          <cell r="L402">
            <v>0</v>
          </cell>
          <cell r="M402">
            <v>14534.508743039998</v>
          </cell>
          <cell r="N402">
            <v>600</v>
          </cell>
          <cell r="O402">
            <v>611</v>
          </cell>
        </row>
        <row r="403">
          <cell r="A403" t="str">
            <v>5802B</v>
          </cell>
          <cell r="B403" t="str">
            <v xml:space="preserve">Replacement of existing  Dist. Box for 100 KVA Dist. Transformer </v>
          </cell>
          <cell r="C403">
            <v>0.2250260968276821</v>
          </cell>
          <cell r="D403">
            <v>0.22296790769243757</v>
          </cell>
          <cell r="E403">
            <v>0.22931574848083439</v>
          </cell>
          <cell r="F403">
            <v>0.23883750966342959</v>
          </cell>
          <cell r="G403">
            <v>0.15113906639039998</v>
          </cell>
          <cell r="H403">
            <v>22502.609682768209</v>
          </cell>
          <cell r="I403">
            <v>22296.790769243758</v>
          </cell>
          <cell r="J403">
            <v>22931.574848083437</v>
          </cell>
          <cell r="K403">
            <v>23883.750966342959</v>
          </cell>
          <cell r="L403">
            <v>0</v>
          </cell>
          <cell r="M403">
            <v>15113.906639039997</v>
          </cell>
          <cell r="N403">
            <v>601</v>
          </cell>
          <cell r="O403">
            <v>612</v>
          </cell>
        </row>
        <row r="404">
          <cell r="A404" t="str">
            <v>5803</v>
          </cell>
          <cell r="B404" t="str">
            <v xml:space="preserve">Replacement of existing  Dist. Box for 200KVA   Dist. Transformer </v>
          </cell>
          <cell r="C404">
            <v>0.39011172472957084</v>
          </cell>
          <cell r="D404">
            <v>0.38654358874583761</v>
          </cell>
          <cell r="E404">
            <v>0.39754838842543438</v>
          </cell>
          <cell r="F404">
            <v>0.41405558794482961</v>
          </cell>
          <cell r="G404">
            <v>0.26201903999039999</v>
          </cell>
          <cell r="H404">
            <v>39011.172472957085</v>
          </cell>
          <cell r="I404">
            <v>38654.358874583762</v>
          </cell>
          <cell r="J404">
            <v>39754.838842543439</v>
          </cell>
          <cell r="K404">
            <v>41405.55879448296</v>
          </cell>
          <cell r="L404">
            <v>0</v>
          </cell>
          <cell r="M404">
            <v>26201.903999039998</v>
          </cell>
          <cell r="N404">
            <v>602</v>
          </cell>
          <cell r="O404">
            <v>613</v>
          </cell>
        </row>
        <row r="405">
          <cell r="A405" t="str">
            <v>5804</v>
          </cell>
          <cell r="B405" t="str">
            <v>Replacement of DB's for 315 KVA Distribution transformer with 6 way feeder pillar with ACB</v>
          </cell>
          <cell r="C405">
            <v>1.0545195076969358</v>
          </cell>
          <cell r="D405">
            <v>1.0448744015326175</v>
          </cell>
          <cell r="E405">
            <v>1.0746217154552542</v>
          </cell>
          <cell r="F405">
            <v>1.1192426863392095</v>
          </cell>
          <cell r="G405">
            <v>0.70826937911039978</v>
          </cell>
          <cell r="H405">
            <v>105451.95076969359</v>
          </cell>
          <cell r="I405">
            <v>104487.44015326175</v>
          </cell>
          <cell r="J405">
            <v>107462.17154552543</v>
          </cell>
          <cell r="K405">
            <v>111924.26863392095</v>
          </cell>
          <cell r="L405">
            <v>0</v>
          </cell>
          <cell r="M405">
            <v>70826.937911039975</v>
          </cell>
          <cell r="N405">
            <v>603</v>
          </cell>
          <cell r="O405">
            <v>614</v>
          </cell>
        </row>
        <row r="406">
          <cell r="A406" t="str">
            <v>5805</v>
          </cell>
          <cell r="B406" t="str">
            <v>LTCT operated DTC meters 100/5A</v>
          </cell>
          <cell r="C406">
            <v>3.9156649752009901E-2</v>
          </cell>
          <cell r="D406">
            <v>3.87985055535E-2</v>
          </cell>
          <cell r="E406">
            <v>3.9903089341499998E-2</v>
          </cell>
          <cell r="F406">
            <v>4.1559965023500005E-2</v>
          </cell>
          <cell r="G406">
            <v>2.6299614000000002E-2</v>
          </cell>
          <cell r="H406">
            <v>3915.6649752009903</v>
          </cell>
          <cell r="I406">
            <v>3879.8505553499999</v>
          </cell>
          <cell r="J406">
            <v>3990.3089341499999</v>
          </cell>
          <cell r="K406">
            <v>4155.9965023500008</v>
          </cell>
          <cell r="L406">
            <v>0</v>
          </cell>
          <cell r="M406">
            <v>2629.9614000000001</v>
          </cell>
          <cell r="N406">
            <v>604</v>
          </cell>
          <cell r="O406">
            <v>615</v>
          </cell>
        </row>
        <row r="407">
          <cell r="A407" t="str">
            <v>5806</v>
          </cell>
          <cell r="B407" t="str">
            <v>Replacement of DB's for 63/100 KVA Distribution Transformer with MCCB DB</v>
          </cell>
          <cell r="C407">
            <v>0.26326803048135916</v>
          </cell>
          <cell r="D407">
            <v>0.26086006354937757</v>
          </cell>
          <cell r="E407">
            <v>0.26828668457569438</v>
          </cell>
          <cell r="F407">
            <v>0.27942661611516961</v>
          </cell>
          <cell r="G407">
            <v>0.17682431015039995</v>
          </cell>
          <cell r="H407">
            <v>26326.803048135916</v>
          </cell>
          <cell r="I407">
            <v>26086.006354937759</v>
          </cell>
          <cell r="J407">
            <v>26828.668457569438</v>
          </cell>
          <cell r="K407">
            <v>27942.66161151696</v>
          </cell>
          <cell r="L407">
            <v>0</v>
          </cell>
          <cell r="M407">
            <v>17682.431015039994</v>
          </cell>
          <cell r="N407">
            <v>605</v>
          </cell>
          <cell r="O407">
            <v>616</v>
          </cell>
        </row>
        <row r="408">
          <cell r="A408" t="str">
            <v>5807</v>
          </cell>
          <cell r="B408" t="str">
            <v>Replacement of DB's for 200 KVA Distribution Transformer with MCCB DB</v>
          </cell>
          <cell r="C408">
            <v>0.42835365838324801</v>
          </cell>
          <cell r="D408">
            <v>0.42443574460277761</v>
          </cell>
          <cell r="E408">
            <v>0.43651932452029446</v>
          </cell>
          <cell r="F408">
            <v>0.45464469439656968</v>
          </cell>
          <cell r="G408">
            <v>0.28770428375040002</v>
          </cell>
          <cell r="H408">
            <v>42835.365838324804</v>
          </cell>
          <cell r="I408">
            <v>42443.574460277763</v>
          </cell>
          <cell r="J408">
            <v>43651.932452029447</v>
          </cell>
          <cell r="K408">
            <v>45464.469439656968</v>
          </cell>
          <cell r="L408">
            <v>0</v>
          </cell>
          <cell r="M408">
            <v>28770.428375040003</v>
          </cell>
          <cell r="N408">
            <v>606</v>
          </cell>
          <cell r="O408">
            <v>617</v>
          </cell>
        </row>
        <row r="409">
          <cell r="A409" t="str">
            <v>5808</v>
          </cell>
          <cell r="B409" t="str">
            <v>Replacement of DB's for 315 KVA Distribution transformer with 6 way feeder pillar with ACB</v>
          </cell>
          <cell r="C409">
            <v>1.0545195076969358</v>
          </cell>
          <cell r="D409">
            <v>1.0448744015326175</v>
          </cell>
          <cell r="E409">
            <v>1.0746217154552542</v>
          </cell>
          <cell r="F409">
            <v>1.1192426863392095</v>
          </cell>
          <cell r="G409">
            <v>0.70826937911039978</v>
          </cell>
          <cell r="H409">
            <v>105451.95076969359</v>
          </cell>
          <cell r="I409">
            <v>104487.44015326175</v>
          </cell>
          <cell r="J409">
            <v>107462.17154552543</v>
          </cell>
          <cell r="K409">
            <v>111924.26863392095</v>
          </cell>
          <cell r="L409">
            <v>0</v>
          </cell>
          <cell r="M409">
            <v>70826.937911039975</v>
          </cell>
          <cell r="N409">
            <v>607</v>
          </cell>
          <cell r="O409">
            <v>618</v>
          </cell>
        </row>
        <row r="410">
          <cell r="A410" t="str">
            <v>5816</v>
          </cell>
          <cell r="B410" t="str">
            <v>Replacement of 11 kV Pin Insulator</v>
          </cell>
          <cell r="C410">
            <v>1.3271768014899998E-3</v>
          </cell>
          <cell r="D410">
            <v>1.3150378499999999E-3</v>
          </cell>
          <cell r="E410">
            <v>1.3524766499999998E-3</v>
          </cell>
          <cell r="F410">
            <v>1.40863485E-3</v>
          </cell>
          <cell r="G410">
            <v>8.9139999999999987E-4</v>
          </cell>
          <cell r="H410">
            <v>132.71768014899999</v>
          </cell>
          <cell r="I410">
            <v>131.50378499999999</v>
          </cell>
          <cell r="J410">
            <v>135.24766499999998</v>
          </cell>
          <cell r="K410">
            <v>140.863485</v>
          </cell>
          <cell r="L410">
            <v>0</v>
          </cell>
          <cell r="M410">
            <v>89.139999999999986</v>
          </cell>
          <cell r="N410">
            <v>608</v>
          </cell>
          <cell r="O410">
            <v>619</v>
          </cell>
        </row>
        <row r="411">
          <cell r="A411" t="str">
            <v>5817</v>
          </cell>
          <cell r="B411" t="str">
            <v>Replacement of 22 kV Pin Insulator</v>
          </cell>
          <cell r="C411">
            <v>4.6805538600450001E-3</v>
          </cell>
          <cell r="D411">
            <v>4.6377434250000002E-3</v>
          </cell>
          <cell r="E411">
            <v>4.7697788249999994E-3</v>
          </cell>
          <cell r="F411">
            <v>4.967831925E-3</v>
          </cell>
          <cell r="G411">
            <v>3.1437000000000001E-3</v>
          </cell>
          <cell r="H411">
            <v>468.05538600450001</v>
          </cell>
          <cell r="I411">
            <v>463.77434249999999</v>
          </cell>
          <cell r="J411">
            <v>476.97788249999996</v>
          </cell>
          <cell r="K411">
            <v>496.78319250000004</v>
          </cell>
          <cell r="L411">
            <v>0</v>
          </cell>
          <cell r="M411">
            <v>314.37</v>
          </cell>
          <cell r="N411">
            <v>609</v>
          </cell>
          <cell r="O411">
            <v>620</v>
          </cell>
        </row>
        <row r="412">
          <cell r="A412" t="str">
            <v>5818</v>
          </cell>
          <cell r="B412" t="str">
            <v>Replacement of 33 kV Pin Insulator</v>
          </cell>
          <cell r="C412">
            <v>8.414634427844998E-3</v>
          </cell>
          <cell r="D412">
            <v>8.3376704249999989E-3</v>
          </cell>
          <cell r="E412">
            <v>8.5750418249999991E-3</v>
          </cell>
          <cell r="F412">
            <v>8.9310989249999986E-3</v>
          </cell>
          <cell r="G412">
            <v>5.6516999999999982E-3</v>
          </cell>
          <cell r="H412">
            <v>841.46344278449988</v>
          </cell>
          <cell r="I412">
            <v>833.76704249999989</v>
          </cell>
          <cell r="J412">
            <v>857.50418249999996</v>
          </cell>
          <cell r="K412">
            <v>893.10989249999989</v>
          </cell>
          <cell r="L412">
            <v>0</v>
          </cell>
          <cell r="M412">
            <v>565.16999999999985</v>
          </cell>
          <cell r="N412">
            <v>610</v>
          </cell>
          <cell r="O412">
            <v>621</v>
          </cell>
        </row>
        <row r="413">
          <cell r="A413" t="str">
            <v>5819</v>
          </cell>
          <cell r="B413" t="str">
            <v>Replacement of 11 kV Disc Insulator</v>
          </cell>
          <cell r="C413">
            <v>3.2820838722067442E-3</v>
          </cell>
          <cell r="D413">
            <v>3.2520644679600004E-3</v>
          </cell>
          <cell r="E413">
            <v>3.3446499332400004E-3</v>
          </cell>
          <cell r="F413">
            <v>3.48352813116E-3</v>
          </cell>
          <cell r="G413">
            <v>2.2044158399999996E-3</v>
          </cell>
          <cell r="H413">
            <v>328.20838722067441</v>
          </cell>
          <cell r="I413">
            <v>325.20644679600002</v>
          </cell>
          <cell r="J413">
            <v>334.46499332400003</v>
          </cell>
          <cell r="K413">
            <v>348.35281311599999</v>
          </cell>
          <cell r="L413">
            <v>0</v>
          </cell>
          <cell r="M413">
            <v>220.44158399999998</v>
          </cell>
          <cell r="N413">
            <v>611</v>
          </cell>
          <cell r="O413">
            <v>622</v>
          </cell>
        </row>
        <row r="414">
          <cell r="A414" t="str">
            <v>59</v>
          </cell>
          <cell r="B414" t="str">
            <v>Replacement of Poles</v>
          </cell>
          <cell r="C414">
            <v>0</v>
          </cell>
          <cell r="D414">
            <v>0</v>
          </cell>
          <cell r="E414">
            <v>0</v>
          </cell>
          <cell r="F414">
            <v>0</v>
          </cell>
          <cell r="G414">
            <v>0</v>
          </cell>
          <cell r="H414">
            <v>0</v>
          </cell>
          <cell r="I414">
            <v>0</v>
          </cell>
          <cell r="J414">
            <v>0</v>
          </cell>
          <cell r="K414">
            <v>0</v>
          </cell>
          <cell r="L414">
            <v>0</v>
          </cell>
          <cell r="M414">
            <v>0</v>
          </cell>
        </row>
        <row r="415">
          <cell r="A415" t="str">
            <v>5901</v>
          </cell>
          <cell r="B415" t="str">
            <v>H.T. poles with required accessories (100 X 116 mm X 11 M)</v>
          </cell>
          <cell r="C415">
            <v>0.24615282091604548</v>
          </cell>
          <cell r="D415">
            <v>0.24390139733113059</v>
          </cell>
          <cell r="E415">
            <v>0.25084520935479265</v>
          </cell>
          <cell r="F415">
            <v>0.26126092739028578</v>
          </cell>
          <cell r="G415">
            <v>0.16532885770624001</v>
          </cell>
          <cell r="H415">
            <v>24615.282091604549</v>
          </cell>
          <cell r="I415">
            <v>24390.139733113057</v>
          </cell>
          <cell r="J415">
            <v>25084.520935479268</v>
          </cell>
          <cell r="K415">
            <v>26126.09273902858</v>
          </cell>
          <cell r="L415">
            <v>0</v>
          </cell>
          <cell r="M415">
            <v>16532.885770624001</v>
          </cell>
          <cell r="N415">
            <v>612</v>
          </cell>
          <cell r="O415">
            <v>623</v>
          </cell>
        </row>
        <row r="416">
          <cell r="A416" t="str">
            <v>5903</v>
          </cell>
          <cell r="B416" t="str">
            <v>H .T.  Poles : RSJ : 100 x 116  mm : 10  Rmt</v>
          </cell>
          <cell r="C416">
            <v>0.23302416311710636</v>
          </cell>
          <cell r="D416">
            <v>0.23089282009717058</v>
          </cell>
          <cell r="E416">
            <v>0.23746628116755267</v>
          </cell>
          <cell r="F416">
            <v>0.24732647277312578</v>
          </cell>
          <cell r="G416">
            <v>0.15651097786624002</v>
          </cell>
          <cell r="H416">
            <v>23302.416311710636</v>
          </cell>
          <cell r="I416">
            <v>23089.282009717059</v>
          </cell>
          <cell r="J416">
            <v>23746.628116755266</v>
          </cell>
          <cell r="K416">
            <v>24732.647277312579</v>
          </cell>
          <cell r="L416">
            <v>0</v>
          </cell>
          <cell r="M416">
            <v>15651.097786624001</v>
          </cell>
          <cell r="N416">
            <v>613</v>
          </cell>
          <cell r="O416">
            <v>624</v>
          </cell>
        </row>
        <row r="417">
          <cell r="A417" t="str">
            <v>5904</v>
          </cell>
          <cell r="B417" t="str">
            <v>H.T. poles RSJ 152mmx152mm 13mtr</v>
          </cell>
          <cell r="C417">
            <v>0.36612216586625917</v>
          </cell>
          <cell r="D417">
            <v>0.36277344909704307</v>
          </cell>
          <cell r="E417">
            <v>0.3731015188222257</v>
          </cell>
          <cell r="F417">
            <v>0.38859362340999987</v>
          </cell>
          <cell r="G417">
            <v>0.24590642202815993</v>
          </cell>
          <cell r="H417">
            <v>36612.216586625917</v>
          </cell>
          <cell r="I417">
            <v>36277.344909704305</v>
          </cell>
          <cell r="J417">
            <v>37310.15188222257</v>
          </cell>
          <cell r="K417">
            <v>38859.362340999985</v>
          </cell>
          <cell r="L417">
            <v>0</v>
          </cell>
          <cell r="M417">
            <v>24590.642202815994</v>
          </cell>
          <cell r="N417">
            <v>614</v>
          </cell>
          <cell r="O417">
            <v>625</v>
          </cell>
        </row>
        <row r="418">
          <cell r="A418" t="str">
            <v>5905</v>
          </cell>
          <cell r="B418" t="str">
            <v>H.T. poles RSJ 152mmx152mm 11mtr</v>
          </cell>
          <cell r="C418">
            <v>0.34498434104696418</v>
          </cell>
          <cell r="D418">
            <v>0.34182896025965898</v>
          </cell>
          <cell r="E418">
            <v>0.35156074560512973</v>
          </cell>
          <cell r="F418">
            <v>0.36615842362333584</v>
          </cell>
          <cell r="G418">
            <v>0.23170917489215995</v>
          </cell>
          <cell r="H418">
            <v>34498.434104696418</v>
          </cell>
          <cell r="I418">
            <v>34182.8960259659</v>
          </cell>
          <cell r="J418">
            <v>35156.07456051297</v>
          </cell>
          <cell r="K418">
            <v>36615.842362333584</v>
          </cell>
          <cell r="L418">
            <v>0</v>
          </cell>
          <cell r="M418">
            <v>23170.917489215994</v>
          </cell>
          <cell r="N418">
            <v>615</v>
          </cell>
          <cell r="O418">
            <v>626</v>
          </cell>
        </row>
        <row r="419">
          <cell r="A419" t="str">
            <v>5906</v>
          </cell>
          <cell r="B419" t="str">
            <v>H.T. poles RSJ 9 mtr 100 x 116  mm</v>
          </cell>
          <cell r="C419">
            <v>0.21989550531816721</v>
          </cell>
          <cell r="D419">
            <v>0.21788424286321056</v>
          </cell>
          <cell r="E419">
            <v>0.22408735298031265</v>
          </cell>
          <cell r="F419">
            <v>0.23339201815596577</v>
          </cell>
          <cell r="G419">
            <v>0.14769309802623998</v>
          </cell>
          <cell r="H419">
            <v>21989.55053181672</v>
          </cell>
          <cell r="I419">
            <v>21788.424286321057</v>
          </cell>
          <cell r="J419">
            <v>22408.735298031264</v>
          </cell>
          <cell r="K419">
            <v>23339.201815596578</v>
          </cell>
          <cell r="L419">
            <v>0</v>
          </cell>
          <cell r="M419">
            <v>14769.309802623999</v>
          </cell>
          <cell r="N419">
            <v>616</v>
          </cell>
          <cell r="O419">
            <v>627</v>
          </cell>
        </row>
        <row r="420">
          <cell r="A420" t="str">
            <v>5907</v>
          </cell>
          <cell r="B420" t="str">
            <v>HT poles RSJ (175 x 85) 9 mtrs</v>
          </cell>
          <cell r="C420">
            <v>0.21969238273047786</v>
          </cell>
          <cell r="D420">
            <v>0.21768297812538395</v>
          </cell>
          <cell r="E420">
            <v>0.22388035828553726</v>
          </cell>
          <cell r="F420">
            <v>0.2331764285257672</v>
          </cell>
          <cell r="G420">
            <v>0.14755667047984</v>
          </cell>
          <cell r="H420">
            <v>21969.238273047788</v>
          </cell>
          <cell r="I420">
            <v>21768.297812538396</v>
          </cell>
          <cell r="J420">
            <v>22388.035828553726</v>
          </cell>
          <cell r="K420">
            <v>23317.642852576719</v>
          </cell>
          <cell r="L420">
            <v>0</v>
          </cell>
          <cell r="M420">
            <v>14755.667047984001</v>
          </cell>
          <cell r="N420">
            <v>617</v>
          </cell>
          <cell r="O420">
            <v>628</v>
          </cell>
        </row>
        <row r="421">
          <cell r="A421" t="str">
            <v>5908</v>
          </cell>
          <cell r="B421" t="str">
            <v>LT. poles RSJ 125mmx70mm 9mtr</v>
          </cell>
          <cell r="C421">
            <v>0.11522211492447343</v>
          </cell>
          <cell r="D421">
            <v>0.11416824202519345</v>
          </cell>
          <cell r="E421">
            <v>0.11741858343516338</v>
          </cell>
          <cell r="F421">
            <v>0.12229409555011825</v>
          </cell>
          <cell r="G421">
            <v>7.7389081189759998E-2</v>
          </cell>
          <cell r="H421">
            <v>11522.211492447343</v>
          </cell>
          <cell r="I421">
            <v>11416.824202519345</v>
          </cell>
          <cell r="J421">
            <v>11741.858343516338</v>
          </cell>
          <cell r="K421">
            <v>12229.409555011825</v>
          </cell>
          <cell r="L421">
            <v>0</v>
          </cell>
          <cell r="M421">
            <v>7738.908118976</v>
          </cell>
          <cell r="N421">
            <v>618</v>
          </cell>
          <cell r="O421">
            <v>629</v>
          </cell>
        </row>
        <row r="422">
          <cell r="A422" t="str">
            <v>5909</v>
          </cell>
          <cell r="B422" t="str">
            <v>L.T. poles with required accessories (125 X 70 mm  X 8 M)</v>
          </cell>
          <cell r="C422">
            <v>0.10793725532305005</v>
          </cell>
          <cell r="D422">
            <v>0.10695001300171104</v>
          </cell>
          <cell r="E422">
            <v>0.10999485322951777</v>
          </cell>
          <cell r="F422">
            <v>0.11456211357122785</v>
          </cell>
          <cell r="G422">
            <v>7.2496195900160001E-2</v>
          </cell>
          <cell r="H422">
            <v>10793.725532305005</v>
          </cell>
          <cell r="I422">
            <v>10695.001300171105</v>
          </cell>
          <cell r="J422">
            <v>10999.485322951778</v>
          </cell>
          <cell r="K422">
            <v>11456.211357122786</v>
          </cell>
          <cell r="L422">
            <v>0</v>
          </cell>
          <cell r="M422">
            <v>7249.6195900160001</v>
          </cell>
          <cell r="N422">
            <v>619</v>
          </cell>
          <cell r="O422">
            <v>630</v>
          </cell>
        </row>
        <row r="423">
          <cell r="A423" t="str">
            <v>5912</v>
          </cell>
          <cell r="B423" t="str">
            <v>L.T. poles with required accessories (125 X 75 mm  X 9 M)</v>
          </cell>
          <cell r="C423">
            <v>6.5563736412810408E-2</v>
          </cell>
          <cell r="D423">
            <v>6.49640612113416E-2</v>
          </cell>
          <cell r="E423">
            <v>6.681357185081041E-2</v>
          </cell>
          <cell r="F423">
            <v>6.9587837810013611E-2</v>
          </cell>
          <cell r="G423">
            <v>4.4035967606400002E-2</v>
          </cell>
          <cell r="H423">
            <v>6556.3736412810413</v>
          </cell>
          <cell r="I423">
            <v>6496.4061211341595</v>
          </cell>
          <cell r="J423">
            <v>6681.3571850810404</v>
          </cell>
          <cell r="K423">
            <v>6958.7837810013607</v>
          </cell>
          <cell r="L423">
            <v>0</v>
          </cell>
          <cell r="M423">
            <v>4403.59676064</v>
          </cell>
          <cell r="N423">
            <v>620</v>
          </cell>
          <cell r="O423">
            <v>631</v>
          </cell>
        </row>
        <row r="424">
          <cell r="A424" t="str">
            <v>60</v>
          </cell>
          <cell r="B424" t="str">
            <v>Replacement of Meters</v>
          </cell>
          <cell r="C424">
            <v>0</v>
          </cell>
          <cell r="D424">
            <v>0</v>
          </cell>
          <cell r="E424">
            <v>0</v>
          </cell>
          <cell r="F424">
            <v>0</v>
          </cell>
          <cell r="G424">
            <v>0</v>
          </cell>
          <cell r="H424">
            <v>0</v>
          </cell>
          <cell r="I424">
            <v>0</v>
          </cell>
          <cell r="J424">
            <v>0</v>
          </cell>
          <cell r="K424">
            <v>0</v>
          </cell>
          <cell r="L424">
            <v>0</v>
          </cell>
          <cell r="M424">
            <v>0</v>
          </cell>
        </row>
        <row r="425">
          <cell r="A425" t="str">
            <v>6001</v>
          </cell>
          <cell r="B425" t="str">
            <v>1 Phase</v>
          </cell>
          <cell r="C425">
            <v>1.0652349207152401E-2</v>
          </cell>
          <cell r="D425">
            <v>1.0554918066000001E-2</v>
          </cell>
          <cell r="E425">
            <v>1.0855413954E-2</v>
          </cell>
          <cell r="F425">
            <v>1.1306157786000002E-2</v>
          </cell>
          <cell r="G425">
            <v>7.1546639999999998E-3</v>
          </cell>
          <cell r="H425">
            <v>1065.2349207152402</v>
          </cell>
          <cell r="I425">
            <v>1055.4918066</v>
          </cell>
          <cell r="J425">
            <v>1085.5413954000001</v>
          </cell>
          <cell r="K425">
            <v>1130.6157786000001</v>
          </cell>
          <cell r="L425">
            <v>0</v>
          </cell>
          <cell r="M425">
            <v>715.46640000000002</v>
          </cell>
          <cell r="N425">
            <v>621</v>
          </cell>
          <cell r="O425">
            <v>632</v>
          </cell>
        </row>
        <row r="426">
          <cell r="A426" t="str">
            <v>6002</v>
          </cell>
          <cell r="B426" t="str">
            <v>3 Phase</v>
          </cell>
          <cell r="C426">
            <v>2.9088487623162001E-2</v>
          </cell>
          <cell r="D426">
            <v>2.8822431329999999E-2</v>
          </cell>
          <cell r="E426">
            <v>2.9642998769999998E-2</v>
          </cell>
          <cell r="F426">
            <v>3.0873849930000002E-2</v>
          </cell>
          <cell r="G426">
            <v>1.953732E-2</v>
          </cell>
          <cell r="H426">
            <v>2908.8487623162</v>
          </cell>
          <cell r="I426">
            <v>2882.2431329999999</v>
          </cell>
          <cell r="J426">
            <v>2964.2998769999999</v>
          </cell>
          <cell r="K426">
            <v>3087.3849930000001</v>
          </cell>
          <cell r="L426">
            <v>0</v>
          </cell>
          <cell r="M426">
            <v>1953.732</v>
          </cell>
          <cell r="N426">
            <v>622</v>
          </cell>
          <cell r="O426">
            <v>633</v>
          </cell>
        </row>
        <row r="427">
          <cell r="A427" t="str">
            <v>6003</v>
          </cell>
          <cell r="B427" t="str">
            <v>CT Operated Meter</v>
          </cell>
          <cell r="C427">
            <v>3.9156649752009901E-2</v>
          </cell>
          <cell r="D427">
            <v>3.87985055535E-2</v>
          </cell>
          <cell r="E427">
            <v>3.9903089341499998E-2</v>
          </cell>
          <cell r="F427">
            <v>4.1559965023500005E-2</v>
          </cell>
          <cell r="G427">
            <v>2.6299614000000002E-2</v>
          </cell>
          <cell r="H427">
            <v>3915.6649752009903</v>
          </cell>
          <cell r="I427">
            <v>3879.8505553499999</v>
          </cell>
          <cell r="J427">
            <v>3990.3089341499999</v>
          </cell>
          <cell r="K427">
            <v>4155.9965023500008</v>
          </cell>
          <cell r="L427">
            <v>0</v>
          </cell>
          <cell r="M427">
            <v>2629.9614000000001</v>
          </cell>
          <cell r="N427">
            <v>623</v>
          </cell>
          <cell r="O427">
            <v>634</v>
          </cell>
        </row>
        <row r="428">
          <cell r="A428" t="str">
            <v>61</v>
          </cell>
          <cell r="B428" t="str">
            <v>Feeder Pillar</v>
          </cell>
          <cell r="C428">
            <v>0</v>
          </cell>
          <cell r="D428">
            <v>0</v>
          </cell>
          <cell r="E428">
            <v>0</v>
          </cell>
          <cell r="F428">
            <v>0</v>
          </cell>
          <cell r="G428">
            <v>0</v>
          </cell>
          <cell r="H428">
            <v>0</v>
          </cell>
          <cell r="I428">
            <v>0</v>
          </cell>
          <cell r="J428">
            <v>0</v>
          </cell>
          <cell r="K428">
            <v>0</v>
          </cell>
          <cell r="L428">
            <v>0</v>
          </cell>
          <cell r="M428">
            <v>0</v>
          </cell>
        </row>
        <row r="429">
          <cell r="A429" t="str">
            <v>6106</v>
          </cell>
          <cell r="B429" t="str">
            <v xml:space="preserve">Replacement of Mini Pillars </v>
          </cell>
          <cell r="C429">
            <v>0.17187273085693897</v>
          </cell>
          <cell r="D429">
            <v>0.17030070613500001</v>
          </cell>
          <cell r="E429">
            <v>0.175149124815</v>
          </cell>
          <cell r="F429">
            <v>0.18242175283500001</v>
          </cell>
          <cell r="G429">
            <v>0.11543853999999998</v>
          </cell>
          <cell r="H429">
            <v>17187.273085693898</v>
          </cell>
          <cell r="I429">
            <v>17030.0706135</v>
          </cell>
          <cell r="J429">
            <v>17514.9124815</v>
          </cell>
          <cell r="K429">
            <v>18242.175283500001</v>
          </cell>
          <cell r="L429">
            <v>0</v>
          </cell>
          <cell r="M429">
            <v>11543.853999999998</v>
          </cell>
          <cell r="N429">
            <v>624</v>
          </cell>
          <cell r="O429">
            <v>635</v>
          </cell>
        </row>
        <row r="430">
          <cell r="A430" t="str">
            <v>62</v>
          </cell>
          <cell r="B430" t="str">
            <v>Ring Main Unit</v>
          </cell>
          <cell r="C430">
            <v>0</v>
          </cell>
          <cell r="D430">
            <v>0</v>
          </cell>
          <cell r="E430">
            <v>0</v>
          </cell>
          <cell r="F430">
            <v>0</v>
          </cell>
          <cell r="G430">
            <v>0</v>
          </cell>
          <cell r="H430">
            <v>0</v>
          </cell>
          <cell r="I430">
            <v>0</v>
          </cell>
          <cell r="J430">
            <v>0</v>
          </cell>
          <cell r="K430">
            <v>0</v>
          </cell>
          <cell r="L430">
            <v>0</v>
          </cell>
          <cell r="M430">
            <v>0</v>
          </cell>
        </row>
        <row r="431">
          <cell r="A431" t="str">
            <v>6201</v>
          </cell>
          <cell r="B431" t="str">
            <v>Replacement of 3 Panel Ring Main Unit with 4 Panel Ring Main Unit, 11 kV</v>
          </cell>
          <cell r="C431">
            <v>4.2935051217875859</v>
          </cell>
          <cell r="D431">
            <v>4.2542348072847007</v>
          </cell>
          <cell r="E431">
            <v>4.3753518124743014</v>
          </cell>
          <cell r="F431">
            <v>4.5570273202587011</v>
          </cell>
          <cell r="G431">
            <v>2.8837382188</v>
          </cell>
          <cell r="H431">
            <v>429350.51217875862</v>
          </cell>
          <cell r="I431">
            <v>425423.48072847008</v>
          </cell>
          <cell r="J431">
            <v>437535.1812474301</v>
          </cell>
          <cell r="K431">
            <v>455702.73202587012</v>
          </cell>
          <cell r="L431">
            <v>0</v>
          </cell>
          <cell r="M431">
            <v>288373.82188</v>
          </cell>
          <cell r="N431">
            <v>625</v>
          </cell>
          <cell r="O431">
            <v>636</v>
          </cell>
        </row>
        <row r="432">
          <cell r="A432" t="str">
            <v>6202</v>
          </cell>
          <cell r="B432" t="str">
            <v>Replacement of RMU (SF6 Type) with 3 Isolator + 1 Breaker</v>
          </cell>
          <cell r="C432">
            <v>5.9342515972500003</v>
          </cell>
          <cell r="D432">
            <v>5.88134625</v>
          </cell>
          <cell r="E432">
            <v>6.04451625</v>
          </cell>
          <cell r="F432">
            <v>6.2892712499999996</v>
          </cell>
          <cell r="G432">
            <v>3.8849999999999998</v>
          </cell>
          <cell r="H432">
            <v>593425.15972500003</v>
          </cell>
          <cell r="I432">
            <v>588134.625</v>
          </cell>
          <cell r="J432">
            <v>604451.625</v>
          </cell>
          <cell r="K432">
            <v>628927.125</v>
          </cell>
          <cell r="L432">
            <v>578425.15972500003</v>
          </cell>
          <cell r="M432">
            <v>388500</v>
          </cell>
          <cell r="N432">
            <v>626</v>
          </cell>
          <cell r="O432">
            <v>637</v>
          </cell>
        </row>
        <row r="433">
          <cell r="A433" t="str">
            <v>6203</v>
          </cell>
          <cell r="B433" t="str">
            <v>Replacement of RMU (SF6 Type) with 2 Isolator + 2 Breaker</v>
          </cell>
          <cell r="C433">
            <v>6.5297987372499993</v>
          </cell>
          <cell r="D433">
            <v>6.4714462499999996</v>
          </cell>
          <cell r="E433">
            <v>6.6514162499999996</v>
          </cell>
          <cell r="F433">
            <v>6.92137125</v>
          </cell>
          <cell r="G433">
            <v>4.2849999999999993</v>
          </cell>
          <cell r="H433">
            <v>652979.87372499995</v>
          </cell>
          <cell r="I433">
            <v>647144.625</v>
          </cell>
          <cell r="J433">
            <v>665141.625</v>
          </cell>
          <cell r="K433">
            <v>692137.125</v>
          </cell>
          <cell r="L433">
            <v>637979.87372499995</v>
          </cell>
          <cell r="M433">
            <v>428499.99999999994</v>
          </cell>
          <cell r="N433">
            <v>627</v>
          </cell>
          <cell r="O433">
            <v>638</v>
          </cell>
        </row>
        <row r="434">
          <cell r="A434" t="str">
            <v>6204</v>
          </cell>
          <cell r="B434" t="str">
            <v>Replacement of  Indoor Ring Main Unit (SF - 6) (3 Isolators + 2 Breaker) 22 kV</v>
          </cell>
          <cell r="C434">
            <v>7.7208930172499999</v>
          </cell>
          <cell r="D434">
            <v>7.6516462499999998</v>
          </cell>
          <cell r="E434">
            <v>7.8652162499999996</v>
          </cell>
          <cell r="F434">
            <v>8.1855712500000006</v>
          </cell>
          <cell r="G434">
            <v>5.085</v>
          </cell>
          <cell r="H434">
            <v>772089.30172500003</v>
          </cell>
          <cell r="I434">
            <v>765164.625</v>
          </cell>
          <cell r="J434">
            <v>786521.625</v>
          </cell>
          <cell r="K434">
            <v>818557.125</v>
          </cell>
          <cell r="L434">
            <v>757089.30172500003</v>
          </cell>
          <cell r="M434">
            <v>508500</v>
          </cell>
          <cell r="N434">
            <v>628</v>
          </cell>
          <cell r="O434">
            <v>639</v>
          </cell>
        </row>
        <row r="435">
          <cell r="A435" t="str">
            <v>67</v>
          </cell>
          <cell r="B435" t="str">
            <v>Other than Above</v>
          </cell>
          <cell r="C435">
            <v>0</v>
          </cell>
          <cell r="D435">
            <v>0</v>
          </cell>
          <cell r="E435">
            <v>0</v>
          </cell>
          <cell r="F435">
            <v>0</v>
          </cell>
          <cell r="G435">
            <v>0</v>
          </cell>
          <cell r="H435">
            <v>0</v>
          </cell>
          <cell r="I435">
            <v>0</v>
          </cell>
          <cell r="J435">
            <v>0</v>
          </cell>
          <cell r="K435">
            <v>0</v>
          </cell>
          <cell r="L435">
            <v>0</v>
          </cell>
          <cell r="M435">
            <v>0</v>
          </cell>
        </row>
        <row r="436">
          <cell r="A436" t="str">
            <v>6701</v>
          </cell>
          <cell r="B436" t="str">
            <v>A.B.Switch 11 Kv</v>
          </cell>
          <cell r="C436">
            <v>0.17957191759196328</v>
          </cell>
          <cell r="D436">
            <v>0.17792947267116005</v>
          </cell>
          <cell r="E436">
            <v>0.18299508043404003</v>
          </cell>
          <cell r="F436">
            <v>0.19059349207836007</v>
          </cell>
          <cell r="G436">
            <v>0.12060970864000002</v>
          </cell>
          <cell r="H436">
            <v>17957.191759196328</v>
          </cell>
          <cell r="I436">
            <v>17792.947267116004</v>
          </cell>
          <cell r="J436">
            <v>18299.508043404003</v>
          </cell>
          <cell r="K436">
            <v>19059.349207836007</v>
          </cell>
          <cell r="L436">
            <v>0</v>
          </cell>
          <cell r="M436">
            <v>12060.970864000003</v>
          </cell>
          <cell r="N436">
            <v>629</v>
          </cell>
          <cell r="O436">
            <v>640</v>
          </cell>
        </row>
        <row r="437">
          <cell r="A437" t="str">
            <v>6723</v>
          </cell>
          <cell r="B437" t="str">
            <v>11 kV AB Switch 400 Amp with DP structure</v>
          </cell>
          <cell r="C437">
            <v>0.60565929340943836</v>
          </cell>
          <cell r="D437">
            <v>0.60011966314020015</v>
          </cell>
          <cell r="E437">
            <v>0.61720492045380004</v>
          </cell>
          <cell r="F437">
            <v>0.64283280642420004</v>
          </cell>
          <cell r="G437">
            <v>0.40679184080000008</v>
          </cell>
          <cell r="H437">
            <v>60565.92934094384</v>
          </cell>
          <cell r="I437">
            <v>60011.966314020014</v>
          </cell>
          <cell r="J437">
            <v>61720.492045380008</v>
          </cell>
          <cell r="K437">
            <v>64283.28064242001</v>
          </cell>
          <cell r="L437">
            <v>0</v>
          </cell>
          <cell r="M437">
            <v>40679.184080000006</v>
          </cell>
          <cell r="N437">
            <v>630</v>
          </cell>
          <cell r="O437">
            <v>641</v>
          </cell>
        </row>
        <row r="438">
          <cell r="A438" t="str">
            <v>6724</v>
          </cell>
          <cell r="B438" t="str">
            <v>22 kV AB Switch with RSJ Pole 110 X 116, 9 mtr DP &amp; allied fabrication</v>
          </cell>
          <cell r="C438">
            <v>0.71651142240795396</v>
          </cell>
          <cell r="D438">
            <v>0.70995788908151514</v>
          </cell>
          <cell r="E438">
            <v>0.73017021332582865</v>
          </cell>
          <cell r="F438">
            <v>0.76048869969229915</v>
          </cell>
          <cell r="G438">
            <v>0.48124581534079997</v>
          </cell>
          <cell r="H438">
            <v>71651.142240795394</v>
          </cell>
          <cell r="I438">
            <v>70995.788908151517</v>
          </cell>
          <cell r="J438">
            <v>73017.021332582866</v>
          </cell>
          <cell r="K438">
            <v>76048.869969229912</v>
          </cell>
          <cell r="L438">
            <v>0</v>
          </cell>
          <cell r="M438">
            <v>48124.581534079996</v>
          </cell>
          <cell r="N438">
            <v>631</v>
          </cell>
          <cell r="O438">
            <v>642</v>
          </cell>
        </row>
        <row r="439">
          <cell r="A439" t="str">
            <v>6725</v>
          </cell>
          <cell r="B439" t="str">
            <v>Supply &amp; replacement of 11 kV V-Cross arm &amp; Top Pin Supports</v>
          </cell>
          <cell r="C439">
            <v>1.7845143638347757E-2</v>
          </cell>
          <cell r="D439">
            <v>1.7681923988399999E-2</v>
          </cell>
          <cell r="E439">
            <v>1.8185323959599996E-2</v>
          </cell>
          <cell r="F439">
            <v>1.8940423916399999E-2</v>
          </cell>
          <cell r="G439">
            <v>1.19857136E-2</v>
          </cell>
          <cell r="H439">
            <v>1784.5143638347758</v>
          </cell>
          <cell r="I439">
            <v>1768.1923988399999</v>
          </cell>
          <cell r="J439">
            <v>1818.5323959599998</v>
          </cell>
          <cell r="K439">
            <v>1894.04239164</v>
          </cell>
          <cell r="L439">
            <v>0</v>
          </cell>
          <cell r="M439">
            <v>1198.5713599999999</v>
          </cell>
          <cell r="N439">
            <v>632</v>
          </cell>
          <cell r="O439">
            <v>643</v>
          </cell>
        </row>
        <row r="440">
          <cell r="A440" t="str">
            <v>6726</v>
          </cell>
          <cell r="B440" t="str">
            <v>Supply &amp; replacement of 22 kV V-Cross arm &amp; Top Pin Supports</v>
          </cell>
          <cell r="C440">
            <v>2.3346756900613719E-2</v>
          </cell>
          <cell r="D440">
            <v>2.3133217039800001E-2</v>
          </cell>
          <cell r="E440">
            <v>2.3791813966199997E-2</v>
          </cell>
          <cell r="F440">
            <v>2.4779709355800001E-2</v>
          </cell>
          <cell r="G440">
            <v>1.5680879199999997E-2</v>
          </cell>
          <cell r="H440">
            <v>2334.6756900613718</v>
          </cell>
          <cell r="I440">
            <v>2313.3217039800002</v>
          </cell>
          <cell r="J440">
            <v>2379.1813966199998</v>
          </cell>
          <cell r="K440">
            <v>2477.9709355800001</v>
          </cell>
          <cell r="L440">
            <v>0</v>
          </cell>
          <cell r="M440">
            <v>1568.0879199999997</v>
          </cell>
          <cell r="N440">
            <v>633</v>
          </cell>
          <cell r="O440">
            <v>644</v>
          </cell>
        </row>
        <row r="441">
          <cell r="A441" t="str">
            <v>6727</v>
          </cell>
          <cell r="B441" t="str">
            <v>Supply &amp; replacement of 33 kV V-Cross arm &amp; Top Pin Supports</v>
          </cell>
          <cell r="C441">
            <v>2.3346756900613719E-2</v>
          </cell>
          <cell r="D441">
            <v>2.3133217039800001E-2</v>
          </cell>
          <cell r="E441">
            <v>2.3791813966199997E-2</v>
          </cell>
          <cell r="F441">
            <v>2.4779709355800001E-2</v>
          </cell>
          <cell r="G441">
            <v>1.5680879199999997E-2</v>
          </cell>
          <cell r="H441">
            <v>2334.6756900613718</v>
          </cell>
          <cell r="I441">
            <v>2313.3217039800002</v>
          </cell>
          <cell r="J441">
            <v>2379.1813966199998</v>
          </cell>
          <cell r="K441">
            <v>2477.9709355800001</v>
          </cell>
          <cell r="L441">
            <v>0</v>
          </cell>
          <cell r="M441">
            <v>1568.0879199999997</v>
          </cell>
          <cell r="N441">
            <v>634</v>
          </cell>
          <cell r="O441">
            <v>645</v>
          </cell>
        </row>
        <row r="442">
          <cell r="A442" t="str">
            <v>6730</v>
          </cell>
          <cell r="B442" t="str">
            <v>DP Structure &amp; reinstalment of existing 22/0.4 or 11/0.4 kV Distribution Transformer on RSJ Pole 100 X 116, 9 mtr with Kit Kat DB</v>
          </cell>
          <cell r="C442">
            <v>0.95712901639397285</v>
          </cell>
          <cell r="D442">
            <v>0.9483746871390959</v>
          </cell>
          <cell r="E442">
            <v>0.97537467823202406</v>
          </cell>
          <cell r="F442">
            <v>1.0158746648714161</v>
          </cell>
          <cell r="G442">
            <v>0.64285693078399997</v>
          </cell>
          <cell r="H442">
            <v>95712.901639397285</v>
          </cell>
          <cell r="I442">
            <v>94837.468713909591</v>
          </cell>
          <cell r="J442">
            <v>97537.467823202402</v>
          </cell>
          <cell r="K442">
            <v>101587.4664871416</v>
          </cell>
          <cell r="L442">
            <v>0</v>
          </cell>
          <cell r="M442">
            <v>64285.693078399992</v>
          </cell>
          <cell r="N442">
            <v>635</v>
          </cell>
          <cell r="O442">
            <v>646</v>
          </cell>
        </row>
        <row r="443">
          <cell r="A443" t="str">
            <v>6731</v>
          </cell>
          <cell r="B443" t="str">
            <v>Rerouting of 22 kV Tower Line with narrow base Towers</v>
          </cell>
          <cell r="C443">
            <v>155.15930074937245</v>
          </cell>
          <cell r="D443">
            <v>153.74014452022166</v>
          </cell>
          <cell r="E443">
            <v>158.11708813645572</v>
          </cell>
          <cell r="F443">
            <v>164.68250356080685</v>
          </cell>
          <cell r="G443">
            <v>104.21294324366828</v>
          </cell>
          <cell r="H443">
            <v>15515930.074937245</v>
          </cell>
          <cell r="I443">
            <v>15374014.452022165</v>
          </cell>
          <cell r="J443">
            <v>15811708.813645573</v>
          </cell>
          <cell r="K443">
            <v>16468250.356080685</v>
          </cell>
          <cell r="L443">
            <v>0</v>
          </cell>
          <cell r="M443">
            <v>10421294.324366828</v>
          </cell>
          <cell r="N443">
            <v>636</v>
          </cell>
          <cell r="O443">
            <v>647</v>
          </cell>
        </row>
        <row r="444">
          <cell r="A444" t="str">
            <v>6732</v>
          </cell>
          <cell r="B444" t="str">
            <v>Replacement of existing EM relays by Static / numerical relays</v>
          </cell>
          <cell r="C444">
            <v>0.27544055225000003</v>
          </cell>
          <cell r="D444">
            <v>0.27292125</v>
          </cell>
          <cell r="E444">
            <v>0.28069125</v>
          </cell>
          <cell r="F444">
            <v>0.29234624999999997</v>
          </cell>
          <cell r="G444">
            <v>0.185</v>
          </cell>
          <cell r="H444">
            <v>27544.055225</v>
          </cell>
          <cell r="I444">
            <v>27292.125</v>
          </cell>
          <cell r="J444">
            <v>28069.125</v>
          </cell>
          <cell r="K444">
            <v>29234.625</v>
          </cell>
          <cell r="L444">
            <v>0</v>
          </cell>
          <cell r="M444">
            <v>18500</v>
          </cell>
          <cell r="N444">
            <v>637</v>
          </cell>
          <cell r="O444">
            <v>648</v>
          </cell>
        </row>
        <row r="445">
          <cell r="A445" t="str">
            <v>6733</v>
          </cell>
          <cell r="B445" t="str">
            <v>Replacement of neutral grounding register for Power Transformer</v>
          </cell>
          <cell r="C445">
            <v>1.5726137305150998</v>
          </cell>
          <cell r="D445">
            <v>1.558229903307</v>
          </cell>
          <cell r="E445">
            <v>1.6025923204830002</v>
          </cell>
          <cell r="F445">
            <v>1.6691359462470003</v>
          </cell>
          <cell r="G445">
            <v>1.0562480279999999</v>
          </cell>
          <cell r="H445">
            <v>157261.37305150999</v>
          </cell>
          <cell r="I445">
            <v>155822.99033070001</v>
          </cell>
          <cell r="J445">
            <v>160259.23204830001</v>
          </cell>
          <cell r="K445">
            <v>166913.59462470002</v>
          </cell>
          <cell r="L445">
            <v>0</v>
          </cell>
          <cell r="M445">
            <v>105624.8028</v>
          </cell>
          <cell r="N445">
            <v>638</v>
          </cell>
          <cell r="O445">
            <v>649</v>
          </cell>
        </row>
      </sheetData>
      <sheetData sheetId="6">
        <row r="1">
          <cell r="B1" t="str">
            <v>NAME OF MATERIAL</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Feb 09"/>
      <sheetName val="Data base Feb 09"/>
    </sheetNames>
    <sheetDataSet>
      <sheetData sheetId="0"/>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Feb 09"/>
      <sheetName val="Data base Feb 09"/>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Index Feb 09"/>
      <sheetName val="Data base Feb 09"/>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nectors"/>
      <sheetName val="Index above 40 Crs."/>
      <sheetName val="Note"/>
      <sheetName val="Data base 12-13 back Jan 10"/>
      <sheetName val="notes"/>
      <sheetName val="Line formulas"/>
      <sheetName val="Overheads"/>
      <sheetName val="Table A-K for Civil works"/>
      <sheetName val="COST DATA10-11"/>
      <sheetName val="Committee 11-12"/>
      <sheetName val="RSJ COst"/>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DTC WITH CSP 22KV"/>
      <sheetName val="DTC WITH CSP 11KV"/>
      <sheetName val="Index below 40 Crs."/>
      <sheetName val="COST DATA 12-13"/>
      <sheetName val="Sheet1"/>
      <sheetName val="Sheet2"/>
    </sheetNames>
    <sheetDataSet>
      <sheetData sheetId="0"/>
      <sheetData sheetId="1"/>
      <sheetData sheetId="2"/>
      <sheetData sheetId="3">
        <row r="1">
          <cell r="B1" t="str">
            <v>NAME OF MATERIAL</v>
          </cell>
        </row>
      </sheetData>
      <sheetData sheetId="4"/>
      <sheetData sheetId="5"/>
      <sheetData sheetId="6"/>
      <sheetData sheetId="7"/>
      <sheetData sheetId="8"/>
      <sheetData sheetId="9">
        <row r="1">
          <cell r="A1" t="str">
            <v>Transformers 11/.430KV-63KVA (without  CSP)</v>
          </cell>
          <cell r="B1" t="str">
            <v>No</v>
          </cell>
          <cell r="C1">
            <v>112019.35</v>
          </cell>
          <cell r="D1">
            <v>68519.62</v>
          </cell>
          <cell r="E1">
            <v>74776.479999999996</v>
          </cell>
          <cell r="F1">
            <v>152336</v>
          </cell>
          <cell r="G1">
            <v>96629</v>
          </cell>
          <cell r="H1">
            <v>107914</v>
          </cell>
          <cell r="I1">
            <v>96629</v>
          </cell>
          <cell r="J1">
            <v>85168.87999999999</v>
          </cell>
        </row>
        <row r="2">
          <cell r="A2" t="str">
            <v>Transformers 11/.430KV-63KVA (with  CSP)</v>
          </cell>
          <cell r="B2" t="str">
            <v>No</v>
          </cell>
          <cell r="C2" t="str">
            <v>N.A</v>
          </cell>
          <cell r="D2" t="str">
            <v>N.A</v>
          </cell>
          <cell r="E2">
            <v>86070.15</v>
          </cell>
          <cell r="F2" t="str">
            <v>N.A</v>
          </cell>
          <cell r="J2">
            <v>0</v>
          </cell>
        </row>
        <row r="3">
          <cell r="A3" t="str">
            <v>Transformers 11/.430KV-100KVA  (without  CSP)</v>
          </cell>
          <cell r="B3" t="str">
            <v>No</v>
          </cell>
          <cell r="C3">
            <v>140472.73000000001</v>
          </cell>
          <cell r="D3">
            <v>92073.23</v>
          </cell>
          <cell r="E3">
            <v>108046</v>
          </cell>
          <cell r="F3">
            <v>191948</v>
          </cell>
          <cell r="G3">
            <v>103483</v>
          </cell>
          <cell r="H3">
            <v>134492</v>
          </cell>
          <cell r="I3">
            <v>108046</v>
          </cell>
          <cell r="J3">
            <v>115730.79999999999</v>
          </cell>
        </row>
        <row r="4">
          <cell r="A4" t="str">
            <v>Transformers 11/.430KV-100KVA  (with  CSP)</v>
          </cell>
          <cell r="C4" t="str">
            <v>N.A</v>
          </cell>
          <cell r="D4" t="str">
            <v>N.A</v>
          </cell>
          <cell r="F4" t="str">
            <v>N.A</v>
          </cell>
          <cell r="J4">
            <v>0</v>
          </cell>
        </row>
        <row r="5">
          <cell r="A5" t="str">
            <v>Transformers 11/.430KV-200KVA</v>
          </cell>
          <cell r="B5" t="str">
            <v>No</v>
          </cell>
          <cell r="C5">
            <v>259736.53</v>
          </cell>
          <cell r="D5">
            <v>176759.2</v>
          </cell>
          <cell r="E5">
            <v>137751</v>
          </cell>
          <cell r="F5">
            <v>311759</v>
          </cell>
          <cell r="G5">
            <v>202248</v>
          </cell>
          <cell r="H5">
            <v>217253</v>
          </cell>
          <cell r="I5">
            <v>202248</v>
          </cell>
          <cell r="J5">
            <v>202472.72</v>
          </cell>
        </row>
        <row r="6">
          <cell r="H6">
            <v>499708</v>
          </cell>
          <cell r="J6">
            <v>0</v>
          </cell>
        </row>
        <row r="7">
          <cell r="A7" t="str">
            <v>Transformers 11/.430KV-315KVA</v>
          </cell>
          <cell r="B7" t="str">
            <v>No</v>
          </cell>
          <cell r="C7">
            <v>328677.09999999998</v>
          </cell>
          <cell r="D7">
            <v>447329.61</v>
          </cell>
          <cell r="E7">
            <v>534438</v>
          </cell>
          <cell r="F7">
            <v>447830</v>
          </cell>
          <cell r="G7">
            <v>516856</v>
          </cell>
          <cell r="H7">
            <v>499708</v>
          </cell>
          <cell r="I7">
            <v>499708</v>
          </cell>
          <cell r="J7">
            <v>549440.4</v>
          </cell>
        </row>
        <row r="8">
          <cell r="A8" t="str">
            <v>Transformers 22/.430KV-63KVA</v>
          </cell>
          <cell r="B8" t="str">
            <v>No</v>
          </cell>
          <cell r="C8">
            <v>146371.32999999999</v>
          </cell>
          <cell r="D8">
            <v>115258.93</v>
          </cell>
          <cell r="E8">
            <v>149201</v>
          </cell>
          <cell r="F8">
            <v>167278</v>
          </cell>
          <cell r="H8">
            <v>158240</v>
          </cell>
          <cell r="I8">
            <v>149201</v>
          </cell>
          <cell r="J8">
            <v>132933.11599999998</v>
          </cell>
        </row>
        <row r="9">
          <cell r="A9" t="str">
            <v>Transformers 22/.430KV-100KVA</v>
          </cell>
          <cell r="B9" t="str">
            <v>No</v>
          </cell>
          <cell r="C9">
            <v>180949.59</v>
          </cell>
          <cell r="D9">
            <v>147058.53</v>
          </cell>
          <cell r="E9">
            <v>200099</v>
          </cell>
          <cell r="F9">
            <v>306022</v>
          </cell>
          <cell r="H9">
            <v>253061</v>
          </cell>
          <cell r="I9">
            <v>200099</v>
          </cell>
          <cell r="J9">
            <v>167809.66</v>
          </cell>
        </row>
        <row r="10">
          <cell r="A10" t="str">
            <v>Transformers 22/.430KV-200KVA</v>
          </cell>
          <cell r="B10" t="str">
            <v>No</v>
          </cell>
          <cell r="C10">
            <v>313328.17</v>
          </cell>
          <cell r="D10">
            <v>258612.6</v>
          </cell>
          <cell r="E10">
            <v>309081</v>
          </cell>
          <cell r="F10">
            <v>357298</v>
          </cell>
          <cell r="H10">
            <v>333190</v>
          </cell>
          <cell r="I10">
            <v>333100</v>
          </cell>
          <cell r="J10">
            <v>319630.49199999997</v>
          </cell>
        </row>
        <row r="11">
          <cell r="A11" t="str">
            <v>Transformers 22/.430KV-315KVA</v>
          </cell>
          <cell r="B11" t="str">
            <v>No</v>
          </cell>
          <cell r="C11">
            <v>348479.96</v>
          </cell>
          <cell r="D11">
            <v>480963.41</v>
          </cell>
          <cell r="E11">
            <v>574621</v>
          </cell>
          <cell r="F11">
            <v>495471</v>
          </cell>
          <cell r="H11">
            <v>535046</v>
          </cell>
          <cell r="I11">
            <v>535046</v>
          </cell>
          <cell r="J11">
            <v>601177.68559999997</v>
          </cell>
        </row>
        <row r="12">
          <cell r="A12" t="str">
            <v>Transformers 22/.430KV-500KVA</v>
          </cell>
          <cell r="B12" t="str">
            <v>No</v>
          </cell>
          <cell r="I12" t="str">
            <v>N.A</v>
          </cell>
          <cell r="J12">
            <v>0</v>
          </cell>
        </row>
        <row r="13">
          <cell r="A13" t="str">
            <v>Transformers 22/.430KV-630KVA</v>
          </cell>
          <cell r="B13" t="str">
            <v>No</v>
          </cell>
          <cell r="C13">
            <v>576800.37</v>
          </cell>
          <cell r="D13">
            <v>710794.42</v>
          </cell>
          <cell r="E13">
            <v>849206</v>
          </cell>
          <cell r="I13">
            <v>849206</v>
          </cell>
          <cell r="J13">
            <v>882924.88</v>
          </cell>
        </row>
        <row r="14">
          <cell r="A14" t="str">
            <v>Transformers 22/11 KV-5 MVA</v>
          </cell>
          <cell r="B14" t="str">
            <v>No</v>
          </cell>
          <cell r="C14">
            <v>3600000</v>
          </cell>
          <cell r="D14">
            <v>3600000</v>
          </cell>
          <cell r="E14">
            <v>3553598.2</v>
          </cell>
          <cell r="G14">
            <v>3650000</v>
          </cell>
          <cell r="H14">
            <v>3601799</v>
          </cell>
          <cell r="I14">
            <v>3601799</v>
          </cell>
          <cell r="J14">
            <v>3658441.5999999996</v>
          </cell>
        </row>
        <row r="15">
          <cell r="A15" t="str">
            <v>Transformers 22/11 KV-10 MVA</v>
          </cell>
          <cell r="B15" t="str">
            <v>No</v>
          </cell>
          <cell r="C15">
            <v>6300000</v>
          </cell>
          <cell r="D15">
            <v>6360000</v>
          </cell>
          <cell r="E15">
            <v>5565754.04</v>
          </cell>
          <cell r="G15">
            <v>5955000</v>
          </cell>
          <cell r="H15">
            <v>5760377</v>
          </cell>
          <cell r="I15">
            <v>5760377</v>
          </cell>
          <cell r="J15">
            <v>5651708</v>
          </cell>
        </row>
        <row r="16">
          <cell r="A16" t="str">
            <v>Transformers 33/11 KV-5 MVA</v>
          </cell>
          <cell r="B16" t="str">
            <v>No</v>
          </cell>
          <cell r="C16">
            <v>3506993.25</v>
          </cell>
          <cell r="D16">
            <v>3489327.14</v>
          </cell>
          <cell r="E16">
            <v>3105215.91</v>
          </cell>
          <cell r="G16">
            <v>4101140</v>
          </cell>
          <cell r="H16">
            <v>3603178</v>
          </cell>
          <cell r="I16">
            <v>3603178</v>
          </cell>
          <cell r="J16">
            <v>3241586</v>
          </cell>
        </row>
        <row r="17">
          <cell r="A17" t="str">
            <v>Transformers 33/11 KV-10 MVA</v>
          </cell>
          <cell r="B17" t="str">
            <v>No</v>
          </cell>
          <cell r="C17">
            <v>6887340.5599999996</v>
          </cell>
          <cell r="D17">
            <v>6354759.0099999998</v>
          </cell>
          <cell r="E17">
            <v>5462651.29</v>
          </cell>
          <cell r="G17">
            <v>6700700</v>
          </cell>
          <cell r="H17">
            <v>6081676</v>
          </cell>
          <cell r="I17">
            <v>6081676</v>
          </cell>
          <cell r="J17">
            <v>5590141.4616</v>
          </cell>
        </row>
        <row r="18">
          <cell r="J18">
            <v>0</v>
          </cell>
        </row>
        <row r="19">
          <cell r="A19" t="str">
            <v>Tubular Pole 9 Mtr for S/Stn. Lights</v>
          </cell>
          <cell r="B19" t="str">
            <v>No</v>
          </cell>
          <cell r="C19">
            <v>3200</v>
          </cell>
          <cell r="D19">
            <v>3520</v>
          </cell>
          <cell r="E19">
            <v>3872</v>
          </cell>
          <cell r="F19">
            <v>11468</v>
          </cell>
          <cell r="G19">
            <v>7590</v>
          </cell>
          <cell r="H19">
            <v>7643</v>
          </cell>
          <cell r="I19">
            <v>7590</v>
          </cell>
          <cell r="J19">
            <v>5056.2</v>
          </cell>
        </row>
        <row r="22">
          <cell r="A22" t="str">
            <v>RSJ 152 X 152,6</v>
          </cell>
          <cell r="J22">
            <v>7846.2048000000004</v>
          </cell>
        </row>
        <row r="23">
          <cell r="A23" t="str">
            <v>RSJ 152 X 153,8</v>
          </cell>
          <cell r="J23">
            <v>10461.606400000001</v>
          </cell>
        </row>
        <row r="24">
          <cell r="A24" t="str">
            <v>RSJ 152 X 154,9</v>
          </cell>
          <cell r="J24">
            <v>11769.307200000001</v>
          </cell>
        </row>
        <row r="25">
          <cell r="A25" t="str">
            <v>RSJ 152 X 155,10</v>
          </cell>
          <cell r="J25">
            <v>13077.008</v>
          </cell>
        </row>
        <row r="26">
          <cell r="A26" t="str">
            <v>RSJ 152 X 156,11</v>
          </cell>
          <cell r="J26">
            <v>14384.7088</v>
          </cell>
        </row>
        <row r="27">
          <cell r="A27" t="str">
            <v>RSJ 152 X 157,12</v>
          </cell>
          <cell r="J27">
            <v>15692.409600000001</v>
          </cell>
        </row>
        <row r="28">
          <cell r="A28" t="str">
            <v>RSJ 152 X 158,13</v>
          </cell>
          <cell r="J28">
            <v>17000.110400000001</v>
          </cell>
        </row>
        <row r="29">
          <cell r="A29" t="str">
            <v>RSJ 175 X 85,6</v>
          </cell>
          <cell r="J29">
            <v>5755.8853799999997</v>
          </cell>
        </row>
        <row r="30">
          <cell r="A30" t="str">
            <v>RSJ 175 X 86,8</v>
          </cell>
          <cell r="J30">
            <v>7674.5138399999996</v>
          </cell>
        </row>
        <row r="31">
          <cell r="A31" t="str">
            <v>RSJ 175 X 87,9</v>
          </cell>
          <cell r="J31">
            <v>8633.8280699999996</v>
          </cell>
        </row>
        <row r="32">
          <cell r="A32" t="str">
            <v>RSJ 175 X 88,10</v>
          </cell>
          <cell r="J32">
            <v>9593.1422999999995</v>
          </cell>
        </row>
        <row r="33">
          <cell r="A33" t="str">
            <v>RSJ 175 X 89,11</v>
          </cell>
          <cell r="J33">
            <v>10552.456529999999</v>
          </cell>
        </row>
        <row r="34">
          <cell r="A34" t="str">
            <v>RSJ 175 X 90,12</v>
          </cell>
          <cell r="J34">
            <v>11511.770759999999</v>
          </cell>
        </row>
        <row r="35">
          <cell r="A35" t="str">
            <v>RSJ 175 X 91,13</v>
          </cell>
          <cell r="J35">
            <v>12471.084989999999</v>
          </cell>
        </row>
        <row r="36">
          <cell r="A36" t="str">
            <v>RSJ 116 X 100,6</v>
          </cell>
          <cell r="J36">
            <v>5020.3019999999997</v>
          </cell>
        </row>
        <row r="37">
          <cell r="A37" t="str">
            <v>RSJ 116 X 101,8</v>
          </cell>
          <cell r="J37">
            <v>6693.7359999999999</v>
          </cell>
        </row>
        <row r="38">
          <cell r="A38" t="str">
            <v>RSJ 116 X 102,9</v>
          </cell>
          <cell r="J38">
            <v>7530.4530000000004</v>
          </cell>
        </row>
        <row r="39">
          <cell r="A39" t="str">
            <v>RSJ 116 X 103,10</v>
          </cell>
          <cell r="J39">
            <v>8367.17</v>
          </cell>
        </row>
        <row r="40">
          <cell r="A40" t="str">
            <v>RSJ 116 X 104,11</v>
          </cell>
          <cell r="J40">
            <v>9203.8870000000006</v>
          </cell>
        </row>
        <row r="41">
          <cell r="A41" t="str">
            <v>RSJ 116 X 105,12</v>
          </cell>
          <cell r="J41">
            <v>10040.603999999999</v>
          </cell>
        </row>
        <row r="42">
          <cell r="A42" t="str">
            <v>RSJ 116 X 106,13</v>
          </cell>
          <cell r="J42">
            <v>10877.321</v>
          </cell>
        </row>
        <row r="43">
          <cell r="A43" t="str">
            <v>RSJ 125 X 70,6</v>
          </cell>
          <cell r="J43">
            <v>2903.0442000000003</v>
          </cell>
        </row>
        <row r="44">
          <cell r="A44" t="str">
            <v>RSJ 125 X 71,8</v>
          </cell>
          <cell r="J44">
            <v>3870.7256000000002</v>
          </cell>
        </row>
        <row r="45">
          <cell r="A45" t="str">
            <v>RSJ 125 X 72,9</v>
          </cell>
          <cell r="J45">
            <v>4354.5662999999995</v>
          </cell>
        </row>
        <row r="46">
          <cell r="A46" t="str">
            <v>RSJ 125 X 73,10</v>
          </cell>
          <cell r="J46">
            <v>4838.4070000000002</v>
          </cell>
        </row>
        <row r="47">
          <cell r="A47" t="str">
            <v>RSJ 125 X 74,11</v>
          </cell>
          <cell r="J47">
            <v>5322.2476999999999</v>
          </cell>
        </row>
        <row r="48">
          <cell r="A48" t="str">
            <v>RSJ 125 X 75,12</v>
          </cell>
          <cell r="J48">
            <v>5806.0884000000005</v>
          </cell>
        </row>
        <row r="49">
          <cell r="A49" t="str">
            <v>RSJ 125 X 76,13</v>
          </cell>
          <cell r="J49">
            <v>6289.9291000000003</v>
          </cell>
        </row>
        <row r="50">
          <cell r="A50" t="str">
            <v>M S Angel</v>
          </cell>
          <cell r="B50" t="str">
            <v>Per Kg</v>
          </cell>
          <cell r="C50">
            <v>34.9</v>
          </cell>
          <cell r="D50">
            <v>37.92</v>
          </cell>
          <cell r="E50">
            <v>41.97</v>
          </cell>
          <cell r="F50">
            <v>80</v>
          </cell>
          <cell r="G50">
            <v>55.32</v>
          </cell>
          <cell r="H50">
            <v>59.096666666666664</v>
          </cell>
          <cell r="I50">
            <v>55.32</v>
          </cell>
          <cell r="J50">
            <v>42.493152000000002</v>
          </cell>
        </row>
        <row r="51">
          <cell r="A51" t="str">
            <v>M S Channel</v>
          </cell>
          <cell r="B51" t="str">
            <v>Per Kg</v>
          </cell>
          <cell r="C51">
            <v>34.9</v>
          </cell>
          <cell r="D51">
            <v>37.92</v>
          </cell>
          <cell r="E51">
            <v>41.97</v>
          </cell>
          <cell r="F51">
            <v>77</v>
          </cell>
          <cell r="G51">
            <v>55.32</v>
          </cell>
          <cell r="H51">
            <v>58.096666666666664</v>
          </cell>
          <cell r="I51">
            <v>55.32</v>
          </cell>
          <cell r="J51">
            <v>42.493152000000002</v>
          </cell>
        </row>
        <row r="52">
          <cell r="A52" t="str">
            <v>M S Flat</v>
          </cell>
          <cell r="B52" t="str">
            <v>Per Kg</v>
          </cell>
          <cell r="C52">
            <v>31.43</v>
          </cell>
          <cell r="D52">
            <v>34.19</v>
          </cell>
          <cell r="E52">
            <v>41.97</v>
          </cell>
          <cell r="F52">
            <v>80</v>
          </cell>
          <cell r="G52">
            <v>55.32</v>
          </cell>
          <cell r="H52">
            <v>59.096666666666664</v>
          </cell>
          <cell r="I52">
            <v>55.32</v>
          </cell>
          <cell r="J52">
            <v>38.246078000000004</v>
          </cell>
        </row>
        <row r="53">
          <cell r="A53" t="str">
            <v>H.T Stay Sets.</v>
          </cell>
          <cell r="B53" t="str">
            <v>Set.</v>
          </cell>
          <cell r="C53">
            <v>900.87</v>
          </cell>
          <cell r="D53">
            <v>485.18</v>
          </cell>
          <cell r="E53">
            <v>534.38</v>
          </cell>
          <cell r="F53">
            <v>1474</v>
          </cell>
          <cell r="G53">
            <v>995</v>
          </cell>
          <cell r="H53">
            <v>1001.1266666666667</v>
          </cell>
          <cell r="I53">
            <v>995</v>
          </cell>
          <cell r="J53">
            <v>543.66172519999998</v>
          </cell>
        </row>
        <row r="54">
          <cell r="A54" t="str">
            <v>L.T Stay Sets.</v>
          </cell>
          <cell r="B54" t="str">
            <v>Set.</v>
          </cell>
          <cell r="C54">
            <v>712.48</v>
          </cell>
          <cell r="D54">
            <v>382.77</v>
          </cell>
          <cell r="E54">
            <v>421.04</v>
          </cell>
          <cell r="F54">
            <v>1227</v>
          </cell>
          <cell r="G54">
            <v>664</v>
          </cell>
          <cell r="H54">
            <v>770.68</v>
          </cell>
          <cell r="I54">
            <v>664</v>
          </cell>
          <cell r="J54">
            <v>428.91519879999998</v>
          </cell>
        </row>
        <row r="55">
          <cell r="A55" t="str">
            <v>G I Wire 6 &amp; 8 SWG</v>
          </cell>
          <cell r="B55" t="str">
            <v>Kg</v>
          </cell>
          <cell r="C55">
            <v>44.61</v>
          </cell>
          <cell r="D55">
            <v>53.84</v>
          </cell>
          <cell r="E55">
            <v>48.49</v>
          </cell>
          <cell r="F55">
            <v>88.57</v>
          </cell>
          <cell r="G55">
            <v>58</v>
          </cell>
          <cell r="H55">
            <v>65.02</v>
          </cell>
          <cell r="I55">
            <v>58</v>
          </cell>
          <cell r="J55">
            <v>50.610314799999998</v>
          </cell>
        </row>
        <row r="56">
          <cell r="A56" t="str">
            <v>G I Stay Wire 7/8 &amp; 7/10</v>
          </cell>
          <cell r="B56" t="str">
            <v>Kg</v>
          </cell>
          <cell r="C56">
            <v>46.73</v>
          </cell>
          <cell r="D56">
            <v>53.43</v>
          </cell>
          <cell r="E56">
            <v>61.57</v>
          </cell>
          <cell r="F56">
            <v>90</v>
          </cell>
          <cell r="G56">
            <v>60</v>
          </cell>
          <cell r="H56">
            <v>70.52</v>
          </cell>
          <cell r="I56">
            <v>60</v>
          </cell>
          <cell r="J56">
            <v>64.663179999999997</v>
          </cell>
        </row>
        <row r="57">
          <cell r="A57" t="str">
            <v>Disc Insulator 45 KN</v>
          </cell>
          <cell r="B57" t="str">
            <v>No.</v>
          </cell>
          <cell r="C57">
            <v>217.91</v>
          </cell>
          <cell r="D57">
            <v>227.1</v>
          </cell>
          <cell r="E57">
            <v>165</v>
          </cell>
          <cell r="F57">
            <v>466</v>
          </cell>
          <cell r="G57">
            <v>320</v>
          </cell>
          <cell r="H57">
            <v>317</v>
          </cell>
          <cell r="I57">
            <v>317</v>
          </cell>
          <cell r="J57">
            <v>187.9221</v>
          </cell>
        </row>
        <row r="58">
          <cell r="A58" t="str">
            <v>Disc Insulator 70 KN</v>
          </cell>
          <cell r="B58" t="str">
            <v>No.</v>
          </cell>
          <cell r="C58">
            <v>220.44</v>
          </cell>
          <cell r="D58">
            <v>245</v>
          </cell>
          <cell r="E58">
            <v>194</v>
          </cell>
          <cell r="F58">
            <v>466</v>
          </cell>
          <cell r="G58">
            <v>350</v>
          </cell>
          <cell r="H58">
            <v>336.66</v>
          </cell>
          <cell r="I58">
            <v>337</v>
          </cell>
          <cell r="J58">
            <v>197.80977999999999</v>
          </cell>
        </row>
        <row r="59">
          <cell r="A59" t="str">
            <v>Galvanised Chanel/Angle/Flat &amp; Gantry Structure</v>
          </cell>
          <cell r="B59" t="str">
            <v>Kg</v>
          </cell>
          <cell r="C59">
            <v>44.92</v>
          </cell>
          <cell r="D59">
            <v>47.92</v>
          </cell>
          <cell r="E59">
            <v>52.71</v>
          </cell>
          <cell r="G59">
            <v>74</v>
          </cell>
          <cell r="I59">
            <v>70</v>
          </cell>
          <cell r="J59">
            <v>59.302152000000007</v>
          </cell>
        </row>
        <row r="60">
          <cell r="A60" t="str">
            <v>Cement Concreting</v>
          </cell>
          <cell r="B60" t="str">
            <v>Cmt.</v>
          </cell>
          <cell r="C60">
            <v>2850</v>
          </cell>
          <cell r="D60">
            <v>3135</v>
          </cell>
          <cell r="E60">
            <v>3448.5</v>
          </cell>
          <cell r="F60">
            <v>6200</v>
          </cell>
          <cell r="G60">
            <v>4200</v>
          </cell>
          <cell r="H60">
            <v>4261.16</v>
          </cell>
          <cell r="I60">
            <v>4200</v>
          </cell>
          <cell r="J60">
            <v>4046</v>
          </cell>
        </row>
        <row r="61">
          <cell r="A61" t="str">
            <v>XLPE Cable 33 KV,3C/300 mm2</v>
          </cell>
          <cell r="J61">
            <v>1933.0350000000001</v>
          </cell>
        </row>
        <row r="62">
          <cell r="A62" t="str">
            <v>XLPE Cable 22 KV,3C/300 mm2</v>
          </cell>
          <cell r="J62">
            <v>1624.8700000000001</v>
          </cell>
        </row>
        <row r="63">
          <cell r="A63" t="str">
            <v>XLPE Cable 22 KV,3C/240mm2</v>
          </cell>
          <cell r="J63">
            <v>1200.1626000000001</v>
          </cell>
        </row>
        <row r="64">
          <cell r="A64" t="str">
            <v>XLPE Cable 22 KV,3C/95 mm2</v>
          </cell>
          <cell r="J64">
            <v>848.29420000000005</v>
          </cell>
        </row>
        <row r="65">
          <cell r="A65" t="str">
            <v>XLPE Cable 11 KV,3C/ 400 mm2</v>
          </cell>
          <cell r="J65">
            <v>1602.4580000000001</v>
          </cell>
        </row>
        <row r="66">
          <cell r="A66" t="str">
            <v>XLPE Cable 11 KV,3C/300 mm2</v>
          </cell>
          <cell r="J66">
            <v>1355.9260000000002</v>
          </cell>
        </row>
        <row r="67">
          <cell r="A67" t="str">
            <v>XLPE Cable 11 KV,3C/240 mm2</v>
          </cell>
          <cell r="J67">
            <v>1149.7356</v>
          </cell>
        </row>
        <row r="68">
          <cell r="A68" t="str">
            <v>XLPE Cable 11 KV,3C/185 mm2</v>
          </cell>
          <cell r="J68">
            <v>997.33400000000006</v>
          </cell>
        </row>
        <row r="69">
          <cell r="A69" t="str">
            <v>XLPE Cable 11 KV,3C/95 mm2</v>
          </cell>
          <cell r="J69">
            <v>649.94799999999998</v>
          </cell>
        </row>
        <row r="70">
          <cell r="A70" t="str">
            <v>XLPE Cable 11 KV,3C/50 mm2</v>
          </cell>
          <cell r="J70">
            <v>442.637</v>
          </cell>
        </row>
        <row r="71">
          <cell r="A71" t="str">
            <v>XLPE Cable 11 KV,3C/35 mm2</v>
          </cell>
          <cell r="J71">
            <v>324.97399999999999</v>
          </cell>
        </row>
        <row r="72">
          <cell r="A72" t="str">
            <v xml:space="preserve">XLPE Cable LT 3.5 Core 300mm2  </v>
          </cell>
          <cell r="J72">
            <v>689.72930000000008</v>
          </cell>
        </row>
        <row r="73">
          <cell r="A73" t="str">
            <v>XLPE Cable LT 3.5 Core 185mm2</v>
          </cell>
          <cell r="J73">
            <v>453.84300000000002</v>
          </cell>
        </row>
        <row r="74">
          <cell r="A74" t="str">
            <v>XLPE Cable LT 3.5 Core 120mm2</v>
          </cell>
          <cell r="J74">
            <v>324.97399999999999</v>
          </cell>
        </row>
        <row r="75">
          <cell r="A75" t="str">
            <v>XLPE Cable LT 3.5 Core 70mm2</v>
          </cell>
          <cell r="J75">
            <v>212.91400000000002</v>
          </cell>
        </row>
        <row r="76">
          <cell r="A76" t="str">
            <v>XLPE Cable LT 3.5 Core 50mm2</v>
          </cell>
          <cell r="J76">
            <v>162.48699999999999</v>
          </cell>
        </row>
        <row r="77">
          <cell r="A77" t="str">
            <v>XLPE Cable LT 3.5 Core 35mm2</v>
          </cell>
          <cell r="J77">
            <v>123.26600000000001</v>
          </cell>
        </row>
        <row r="78">
          <cell r="A78" t="str">
            <v>Allu.  Conductor AAC - GNAT</v>
          </cell>
          <cell r="B78" t="str">
            <v>Km</v>
          </cell>
          <cell r="C78">
            <v>9140</v>
          </cell>
          <cell r="D78">
            <v>10920</v>
          </cell>
          <cell r="E78">
            <v>15188</v>
          </cell>
          <cell r="F78">
            <v>20029</v>
          </cell>
          <cell r="G78">
            <v>13628</v>
          </cell>
          <cell r="H78">
            <v>16281.666666666666</v>
          </cell>
          <cell r="I78">
            <v>15188</v>
          </cell>
          <cell r="J78">
            <v>12.55072</v>
          </cell>
        </row>
        <row r="79">
          <cell r="A79" t="str">
            <v>Allu.  Conductor AAC - ANT</v>
          </cell>
          <cell r="B79" t="str">
            <v>Km</v>
          </cell>
          <cell r="C79">
            <v>17250</v>
          </cell>
          <cell r="D79">
            <v>20650</v>
          </cell>
          <cell r="E79">
            <v>21431</v>
          </cell>
          <cell r="F79">
            <v>39707</v>
          </cell>
          <cell r="G79">
            <v>26523</v>
          </cell>
          <cell r="H79">
            <v>29220.333333333332</v>
          </cell>
          <cell r="I79">
            <v>26523</v>
          </cell>
          <cell r="J79">
            <v>24.989380000000001</v>
          </cell>
        </row>
        <row r="80">
          <cell r="A80" t="str">
            <v>ACSR - Weasal 0.03</v>
          </cell>
          <cell r="B80" t="str">
            <v>Km</v>
          </cell>
          <cell r="C80">
            <v>12980</v>
          </cell>
          <cell r="D80">
            <v>14440</v>
          </cell>
          <cell r="E80">
            <v>15160</v>
          </cell>
          <cell r="F80">
            <v>30161</v>
          </cell>
          <cell r="G80">
            <v>18635</v>
          </cell>
          <cell r="H80">
            <v>21318.666666666668</v>
          </cell>
          <cell r="I80">
            <v>18635</v>
          </cell>
          <cell r="J80">
            <v>16.921060000000001</v>
          </cell>
        </row>
        <row r="81">
          <cell r="A81" t="str">
            <v>ACSR - Raccoon-0.75</v>
          </cell>
          <cell r="B81" t="str">
            <v>Km</v>
          </cell>
          <cell r="C81">
            <v>50000</v>
          </cell>
          <cell r="D81">
            <v>55000</v>
          </cell>
          <cell r="E81">
            <v>60500</v>
          </cell>
          <cell r="F81">
            <v>74930</v>
          </cell>
          <cell r="G81">
            <v>45892</v>
          </cell>
          <cell r="H81">
            <v>60440.666666666664</v>
          </cell>
          <cell r="I81">
            <v>60500</v>
          </cell>
          <cell r="J81">
            <v>47.065200000000004</v>
          </cell>
        </row>
        <row r="82">
          <cell r="A82" t="str">
            <v>ACSR - Dog 0.1</v>
          </cell>
          <cell r="B82" t="str">
            <v>Km</v>
          </cell>
          <cell r="C82">
            <v>41470</v>
          </cell>
          <cell r="D82">
            <v>48370</v>
          </cell>
          <cell r="E82">
            <v>51549</v>
          </cell>
          <cell r="F82">
            <v>92838</v>
          </cell>
          <cell r="G82">
            <v>61099</v>
          </cell>
          <cell r="H82">
            <v>68495.333333333328</v>
          </cell>
          <cell r="I82">
            <v>61099</v>
          </cell>
          <cell r="J82">
            <v>57.385926000000005</v>
          </cell>
        </row>
        <row r="83">
          <cell r="A83" t="str">
            <v>ACSR - Panther 0.2</v>
          </cell>
          <cell r="B83" t="str">
            <v>Km</v>
          </cell>
          <cell r="C83">
            <v>94140</v>
          </cell>
          <cell r="D83">
            <v>117800</v>
          </cell>
          <cell r="E83">
            <v>125895</v>
          </cell>
          <cell r="F83" t="str">
            <v>NA</v>
          </cell>
          <cell r="G83">
            <v>134593</v>
          </cell>
          <cell r="H83">
            <v>130244</v>
          </cell>
          <cell r="I83">
            <v>130244</v>
          </cell>
          <cell r="J83">
            <v>129.687038</v>
          </cell>
        </row>
        <row r="84">
          <cell r="A84" t="str">
            <v>AAAC - 0.34</v>
          </cell>
          <cell r="B84" t="str">
            <v>Km</v>
          </cell>
          <cell r="C84">
            <v>13030</v>
          </cell>
          <cell r="D84">
            <v>14230</v>
          </cell>
          <cell r="E84">
            <v>15188</v>
          </cell>
          <cell r="F84" t="str">
            <v>NA</v>
          </cell>
          <cell r="G84">
            <v>17833</v>
          </cell>
          <cell r="H84">
            <v>16510.5</v>
          </cell>
          <cell r="I84">
            <v>16511</v>
          </cell>
          <cell r="J84">
            <v>17.369299999999999</v>
          </cell>
        </row>
        <row r="85">
          <cell r="A85" t="str">
            <v>AAAC - 0.55</v>
          </cell>
          <cell r="B85" t="str">
            <v>Km</v>
          </cell>
          <cell r="C85">
            <v>20530</v>
          </cell>
          <cell r="D85">
            <v>22660</v>
          </cell>
          <cell r="E85">
            <v>24177</v>
          </cell>
          <cell r="F85" t="str">
            <v>NA</v>
          </cell>
          <cell r="G85">
            <v>28214</v>
          </cell>
          <cell r="H85">
            <v>26195.5</v>
          </cell>
          <cell r="I85">
            <v>26196</v>
          </cell>
          <cell r="J85">
            <v>26.353150200000002</v>
          </cell>
        </row>
        <row r="86">
          <cell r="A86" t="str">
            <v>AAAC - 0.100</v>
          </cell>
          <cell r="B86" t="str">
            <v>Km</v>
          </cell>
          <cell r="C86">
            <v>37320</v>
          </cell>
          <cell r="D86">
            <v>41680</v>
          </cell>
          <cell r="E86">
            <v>44462</v>
          </cell>
          <cell r="F86" t="str">
            <v>NA</v>
          </cell>
          <cell r="G86">
            <v>51429</v>
          </cell>
          <cell r="H86">
            <v>47945.5</v>
          </cell>
          <cell r="I86">
            <v>47946</v>
          </cell>
          <cell r="J86">
            <v>48.777476800000002</v>
          </cell>
        </row>
        <row r="87">
          <cell r="A87" t="str">
            <v>AAAC - 0.234</v>
          </cell>
          <cell r="B87" t="str">
            <v>Km</v>
          </cell>
          <cell r="C87">
            <v>74350</v>
          </cell>
          <cell r="D87">
            <v>102720</v>
          </cell>
          <cell r="E87">
            <v>109293</v>
          </cell>
          <cell r="F87" t="str">
            <v>NA</v>
          </cell>
          <cell r="G87">
            <v>149662</v>
          </cell>
          <cell r="H87">
            <v>129477.5</v>
          </cell>
          <cell r="I87">
            <v>129478</v>
          </cell>
          <cell r="J87">
            <v>115.77927140000001</v>
          </cell>
        </row>
        <row r="88">
          <cell r="A88" t="str">
            <v>19 C x 2.5 Sq.mm Copper Cable Stranded Armoured</v>
          </cell>
          <cell r="B88" t="str">
            <v>Rmt</v>
          </cell>
          <cell r="C88">
            <v>133.53</v>
          </cell>
          <cell r="D88">
            <v>255.95</v>
          </cell>
          <cell r="E88">
            <v>302.86</v>
          </cell>
          <cell r="G88">
            <v>389</v>
          </cell>
          <cell r="I88">
            <v>389</v>
          </cell>
          <cell r="J88">
            <v>330</v>
          </cell>
        </row>
        <row r="89">
          <cell r="A89" t="str">
            <v>12 C x 2.5 Sq.mm Copper Cable Stranded Armoured</v>
          </cell>
          <cell r="B89" t="str">
            <v>Rmt</v>
          </cell>
          <cell r="C89">
            <v>85.43</v>
          </cell>
          <cell r="D89">
            <v>169.66</v>
          </cell>
          <cell r="E89">
            <v>200.08</v>
          </cell>
          <cell r="G89">
            <v>253</v>
          </cell>
          <cell r="I89">
            <v>253</v>
          </cell>
          <cell r="J89">
            <v>225</v>
          </cell>
        </row>
        <row r="90">
          <cell r="A90" t="str">
            <v>7 C x 2.5 Sq.mm Copper Cable Stranded Armoured</v>
          </cell>
          <cell r="B90" t="str">
            <v>Rmt</v>
          </cell>
          <cell r="D90">
            <v>106.92</v>
          </cell>
          <cell r="E90">
            <v>127.83</v>
          </cell>
          <cell r="J90">
            <v>127.83</v>
          </cell>
        </row>
        <row r="91">
          <cell r="A91" t="str">
            <v>4 C x 2.5 Sq.mm Copper Cable Stranded Armoured</v>
          </cell>
          <cell r="B91" t="str">
            <v>Rmt</v>
          </cell>
          <cell r="C91">
            <v>28.34</v>
          </cell>
          <cell r="D91">
            <v>50.34</v>
          </cell>
          <cell r="E91">
            <v>85.21</v>
          </cell>
          <cell r="G91">
            <v>93</v>
          </cell>
          <cell r="I91">
            <v>93</v>
          </cell>
          <cell r="J91">
            <v>93</v>
          </cell>
        </row>
        <row r="92">
          <cell r="A92" t="str">
            <v>2 C x 2.5 Sq.mm Copper Cable Stranded Armoured</v>
          </cell>
          <cell r="B92" t="str">
            <v>Rmt</v>
          </cell>
          <cell r="C92">
            <v>14.69</v>
          </cell>
          <cell r="D92">
            <v>26.74</v>
          </cell>
          <cell r="E92">
            <v>54.06</v>
          </cell>
          <cell r="F92">
            <v>132</v>
          </cell>
          <cell r="G92">
            <v>61.8</v>
          </cell>
          <cell r="I92">
            <v>62</v>
          </cell>
          <cell r="J92">
            <v>52</v>
          </cell>
        </row>
        <row r="93">
          <cell r="A93" t="str">
            <v>L.T.PVC Aluminium Armoured 4 C x 16 Sq.mm Cable</v>
          </cell>
          <cell r="B93" t="str">
            <v>Rmt</v>
          </cell>
          <cell r="C93">
            <v>76.97</v>
          </cell>
          <cell r="D93">
            <v>82.88</v>
          </cell>
          <cell r="G93">
            <v>89</v>
          </cell>
          <cell r="I93">
            <v>89</v>
          </cell>
          <cell r="J93">
            <v>89</v>
          </cell>
        </row>
        <row r="94">
          <cell r="A94" t="str">
            <v>LT Aerial Bunched Cable 3 C x 120 Sq.mm</v>
          </cell>
          <cell r="B94" t="str">
            <v>Rmt</v>
          </cell>
          <cell r="C94">
            <v>216.69</v>
          </cell>
          <cell r="D94">
            <v>226.2</v>
          </cell>
          <cell r="E94">
            <v>272.58999999999997</v>
          </cell>
          <cell r="G94">
            <v>275</v>
          </cell>
          <cell r="I94">
            <v>275</v>
          </cell>
          <cell r="J94">
            <v>275</v>
          </cell>
        </row>
        <row r="95">
          <cell r="A95" t="str">
            <v>LT Aerial Bunched Cable 3 C x70  Sq.mm</v>
          </cell>
          <cell r="B95" t="str">
            <v>Rmt</v>
          </cell>
          <cell r="C95">
            <v>139.85</v>
          </cell>
          <cell r="D95">
            <v>145.79</v>
          </cell>
          <cell r="E95">
            <v>174.46</v>
          </cell>
          <cell r="G95">
            <v>180</v>
          </cell>
          <cell r="I95">
            <v>180</v>
          </cell>
          <cell r="J95">
            <v>180</v>
          </cell>
        </row>
        <row r="96">
          <cell r="A96" t="str">
            <v>LT Aerial Bunched Cable 3 C x 50 Sq.mm</v>
          </cell>
          <cell r="B96" t="str">
            <v>Rmt</v>
          </cell>
          <cell r="C96">
            <v>104.31</v>
          </cell>
          <cell r="D96">
            <v>108.65</v>
          </cell>
          <cell r="E96">
            <v>129.37</v>
          </cell>
          <cell r="G96">
            <v>137</v>
          </cell>
          <cell r="I96">
            <v>137</v>
          </cell>
          <cell r="J96">
            <v>137</v>
          </cell>
        </row>
        <row r="98">
          <cell r="A98" t="str">
            <v>11 kv heat shrink indoor kit 3C  X 95 Sqmm</v>
          </cell>
          <cell r="B98" t="str">
            <v>Kit</v>
          </cell>
          <cell r="C98">
            <v>950</v>
          </cell>
          <cell r="D98">
            <v>1045</v>
          </cell>
          <cell r="E98">
            <v>1149.5</v>
          </cell>
          <cell r="F98">
            <v>5128</v>
          </cell>
          <cell r="G98">
            <v>4171</v>
          </cell>
          <cell r="H98">
            <v>3482.8333333333335</v>
          </cell>
          <cell r="I98">
            <v>4171</v>
          </cell>
          <cell r="J98">
            <v>1264.45</v>
          </cell>
        </row>
        <row r="99">
          <cell r="A99" t="str">
            <v>11 kv heat shrink indoor kit 3C  X 120 Sqmm</v>
          </cell>
          <cell r="B99" t="str">
            <v>Kit</v>
          </cell>
          <cell r="C99">
            <v>1250</v>
          </cell>
          <cell r="D99">
            <v>1375</v>
          </cell>
          <cell r="E99">
            <v>1512.5000000000002</v>
          </cell>
          <cell r="F99">
            <v>5128</v>
          </cell>
          <cell r="G99">
            <v>4992</v>
          </cell>
          <cell r="H99">
            <v>3877.5</v>
          </cell>
          <cell r="I99">
            <v>4992</v>
          </cell>
          <cell r="J99">
            <v>1663.7500000000005</v>
          </cell>
        </row>
        <row r="100">
          <cell r="A100" t="str">
            <v>11 kv heat shrink indoor kit 3C  X 185 Sqmm</v>
          </cell>
          <cell r="B100" t="str">
            <v>Kit</v>
          </cell>
          <cell r="C100">
            <v>1250</v>
          </cell>
          <cell r="D100">
            <v>1375</v>
          </cell>
          <cell r="E100">
            <v>1512.5000000000002</v>
          </cell>
          <cell r="F100">
            <v>5382</v>
          </cell>
          <cell r="G100">
            <v>4992</v>
          </cell>
          <cell r="H100">
            <v>3962.1666666666665</v>
          </cell>
          <cell r="I100">
            <v>4992</v>
          </cell>
          <cell r="J100">
            <v>1663.7500000000005</v>
          </cell>
        </row>
        <row r="101">
          <cell r="A101" t="str">
            <v>11 kv heat shrink indoor kit 3C  X 240 Sqmm</v>
          </cell>
          <cell r="B101" t="str">
            <v>Kit</v>
          </cell>
          <cell r="C101">
            <v>1285</v>
          </cell>
          <cell r="D101">
            <v>1414</v>
          </cell>
          <cell r="E101">
            <v>1555.4</v>
          </cell>
          <cell r="F101">
            <v>7191</v>
          </cell>
          <cell r="G101">
            <v>5325.5</v>
          </cell>
          <cell r="H101">
            <v>4690.6333333333332</v>
          </cell>
          <cell r="I101">
            <v>5325.5</v>
          </cell>
          <cell r="J101">
            <v>1710.9400000000003</v>
          </cell>
        </row>
        <row r="102">
          <cell r="A102" t="str">
            <v>11 kv heat shrink indoor kit 3C  X 300 Sqmm</v>
          </cell>
          <cell r="B102" t="str">
            <v>Kit</v>
          </cell>
          <cell r="C102">
            <v>1350</v>
          </cell>
          <cell r="D102">
            <v>1486</v>
          </cell>
          <cell r="E102">
            <v>1634.6000000000001</v>
          </cell>
          <cell r="F102">
            <v>7191</v>
          </cell>
          <cell r="G102">
            <v>5325.5</v>
          </cell>
          <cell r="H102">
            <v>4717.0333333333338</v>
          </cell>
          <cell r="I102">
            <v>5325.5</v>
          </cell>
          <cell r="J102">
            <v>1798.0600000000004</v>
          </cell>
        </row>
        <row r="103">
          <cell r="A103" t="str">
            <v>11 kv heat shrink  Outdoor kit 3C  X 95 Sqmm</v>
          </cell>
          <cell r="B103" t="str">
            <v>Kit</v>
          </cell>
          <cell r="C103">
            <v>1185</v>
          </cell>
          <cell r="D103">
            <v>1304</v>
          </cell>
          <cell r="E103">
            <v>1434.4</v>
          </cell>
          <cell r="F103">
            <v>7292</v>
          </cell>
          <cell r="G103">
            <v>6719</v>
          </cell>
          <cell r="H103">
            <v>5148.4666666666662</v>
          </cell>
          <cell r="I103">
            <v>6719</v>
          </cell>
          <cell r="J103">
            <v>1577.8400000000001</v>
          </cell>
        </row>
        <row r="104">
          <cell r="A104" t="str">
            <v>11 kv heat shrink outdoor kit 3C  X 120 Sqmm</v>
          </cell>
          <cell r="B104" t="str">
            <v>Kit</v>
          </cell>
          <cell r="C104">
            <v>1550</v>
          </cell>
          <cell r="D104">
            <v>1705</v>
          </cell>
          <cell r="E104">
            <v>1875.5000000000002</v>
          </cell>
          <cell r="F104">
            <v>7292</v>
          </cell>
          <cell r="G104">
            <v>7214.5</v>
          </cell>
          <cell r="H104">
            <v>5460.666666666667</v>
          </cell>
          <cell r="I104">
            <v>7214.5</v>
          </cell>
          <cell r="J104">
            <v>2063.0500000000006</v>
          </cell>
        </row>
        <row r="105">
          <cell r="A105" t="str">
            <v>11 kv heat shrink outdoor kit 3C  X 185 Sqmm</v>
          </cell>
          <cell r="B105" t="str">
            <v>Kit</v>
          </cell>
          <cell r="C105">
            <v>1550</v>
          </cell>
          <cell r="D105">
            <v>1705</v>
          </cell>
          <cell r="E105">
            <v>1875.5000000000002</v>
          </cell>
          <cell r="F105">
            <v>7734</v>
          </cell>
          <cell r="G105">
            <v>7214.5</v>
          </cell>
          <cell r="H105">
            <v>5608</v>
          </cell>
          <cell r="I105">
            <v>7214.5</v>
          </cell>
          <cell r="J105">
            <v>2063.0500000000006</v>
          </cell>
        </row>
        <row r="106">
          <cell r="A106" t="str">
            <v>11 kv heat shrink outdoor kit 3C  X 240 Sqmm</v>
          </cell>
          <cell r="B106" t="str">
            <v>Kit</v>
          </cell>
          <cell r="C106">
            <v>1650</v>
          </cell>
          <cell r="D106">
            <v>1815</v>
          </cell>
          <cell r="E106">
            <v>1996.5000000000002</v>
          </cell>
          <cell r="F106">
            <v>9354</v>
          </cell>
          <cell r="G106">
            <v>8112</v>
          </cell>
          <cell r="H106">
            <v>6487.5</v>
          </cell>
          <cell r="I106">
            <v>8112</v>
          </cell>
          <cell r="J106">
            <v>2196.1500000000005</v>
          </cell>
        </row>
        <row r="107">
          <cell r="A107" t="str">
            <v>11 kv heat shrink outdoor kit 3C  X 300Sqmm</v>
          </cell>
          <cell r="B107" t="str">
            <v>Kit</v>
          </cell>
          <cell r="C107">
            <v>1650</v>
          </cell>
          <cell r="D107">
            <v>1815</v>
          </cell>
          <cell r="E107">
            <v>1996.5000000000002</v>
          </cell>
          <cell r="F107">
            <v>9354</v>
          </cell>
          <cell r="G107">
            <v>8112</v>
          </cell>
          <cell r="H107">
            <v>6487.5</v>
          </cell>
          <cell r="I107">
            <v>8112</v>
          </cell>
          <cell r="J107">
            <v>2196.1500000000005</v>
          </cell>
        </row>
        <row r="108">
          <cell r="A108" t="str">
            <v>11 kv heat shrink Straight through joint  3C  X95Sqmm</v>
          </cell>
          <cell r="B108" t="str">
            <v>Kit</v>
          </cell>
          <cell r="C108">
            <v>3400</v>
          </cell>
          <cell r="D108">
            <v>3740</v>
          </cell>
          <cell r="E108">
            <v>4114</v>
          </cell>
          <cell r="F108">
            <v>17526</v>
          </cell>
          <cell r="G108">
            <v>10967</v>
          </cell>
          <cell r="H108">
            <v>10869</v>
          </cell>
          <cell r="I108">
            <v>10967</v>
          </cell>
          <cell r="J108">
            <v>4525.4000000000005</v>
          </cell>
        </row>
        <row r="109">
          <cell r="A109" t="str">
            <v>11 kv heat shrink Straight through joint  3C  X120 Sqmm</v>
          </cell>
          <cell r="B109" t="str">
            <v>Kit</v>
          </cell>
          <cell r="C109">
            <v>4100</v>
          </cell>
          <cell r="D109">
            <v>4510</v>
          </cell>
          <cell r="E109">
            <v>4961</v>
          </cell>
          <cell r="F109">
            <v>17526</v>
          </cell>
          <cell r="G109">
            <v>13951</v>
          </cell>
          <cell r="H109">
            <v>12146</v>
          </cell>
          <cell r="I109">
            <v>13951</v>
          </cell>
          <cell r="J109">
            <v>5457.1</v>
          </cell>
        </row>
        <row r="110">
          <cell r="A110" t="str">
            <v>11 kv heat shrink Straight through joint  3C  X 185 Sqmm</v>
          </cell>
          <cell r="B110" t="str">
            <v>Kit</v>
          </cell>
          <cell r="C110">
            <v>4100</v>
          </cell>
          <cell r="D110">
            <v>4510</v>
          </cell>
          <cell r="E110">
            <v>4961</v>
          </cell>
          <cell r="F110">
            <v>18751</v>
          </cell>
          <cell r="G110">
            <v>13951</v>
          </cell>
          <cell r="H110">
            <v>12554.333333333334</v>
          </cell>
          <cell r="I110">
            <v>13951</v>
          </cell>
          <cell r="J110">
            <v>5457.1</v>
          </cell>
        </row>
        <row r="111">
          <cell r="A111" t="str">
            <v>11 kv heat shrink Straight through joint  3C  X 240 Sqmm</v>
          </cell>
          <cell r="B111" t="str">
            <v>Kit</v>
          </cell>
          <cell r="C111">
            <v>4300</v>
          </cell>
          <cell r="D111">
            <v>4730</v>
          </cell>
          <cell r="E111">
            <v>5203</v>
          </cell>
          <cell r="F111">
            <v>18751</v>
          </cell>
          <cell r="G111">
            <v>15258</v>
          </cell>
          <cell r="H111">
            <v>13070.666666666666</v>
          </cell>
          <cell r="I111">
            <v>15258</v>
          </cell>
          <cell r="J111">
            <v>5723.3</v>
          </cell>
        </row>
        <row r="112">
          <cell r="A112" t="str">
            <v>11 kv heat shrink Straight through joint  3C  X 300 Sqmm</v>
          </cell>
          <cell r="B112" t="str">
            <v>Kit</v>
          </cell>
          <cell r="C112">
            <v>4300</v>
          </cell>
          <cell r="D112">
            <v>4730</v>
          </cell>
          <cell r="E112">
            <v>5203</v>
          </cell>
          <cell r="F112">
            <v>21068</v>
          </cell>
          <cell r="G112">
            <v>15258</v>
          </cell>
          <cell r="H112">
            <v>13843</v>
          </cell>
          <cell r="I112">
            <v>15258</v>
          </cell>
          <cell r="J112">
            <v>5723.3</v>
          </cell>
        </row>
        <row r="113">
          <cell r="A113" t="str">
            <v>22 kv heat shrink indoor kit 3C  X 95 Sqmm</v>
          </cell>
          <cell r="B113" t="str">
            <v>Kit</v>
          </cell>
          <cell r="C113">
            <v>7335</v>
          </cell>
          <cell r="D113">
            <v>8069</v>
          </cell>
          <cell r="E113">
            <v>8875.9000000000015</v>
          </cell>
          <cell r="F113">
            <v>6991</v>
          </cell>
          <cell r="G113">
            <v>8875.9</v>
          </cell>
          <cell r="H113">
            <v>8247.6</v>
          </cell>
          <cell r="I113">
            <v>8876</v>
          </cell>
          <cell r="J113">
            <v>9763.4900000000016</v>
          </cell>
        </row>
        <row r="114">
          <cell r="A114" t="str">
            <v>22 kv heat shrink indoor kit 3C  X 120 Sqmm</v>
          </cell>
          <cell r="B114" t="str">
            <v>Kit</v>
          </cell>
          <cell r="C114">
            <v>7335</v>
          </cell>
          <cell r="D114">
            <v>8069</v>
          </cell>
          <cell r="E114">
            <v>8875.9000000000015</v>
          </cell>
          <cell r="F114">
            <v>6991</v>
          </cell>
          <cell r="G114">
            <v>8875.9</v>
          </cell>
          <cell r="H114">
            <v>8247.6</v>
          </cell>
          <cell r="I114">
            <v>8876</v>
          </cell>
          <cell r="J114">
            <v>9763.4900000000016</v>
          </cell>
        </row>
        <row r="115">
          <cell r="A115" t="str">
            <v>22 kv heat shrink indoor kit 3C  X 240 Sqmm</v>
          </cell>
          <cell r="B115" t="str">
            <v>Kit</v>
          </cell>
          <cell r="C115">
            <v>7335</v>
          </cell>
          <cell r="D115">
            <v>8069</v>
          </cell>
          <cell r="E115">
            <v>8875.9000000000015</v>
          </cell>
          <cell r="F115">
            <v>8532</v>
          </cell>
          <cell r="G115">
            <v>8875.9</v>
          </cell>
          <cell r="H115">
            <v>8761.2666666666682</v>
          </cell>
          <cell r="I115">
            <v>8876</v>
          </cell>
          <cell r="J115">
            <v>9763.4900000000016</v>
          </cell>
        </row>
        <row r="116">
          <cell r="A116" t="str">
            <v>22  kv heat shrink indoor kit 3C  X 300 Sqmm</v>
          </cell>
          <cell r="B116" t="str">
            <v>Kit</v>
          </cell>
          <cell r="C116">
            <v>11150</v>
          </cell>
          <cell r="D116">
            <v>8069</v>
          </cell>
          <cell r="E116">
            <v>8875.9000000000015</v>
          </cell>
          <cell r="F116">
            <v>10712</v>
          </cell>
          <cell r="G116">
            <v>8875.9</v>
          </cell>
          <cell r="H116">
            <v>9487.9333333333343</v>
          </cell>
          <cell r="I116">
            <v>8876</v>
          </cell>
          <cell r="J116">
            <v>9763.4900000000016</v>
          </cell>
        </row>
        <row r="117">
          <cell r="A117" t="str">
            <v>22 kv heat shrink outdoor kit 3C  X 300Sqmm</v>
          </cell>
          <cell r="B117" t="str">
            <v>Kit</v>
          </cell>
          <cell r="C117">
            <v>11150</v>
          </cell>
          <cell r="D117">
            <v>12265</v>
          </cell>
          <cell r="E117">
            <v>13491.500000000002</v>
          </cell>
          <cell r="F117">
            <v>10712</v>
          </cell>
          <cell r="G117">
            <v>14005</v>
          </cell>
          <cell r="H117">
            <v>12736.166666666666</v>
          </cell>
          <cell r="I117">
            <v>14005</v>
          </cell>
          <cell r="J117">
            <v>14840.650000000003</v>
          </cell>
        </row>
        <row r="118">
          <cell r="A118" t="str">
            <v>22  kv heat shrink Straight through joint  3C  X 300 Sqmm</v>
          </cell>
          <cell r="B118" t="str">
            <v>Kit</v>
          </cell>
          <cell r="E118">
            <v>0</v>
          </cell>
          <cell r="G118">
            <v>30770.5</v>
          </cell>
          <cell r="I118">
            <v>30770.5</v>
          </cell>
          <cell r="J118">
            <v>0</v>
          </cell>
        </row>
        <row r="119">
          <cell r="A119" t="str">
            <v>33  kv heat shrink indoor kit 3C  X 300 Sqmm</v>
          </cell>
          <cell r="B119" t="str">
            <v>Kit</v>
          </cell>
          <cell r="C119">
            <v>11500</v>
          </cell>
          <cell r="D119">
            <v>12650</v>
          </cell>
          <cell r="E119">
            <v>13915.000000000002</v>
          </cell>
          <cell r="F119">
            <v>12332</v>
          </cell>
          <cell r="G119">
            <v>12697</v>
          </cell>
          <cell r="H119">
            <v>12981.333333333334</v>
          </cell>
          <cell r="I119">
            <v>12697</v>
          </cell>
          <cell r="J119">
            <v>15306.500000000004</v>
          </cell>
        </row>
        <row r="120">
          <cell r="A120" t="str">
            <v>33 kv heat shrink outdoor kit 3C  X 300Sqmm</v>
          </cell>
          <cell r="B120" t="str">
            <v>Kit</v>
          </cell>
          <cell r="C120">
            <v>15470</v>
          </cell>
          <cell r="D120">
            <v>17017</v>
          </cell>
          <cell r="E120">
            <v>18718.7</v>
          </cell>
          <cell r="F120">
            <v>16806</v>
          </cell>
          <cell r="G120">
            <v>20406</v>
          </cell>
          <cell r="H120">
            <v>18643.566666666666</v>
          </cell>
          <cell r="I120">
            <v>20406</v>
          </cell>
          <cell r="J120">
            <v>20590.570000000003</v>
          </cell>
        </row>
        <row r="121">
          <cell r="A121" t="str">
            <v>33  kv heat shrink Straight through joint  3C  X 300 Sqmm</v>
          </cell>
          <cell r="B121" t="str">
            <v>Kit</v>
          </cell>
          <cell r="C121">
            <v>30000</v>
          </cell>
          <cell r="D121">
            <v>33000</v>
          </cell>
          <cell r="E121">
            <v>36300</v>
          </cell>
          <cell r="F121">
            <v>43461</v>
          </cell>
          <cell r="G121">
            <v>39006.5</v>
          </cell>
          <cell r="H121">
            <v>39589.166666666664</v>
          </cell>
          <cell r="I121">
            <v>39006.5</v>
          </cell>
          <cell r="J121">
            <v>39930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ata"/>
      <sheetName val="Index Feb 09"/>
      <sheetName val="Data base Feb 09"/>
    </sheetNames>
    <sheetDataSet>
      <sheetData sheetId="0"/>
      <sheetData sheetId="1" refreshError="1"/>
      <sheetData sheetId="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iscom Details"/>
      <sheetName val="Sheet1"/>
      <sheetName val="Sheet2"/>
      <sheetName val="Sheet3"/>
      <sheetName val="Index Feb 09"/>
      <sheetName val="Data base Feb 09"/>
      <sheetName val="data"/>
      <sheetName val="Ag LF"/>
      <sheetName val="C.S.GENERATION"/>
      <sheetName val="Addl.40"/>
      <sheetName val="General"/>
      <sheetName val="agl-pump-sets"/>
      <sheetName val="EG"/>
      <sheetName val="pump-sets(AI)"/>
      <sheetName val="installes-capacity"/>
      <sheetName val="per-capita"/>
      <sheetName val="towns&amp;villages"/>
      <sheetName val="A2-02-03"/>
      <sheetName val="all"/>
      <sheetName val="1"/>
    </sheetNames>
    <sheetDataSet>
      <sheetData sheetId="0" refreshError="1">
        <row r="721">
          <cell r="F721">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MT RAUG 12"/>
      <sheetName val="AMT U"/>
      <sheetName val="ACH"/>
      <sheetName val="MORSHI "/>
      <sheetName val="Sheet4"/>
      <sheetName val="Sheet2"/>
      <sheetName val="Sheet1"/>
      <sheetName val="Sheet3"/>
      <sheetName val="ACH Excess"/>
      <sheetName val="DCL AUG 12"/>
      <sheetName val="Sheet10"/>
      <sheetName val="DCL AUG REVISD QTR"/>
      <sheetName val="AMT R (2)"/>
    </sheetNames>
    <sheetDataSet>
      <sheetData sheetId="0"/>
      <sheetData sheetId="1"/>
      <sheetData sheetId="2"/>
      <sheetData sheetId="3"/>
      <sheetData sheetId="4"/>
      <sheetData sheetId="5"/>
      <sheetData sheetId="6"/>
      <sheetData sheetId="7"/>
      <sheetData sheetId="8"/>
      <sheetData sheetId="9">
        <row r="3">
          <cell r="A3" t="str">
            <v>FIC</v>
          </cell>
          <cell r="B3" t="str">
            <v>D_NAME</v>
          </cell>
          <cell r="C3" t="str">
            <v>DCL_MO</v>
          </cell>
          <cell r="D3" t="str">
            <v>BU</v>
          </cell>
          <cell r="E3" t="str">
            <v>S_NAME</v>
          </cell>
          <cell r="F3" t="str">
            <v>SS_NO</v>
          </cell>
          <cell r="G3" t="str">
            <v>SS_DESC</v>
          </cell>
          <cell r="H3" t="str">
            <v>FED</v>
          </cell>
          <cell r="I3" t="str">
            <v>DESCR</v>
          </cell>
          <cell r="J3" t="str">
            <v>REG</v>
          </cell>
          <cell r="K3" t="str">
            <v>LT_LINE_LOSS</v>
          </cell>
          <cell r="L3" t="str">
            <v>MEAN_COLL_EFF</v>
          </cell>
          <cell r="M3" t="str">
            <v>%DCL</v>
          </cell>
          <cell r="N3" t="str">
            <v>DCL GROUP</v>
          </cell>
          <cell r="O3" t="str">
            <v>DCL_LOSS</v>
          </cell>
          <cell r="P3" t="str">
            <v>DC</v>
          </cell>
          <cell r="Q3" t="str">
            <v>LIVE_CONS</v>
          </cell>
          <cell r="R3" t="str">
            <v>LIVE_AGM</v>
          </cell>
          <cell r="S3" t="str">
            <v>LIVE_AGUM</v>
          </cell>
          <cell r="T3" t="str">
            <v>ARR_LAST_YR</v>
          </cell>
          <cell r="U3" t="str">
            <v>ARR_LAST_YR_AGM</v>
          </cell>
          <cell r="V3" t="str">
            <v>ARR_LAST_YR_AGUM</v>
          </cell>
          <cell r="W3" t="str">
            <v>SALE</v>
          </cell>
          <cell r="X3" t="str">
            <v>SALE_AGM</v>
          </cell>
          <cell r="Y3" t="str">
            <v>SALE_AGUM</v>
          </cell>
          <cell r="Z3" t="str">
            <v>LOAD</v>
          </cell>
          <cell r="AA3" t="str">
            <v>LOAD_AGM</v>
          </cell>
          <cell r="AB3" t="str">
            <v>LOAD_AGUM</v>
          </cell>
          <cell r="AC3" t="str">
            <v>COLLECTION</v>
          </cell>
          <cell r="AD3" t="str">
            <v>COLLECTION_AGM</v>
          </cell>
          <cell r="AE3" t="str">
            <v>COLLECTION_AGUM</v>
          </cell>
          <cell r="AF3" t="str">
            <v>DEMAND</v>
          </cell>
          <cell r="AG3" t="str">
            <v>DEMAND_AGM</v>
          </cell>
          <cell r="AH3" t="str">
            <v>DEMAND_AGUM</v>
          </cell>
          <cell r="AI3" t="str">
            <v>PRIN_ARR</v>
          </cell>
          <cell r="AJ3" t="str">
            <v>PRIN_ARR_AGM</v>
          </cell>
          <cell r="AK3" t="str">
            <v>PRIN_ARR_AGUM</v>
          </cell>
          <cell r="AL3" t="str">
            <v>PRIN_PARR</v>
          </cell>
          <cell r="AM3" t="str">
            <v>PRIN_PARR_AGM</v>
          </cell>
          <cell r="AN3" t="str">
            <v>PRIN_PARR_AGUM</v>
          </cell>
          <cell r="AO3" t="str">
            <v>INT_ARR</v>
          </cell>
          <cell r="AP3" t="str">
            <v>INT_ARR_AGM</v>
          </cell>
          <cell r="AQ3" t="str">
            <v>INT_ARR_AGUM</v>
          </cell>
          <cell r="AR3" t="str">
            <v>INT_PARR</v>
          </cell>
          <cell r="AS3" t="str">
            <v>INT_PARR_AGM</v>
          </cell>
          <cell r="AT3" t="str">
            <v>INT_PARR_AGUM</v>
          </cell>
          <cell r="AU3" t="str">
            <v>FICT_ARR_DR</v>
          </cell>
          <cell r="AV3" t="str">
            <v>FICT_ARR_DRAGM</v>
          </cell>
          <cell r="AW3" t="str">
            <v>FICT_ARR_DRAGUM</v>
          </cell>
          <cell r="AX3" t="str">
            <v>FICT_ARR_CR</v>
          </cell>
          <cell r="AY3" t="str">
            <v>FICT_ARR_CRAGM</v>
          </cell>
          <cell r="AZ3" t="str">
            <v>FICT_ARR_CRAGUM</v>
          </cell>
          <cell r="BA3" t="str">
            <v>LT_INPUT</v>
          </cell>
          <cell r="BB3" t="str">
            <v>COLL_EFF_N</v>
          </cell>
          <cell r="BC3" t="str">
            <v>COLL_EFF_AGM</v>
          </cell>
          <cell r="BD3" t="str">
            <v>COLL_EFF_AGUM</v>
          </cell>
          <cell r="BE3" t="str">
            <v>LT_LOSS</v>
          </cell>
          <cell r="BF3" t="str">
            <v>FEEDER_INPUT</v>
          </cell>
          <cell r="BG3" t="str">
            <v>HT_BILLED</v>
          </cell>
          <cell r="BH3" t="str">
            <v>FDR_LEN_KM</v>
          </cell>
          <cell r="BI3" t="str">
            <v>TOT_DTC</v>
          </cell>
        </row>
        <row r="4">
          <cell r="A4">
            <v>34013201</v>
          </cell>
          <cell r="B4" t="str">
            <v>ACHALPUR</v>
          </cell>
          <cell r="C4">
            <v>201208</v>
          </cell>
          <cell r="D4">
            <v>306</v>
          </cell>
          <cell r="E4" t="str">
            <v>ACH CAMP</v>
          </cell>
          <cell r="F4">
            <v>34013</v>
          </cell>
          <cell r="G4" t="str">
            <v>33 KV Sarfapur</v>
          </cell>
          <cell r="H4">
            <v>201</v>
          </cell>
          <cell r="I4" t="str">
            <v>11 KV Shirajgaon</v>
          </cell>
          <cell r="J4" t="str">
            <v>AGD</v>
          </cell>
          <cell r="K4">
            <v>85.56</v>
          </cell>
          <cell r="L4">
            <v>14.433333299999999</v>
          </cell>
          <cell r="M4">
            <v>97.915826671480005</v>
          </cell>
          <cell r="N4" t="str">
            <v>G3</v>
          </cell>
          <cell r="O4">
            <v>97.92</v>
          </cell>
          <cell r="P4" t="str">
            <v>G3</v>
          </cell>
          <cell r="Q4">
            <v>28</v>
          </cell>
          <cell r="R4">
            <v>9</v>
          </cell>
          <cell r="S4">
            <v>19</v>
          </cell>
          <cell r="T4">
            <v>681324.86</v>
          </cell>
          <cell r="U4">
            <v>89137.33</v>
          </cell>
          <cell r="V4">
            <v>592187.53</v>
          </cell>
          <cell r="W4">
            <v>210788.5</v>
          </cell>
          <cell r="X4">
            <v>63508.02</v>
          </cell>
          <cell r="Y4">
            <v>146600.43</v>
          </cell>
          <cell r="Z4">
            <v>210</v>
          </cell>
          <cell r="AA4">
            <v>67.5</v>
          </cell>
          <cell r="AB4">
            <v>142.5</v>
          </cell>
          <cell r="AC4">
            <v>5775.51</v>
          </cell>
          <cell r="AD4">
            <v>5775.51</v>
          </cell>
          <cell r="AE4">
            <v>0</v>
          </cell>
          <cell r="AF4">
            <v>42326.91</v>
          </cell>
          <cell r="AG4">
            <v>16306.23</v>
          </cell>
          <cell r="AH4">
            <v>26020.68</v>
          </cell>
          <cell r="AI4">
            <v>681728.24</v>
          </cell>
          <cell r="AJ4">
            <v>89079.01</v>
          </cell>
          <cell r="AK4">
            <v>592649.23</v>
          </cell>
          <cell r="AO4">
            <v>782812.66</v>
          </cell>
          <cell r="AP4">
            <v>87264.5</v>
          </cell>
          <cell r="AQ4">
            <v>695548.16</v>
          </cell>
          <cell r="AX4">
            <v>0</v>
          </cell>
          <cell r="AY4">
            <v>0</v>
          </cell>
          <cell r="AZ4">
            <v>0</v>
          </cell>
          <cell r="BA4">
            <v>1459880</v>
          </cell>
          <cell r="BB4">
            <v>0</v>
          </cell>
          <cell r="BC4">
            <v>43.96</v>
          </cell>
          <cell r="BD4">
            <v>-0.66</v>
          </cell>
          <cell r="BE4">
            <v>85.56</v>
          </cell>
          <cell r="BF4">
            <v>1459880</v>
          </cell>
          <cell r="BG4">
            <v>0</v>
          </cell>
          <cell r="BI4">
            <v>2</v>
          </cell>
        </row>
        <row r="5">
          <cell r="A5">
            <v>34013202</v>
          </cell>
          <cell r="B5" t="str">
            <v>ACHALPUR</v>
          </cell>
          <cell r="C5">
            <v>201208</v>
          </cell>
          <cell r="D5">
            <v>306</v>
          </cell>
          <cell r="E5" t="str">
            <v>ACH CAMP</v>
          </cell>
          <cell r="F5">
            <v>34013</v>
          </cell>
          <cell r="G5" t="str">
            <v>33 KV Sarfapur</v>
          </cell>
          <cell r="H5">
            <v>202</v>
          </cell>
          <cell r="I5" t="str">
            <v>11 KV Kurha AG</v>
          </cell>
          <cell r="J5" t="str">
            <v>AGD</v>
          </cell>
          <cell r="K5">
            <v>-95119100</v>
          </cell>
          <cell r="L5">
            <v>18.216666700000001</v>
          </cell>
          <cell r="M5">
            <v>-17327447.631706402</v>
          </cell>
          <cell r="N5" t="str">
            <v/>
          </cell>
          <cell r="O5">
            <v>-17327448</v>
          </cell>
          <cell r="P5" t="str">
            <v>E</v>
          </cell>
          <cell r="Q5">
            <v>458</v>
          </cell>
          <cell r="R5">
            <v>205</v>
          </cell>
          <cell r="S5">
            <v>206</v>
          </cell>
          <cell r="T5">
            <v>10597265.699999999</v>
          </cell>
          <cell r="U5">
            <v>3118618.68</v>
          </cell>
          <cell r="V5">
            <v>6948296.3200000003</v>
          </cell>
          <cell r="W5">
            <v>951191</v>
          </cell>
          <cell r="X5">
            <v>429420</v>
          </cell>
          <cell r="Y5">
            <v>495945</v>
          </cell>
          <cell r="Z5">
            <v>3032.3939999999998</v>
          </cell>
          <cell r="AA5">
            <v>1418</v>
          </cell>
          <cell r="AB5">
            <v>1545</v>
          </cell>
          <cell r="AC5">
            <v>103298.44</v>
          </cell>
          <cell r="AD5">
            <v>40055.43</v>
          </cell>
          <cell r="AE5">
            <v>9090.5400000000009</v>
          </cell>
          <cell r="AF5">
            <v>724258.62</v>
          </cell>
          <cell r="AG5">
            <v>329027.19</v>
          </cell>
          <cell r="AH5">
            <v>304187.03999999998</v>
          </cell>
          <cell r="AI5">
            <v>10652305.800000001</v>
          </cell>
          <cell r="AJ5">
            <v>3108379.81</v>
          </cell>
          <cell r="AK5">
            <v>6950477.5099999998</v>
          </cell>
          <cell r="AL5">
            <v>0</v>
          </cell>
          <cell r="AM5">
            <v>0</v>
          </cell>
          <cell r="AN5">
            <v>0</v>
          </cell>
          <cell r="AO5">
            <v>10852716.1</v>
          </cell>
          <cell r="AP5">
            <v>3077401.91</v>
          </cell>
          <cell r="AQ5">
            <v>7736576.2800000003</v>
          </cell>
          <cell r="AR5">
            <v>0</v>
          </cell>
          <cell r="AS5">
            <v>0</v>
          </cell>
          <cell r="AT5">
            <v>0</v>
          </cell>
          <cell r="AX5">
            <v>0</v>
          </cell>
          <cell r="AY5">
            <v>0</v>
          </cell>
          <cell r="AZ5">
            <v>0</v>
          </cell>
          <cell r="BA5">
            <v>0</v>
          </cell>
          <cell r="BB5">
            <v>38.69</v>
          </cell>
          <cell r="BC5">
            <v>12.5</v>
          </cell>
          <cell r="BD5">
            <v>3.46</v>
          </cell>
          <cell r="BE5">
            <v>-95119100</v>
          </cell>
          <cell r="BF5">
            <v>0</v>
          </cell>
          <cell r="BG5">
            <v>0</v>
          </cell>
          <cell r="BI5">
            <v>37</v>
          </cell>
        </row>
        <row r="6">
          <cell r="A6">
            <v>34013203</v>
          </cell>
          <cell r="B6" t="str">
            <v>ACHALPUR</v>
          </cell>
          <cell r="C6">
            <v>201208</v>
          </cell>
          <cell r="D6">
            <v>306</v>
          </cell>
          <cell r="E6" t="str">
            <v>ACH CAMP</v>
          </cell>
          <cell r="F6">
            <v>34013</v>
          </cell>
          <cell r="G6" t="str">
            <v>33 KV Sarfapur</v>
          </cell>
          <cell r="H6">
            <v>203</v>
          </cell>
          <cell r="I6" t="str">
            <v>11KV Karajgaon</v>
          </cell>
          <cell r="J6" t="str">
            <v>OTH</v>
          </cell>
          <cell r="K6">
            <v>-57.52</v>
          </cell>
          <cell r="L6">
            <v>96.05</v>
          </cell>
          <cell r="M6">
            <v>-51.297959999999989</v>
          </cell>
          <cell r="N6" t="str">
            <v/>
          </cell>
          <cell r="O6">
            <v>-51.3</v>
          </cell>
          <cell r="P6" t="str">
            <v>E</v>
          </cell>
          <cell r="Q6">
            <v>3492</v>
          </cell>
          <cell r="R6">
            <v>6</v>
          </cell>
          <cell r="S6">
            <v>9</v>
          </cell>
          <cell r="T6">
            <v>3864390.25</v>
          </cell>
          <cell r="U6">
            <v>80042.149999999994</v>
          </cell>
          <cell r="V6">
            <v>217779.5</v>
          </cell>
          <cell r="W6">
            <v>514831.5</v>
          </cell>
          <cell r="X6">
            <v>10642.19</v>
          </cell>
          <cell r="Y6">
            <v>16911.009999999998</v>
          </cell>
          <cell r="Z6">
            <v>2242.9094</v>
          </cell>
          <cell r="AA6">
            <v>40.5</v>
          </cell>
          <cell r="AB6">
            <v>67.5</v>
          </cell>
          <cell r="AC6">
            <v>3118084.11</v>
          </cell>
          <cell r="AD6">
            <v>1835.58</v>
          </cell>
          <cell r="AE6">
            <v>1466.67</v>
          </cell>
          <cell r="AF6">
            <v>3172253.52</v>
          </cell>
          <cell r="AG6">
            <v>10748.31</v>
          </cell>
          <cell r="AH6">
            <v>12715.53</v>
          </cell>
          <cell r="AI6">
            <v>4165251.68</v>
          </cell>
          <cell r="AJ6">
            <v>80130.25</v>
          </cell>
          <cell r="AK6">
            <v>217747.38</v>
          </cell>
          <cell r="AL6">
            <v>0</v>
          </cell>
          <cell r="AM6">
            <v>0</v>
          </cell>
          <cell r="AN6">
            <v>0</v>
          </cell>
          <cell r="AO6">
            <v>500849.56</v>
          </cell>
          <cell r="AP6">
            <v>76484.14</v>
          </cell>
          <cell r="AQ6">
            <v>195214.07</v>
          </cell>
          <cell r="AR6">
            <v>0</v>
          </cell>
          <cell r="AS6">
            <v>0</v>
          </cell>
          <cell r="AT6">
            <v>0</v>
          </cell>
          <cell r="AX6">
            <v>0</v>
          </cell>
          <cell r="AY6">
            <v>0</v>
          </cell>
          <cell r="AZ6">
            <v>0</v>
          </cell>
          <cell r="BA6">
            <v>326834</v>
          </cell>
          <cell r="BB6">
            <v>96.05</v>
          </cell>
          <cell r="BC6">
            <v>21.04</v>
          </cell>
          <cell r="BD6">
            <v>14.2</v>
          </cell>
          <cell r="BE6">
            <v>-57.52</v>
          </cell>
          <cell r="BF6">
            <v>326834</v>
          </cell>
          <cell r="BG6">
            <v>0</v>
          </cell>
          <cell r="BH6">
            <v>25</v>
          </cell>
          <cell r="BI6">
            <v>23</v>
          </cell>
        </row>
        <row r="7">
          <cell r="A7">
            <v>34013204</v>
          </cell>
          <cell r="B7" t="str">
            <v>ACHALPUR</v>
          </cell>
          <cell r="C7">
            <v>201208</v>
          </cell>
          <cell r="D7">
            <v>306</v>
          </cell>
          <cell r="E7" t="str">
            <v>ACH CAMP</v>
          </cell>
          <cell r="F7">
            <v>34013</v>
          </cell>
          <cell r="G7" t="str">
            <v>33 KV Sarfapur</v>
          </cell>
          <cell r="H7">
            <v>204</v>
          </cell>
          <cell r="I7" t="str">
            <v>11 KV Deurwada</v>
          </cell>
          <cell r="J7" t="str">
            <v>AGD</v>
          </cell>
          <cell r="K7">
            <v>-138.79</v>
          </cell>
          <cell r="L7">
            <v>38.36</v>
          </cell>
          <cell r="M7">
            <v>8.4001560000000097</v>
          </cell>
          <cell r="N7" t="str">
            <v>A</v>
          </cell>
          <cell r="O7">
            <v>8.4</v>
          </cell>
          <cell r="P7" t="str">
            <v>A</v>
          </cell>
          <cell r="Q7">
            <v>1021</v>
          </cell>
          <cell r="R7">
            <v>245</v>
          </cell>
          <cell r="S7">
            <v>410</v>
          </cell>
          <cell r="T7">
            <v>19016787.600000001</v>
          </cell>
          <cell r="U7">
            <v>3478284.44</v>
          </cell>
          <cell r="V7">
            <v>14063982.6</v>
          </cell>
          <cell r="W7">
            <v>1579849.5</v>
          </cell>
          <cell r="X7">
            <v>520749</v>
          </cell>
          <cell r="Y7">
            <v>980173.5</v>
          </cell>
          <cell r="Z7">
            <v>5071.4255999999996</v>
          </cell>
          <cell r="AA7">
            <v>1721</v>
          </cell>
          <cell r="AB7">
            <v>3053.5</v>
          </cell>
          <cell r="AC7">
            <v>421889.46</v>
          </cell>
          <cell r="AD7">
            <v>56251.53</v>
          </cell>
          <cell r="AE7">
            <v>19000.41</v>
          </cell>
          <cell r="AF7">
            <v>1385972.99</v>
          </cell>
          <cell r="AG7">
            <v>410601.12</v>
          </cell>
          <cell r="AH7">
            <v>636622.26</v>
          </cell>
          <cell r="AI7">
            <v>18986883.600000001</v>
          </cell>
          <cell r="AJ7">
            <v>3456750.82</v>
          </cell>
          <cell r="AK7">
            <v>14055332.6</v>
          </cell>
          <cell r="AL7">
            <v>0</v>
          </cell>
          <cell r="AM7">
            <v>0</v>
          </cell>
          <cell r="AN7">
            <v>0</v>
          </cell>
          <cell r="AO7">
            <v>19575477.5</v>
          </cell>
          <cell r="AP7">
            <v>3851952</v>
          </cell>
          <cell r="AQ7">
            <v>15621803</v>
          </cell>
          <cell r="AR7">
            <v>0</v>
          </cell>
          <cell r="AS7">
            <v>0</v>
          </cell>
          <cell r="AT7">
            <v>0</v>
          </cell>
          <cell r="AX7">
            <v>0</v>
          </cell>
          <cell r="AY7">
            <v>0</v>
          </cell>
          <cell r="AZ7">
            <v>0</v>
          </cell>
          <cell r="BA7">
            <v>661600</v>
          </cell>
          <cell r="BB7">
            <v>102.3</v>
          </cell>
          <cell r="BC7">
            <v>12.54</v>
          </cell>
          <cell r="BD7">
            <v>2.54</v>
          </cell>
          <cell r="BE7">
            <v>-138.79</v>
          </cell>
          <cell r="BF7">
            <v>661600</v>
          </cell>
          <cell r="BG7">
            <v>0</v>
          </cell>
          <cell r="BI7">
            <v>39</v>
          </cell>
        </row>
        <row r="8">
          <cell r="A8">
            <v>34013205</v>
          </cell>
          <cell r="B8" t="str">
            <v>ACHALPUR</v>
          </cell>
          <cell r="C8">
            <v>201208</v>
          </cell>
          <cell r="D8">
            <v>306</v>
          </cell>
          <cell r="E8" t="str">
            <v>ACH CAMP</v>
          </cell>
          <cell r="F8">
            <v>34013</v>
          </cell>
          <cell r="G8" t="str">
            <v>33 KV Sarfapur</v>
          </cell>
          <cell r="H8">
            <v>205</v>
          </cell>
          <cell r="I8" t="str">
            <v>11KV Ratanpur</v>
          </cell>
          <cell r="J8" t="str">
            <v>AGD</v>
          </cell>
          <cell r="K8">
            <v>-90828600</v>
          </cell>
          <cell r="L8">
            <v>28.0833333</v>
          </cell>
          <cell r="M8">
            <v>-25507626.553057097</v>
          </cell>
          <cell r="N8" t="str">
            <v/>
          </cell>
          <cell r="O8">
            <v>-25507627</v>
          </cell>
          <cell r="P8" t="str">
            <v>E</v>
          </cell>
          <cell r="Q8">
            <v>521</v>
          </cell>
          <cell r="R8">
            <v>138</v>
          </cell>
          <cell r="S8">
            <v>238</v>
          </cell>
          <cell r="T8">
            <v>10751401.6</v>
          </cell>
          <cell r="U8">
            <v>2054425.21</v>
          </cell>
          <cell r="V8">
            <v>8060713.8499999996</v>
          </cell>
          <cell r="W8">
            <v>908286</v>
          </cell>
          <cell r="X8">
            <v>291582</v>
          </cell>
          <cell r="Y8">
            <v>571380</v>
          </cell>
          <cell r="Z8">
            <v>2825.6792</v>
          </cell>
          <cell r="AA8">
            <v>959</v>
          </cell>
          <cell r="AB8">
            <v>1780</v>
          </cell>
          <cell r="AC8">
            <v>168149.92</v>
          </cell>
          <cell r="AD8">
            <v>20211.96</v>
          </cell>
          <cell r="AE8">
            <v>8226.2099999999991</v>
          </cell>
          <cell r="AF8">
            <v>769081.39</v>
          </cell>
          <cell r="AG8">
            <v>227100.57</v>
          </cell>
          <cell r="AH8">
            <v>369451.68</v>
          </cell>
          <cell r="AI8">
            <v>10790251.300000001</v>
          </cell>
          <cell r="AJ8">
            <v>2047541.84</v>
          </cell>
          <cell r="AK8">
            <v>8060642.2199999997</v>
          </cell>
          <cell r="AL8">
            <v>0</v>
          </cell>
          <cell r="AM8">
            <v>0</v>
          </cell>
          <cell r="AN8">
            <v>0</v>
          </cell>
          <cell r="AO8">
            <v>10516536.800000001</v>
          </cell>
          <cell r="AP8">
            <v>2008488.33</v>
          </cell>
          <cell r="AQ8">
            <v>8463307.6400000006</v>
          </cell>
          <cell r="AR8">
            <v>0</v>
          </cell>
          <cell r="AS8">
            <v>0</v>
          </cell>
          <cell r="AT8">
            <v>0</v>
          </cell>
          <cell r="AX8">
            <v>0</v>
          </cell>
          <cell r="AY8">
            <v>0</v>
          </cell>
          <cell r="AZ8">
            <v>0</v>
          </cell>
          <cell r="BA8">
            <v>0</v>
          </cell>
          <cell r="BB8">
            <v>73.010000000000005</v>
          </cell>
          <cell r="BC8">
            <v>8.48</v>
          </cell>
          <cell r="BD8">
            <v>2.76</v>
          </cell>
          <cell r="BE8">
            <v>-90828600</v>
          </cell>
          <cell r="BF8">
            <v>0</v>
          </cell>
          <cell r="BG8">
            <v>0</v>
          </cell>
          <cell r="BI8">
            <v>23</v>
          </cell>
        </row>
        <row r="9">
          <cell r="A9">
            <v>34013206</v>
          </cell>
          <cell r="B9" t="str">
            <v>ACHALPUR</v>
          </cell>
          <cell r="C9">
            <v>201208</v>
          </cell>
          <cell r="D9">
            <v>306</v>
          </cell>
          <cell r="E9" t="str">
            <v>ACH CAMP</v>
          </cell>
          <cell r="F9">
            <v>34013</v>
          </cell>
          <cell r="G9" t="str">
            <v>33 KV Sarfapur</v>
          </cell>
          <cell r="H9">
            <v>206</v>
          </cell>
          <cell r="I9" t="str">
            <v>11 KV Lakhanwadi</v>
          </cell>
          <cell r="J9" t="str">
            <v>AGD</v>
          </cell>
          <cell r="K9">
            <v>-51328150</v>
          </cell>
          <cell r="L9">
            <v>39.06</v>
          </cell>
          <cell r="M9">
            <v>-20048714.449999999</v>
          </cell>
          <cell r="N9" t="str">
            <v/>
          </cell>
          <cell r="O9">
            <v>-20048714</v>
          </cell>
          <cell r="P9" t="str">
            <v>E</v>
          </cell>
          <cell r="Q9">
            <v>282</v>
          </cell>
          <cell r="R9">
            <v>50</v>
          </cell>
          <cell r="S9">
            <v>163</v>
          </cell>
          <cell r="T9">
            <v>6982717.0199999996</v>
          </cell>
          <cell r="U9">
            <v>734660.27</v>
          </cell>
          <cell r="V9">
            <v>5131832.95</v>
          </cell>
          <cell r="W9">
            <v>513281.5</v>
          </cell>
          <cell r="X9">
            <v>103209</v>
          </cell>
          <cell r="Y9">
            <v>392422.5</v>
          </cell>
          <cell r="Z9">
            <v>1624.066</v>
          </cell>
          <cell r="AA9">
            <v>351.5</v>
          </cell>
          <cell r="AB9">
            <v>1222.5</v>
          </cell>
          <cell r="AC9">
            <v>97167.96</v>
          </cell>
          <cell r="AD9">
            <v>13706.97</v>
          </cell>
          <cell r="AE9">
            <v>5469.39</v>
          </cell>
          <cell r="AF9">
            <v>383472.02</v>
          </cell>
          <cell r="AG9">
            <v>78240.27</v>
          </cell>
          <cell r="AH9">
            <v>239348.94</v>
          </cell>
          <cell r="AI9">
            <v>6964062.1399999997</v>
          </cell>
          <cell r="AJ9">
            <v>728261.31</v>
          </cell>
          <cell r="AK9">
            <v>5134483.84</v>
          </cell>
          <cell r="AL9">
            <v>0</v>
          </cell>
          <cell r="AM9">
            <v>0</v>
          </cell>
          <cell r="AN9">
            <v>0</v>
          </cell>
          <cell r="AO9">
            <v>6226695.6500000004</v>
          </cell>
          <cell r="AP9">
            <v>742555.42</v>
          </cell>
          <cell r="AQ9">
            <v>5406292.6699999999</v>
          </cell>
          <cell r="AR9">
            <v>0</v>
          </cell>
          <cell r="AS9">
            <v>0</v>
          </cell>
          <cell r="AT9">
            <v>0</v>
          </cell>
          <cell r="AX9">
            <v>0</v>
          </cell>
          <cell r="AY9">
            <v>0</v>
          </cell>
          <cell r="AZ9">
            <v>0</v>
          </cell>
          <cell r="BA9">
            <v>0</v>
          </cell>
          <cell r="BB9">
            <v>102.54</v>
          </cell>
          <cell r="BC9">
            <v>14.74</v>
          </cell>
          <cell r="BD9">
            <v>2.44</v>
          </cell>
          <cell r="BE9">
            <v>-51328150</v>
          </cell>
          <cell r="BF9">
            <v>0</v>
          </cell>
          <cell r="BG9">
            <v>0</v>
          </cell>
          <cell r="BI9">
            <v>12</v>
          </cell>
        </row>
        <row r="10">
          <cell r="A10">
            <v>34013207</v>
          </cell>
          <cell r="B10" t="str">
            <v>ACHALPUR</v>
          </cell>
          <cell r="C10">
            <v>201208</v>
          </cell>
          <cell r="D10">
            <v>306</v>
          </cell>
          <cell r="E10" t="str">
            <v>ACH CAMP</v>
          </cell>
          <cell r="F10">
            <v>34013</v>
          </cell>
          <cell r="G10" t="str">
            <v>33 KV Sarfapur</v>
          </cell>
          <cell r="H10">
            <v>207</v>
          </cell>
          <cell r="I10" t="str">
            <v>11 KV Kurha gaothan</v>
          </cell>
          <cell r="J10" t="str">
            <v>OTH</v>
          </cell>
          <cell r="K10">
            <v>18.21</v>
          </cell>
          <cell r="L10">
            <v>81.739999999999995</v>
          </cell>
          <cell r="M10">
            <v>33.144854000000009</v>
          </cell>
          <cell r="N10" t="str">
            <v>C</v>
          </cell>
          <cell r="O10">
            <v>33.14</v>
          </cell>
          <cell r="P10" t="str">
            <v>C</v>
          </cell>
          <cell r="Q10">
            <v>946</v>
          </cell>
          <cell r="R10">
            <v>9</v>
          </cell>
          <cell r="S10">
            <v>1</v>
          </cell>
          <cell r="T10">
            <v>1729288.24</v>
          </cell>
          <cell r="U10">
            <v>105197.78</v>
          </cell>
          <cell r="V10">
            <v>38932.39</v>
          </cell>
          <cell r="W10">
            <v>242059.5</v>
          </cell>
          <cell r="X10">
            <v>19803</v>
          </cell>
          <cell r="Y10">
            <v>2407.5</v>
          </cell>
          <cell r="Z10">
            <v>747.30399999999997</v>
          </cell>
          <cell r="AA10">
            <v>65</v>
          </cell>
          <cell r="AB10">
            <v>7.5</v>
          </cell>
          <cell r="AC10">
            <v>972338.52</v>
          </cell>
          <cell r="AD10">
            <v>1453.26</v>
          </cell>
          <cell r="AE10">
            <v>0</v>
          </cell>
          <cell r="AF10">
            <v>1081569.1599999999</v>
          </cell>
          <cell r="AG10">
            <v>15654</v>
          </cell>
          <cell r="AH10">
            <v>1197.51</v>
          </cell>
          <cell r="AI10">
            <v>2063306.91</v>
          </cell>
          <cell r="AJ10">
            <v>104030.07</v>
          </cell>
          <cell r="AK10">
            <v>38953.49</v>
          </cell>
          <cell r="AL10">
            <v>0</v>
          </cell>
          <cell r="AM10">
            <v>0</v>
          </cell>
          <cell r="AN10">
            <v>0</v>
          </cell>
          <cell r="AO10">
            <v>260370.89</v>
          </cell>
          <cell r="AP10">
            <v>105446.05</v>
          </cell>
          <cell r="AQ10">
            <v>50517.3</v>
          </cell>
          <cell r="AR10">
            <v>0</v>
          </cell>
          <cell r="AS10">
            <v>0</v>
          </cell>
          <cell r="AT10">
            <v>0</v>
          </cell>
          <cell r="AX10">
            <v>0</v>
          </cell>
          <cell r="AY10">
            <v>0</v>
          </cell>
          <cell r="AZ10">
            <v>0</v>
          </cell>
          <cell r="BA10">
            <v>295950</v>
          </cell>
          <cell r="BB10">
            <v>81.739999999999995</v>
          </cell>
          <cell r="BC10">
            <v>5.08</v>
          </cell>
          <cell r="BD10">
            <v>-0.66</v>
          </cell>
          <cell r="BE10">
            <v>18.21</v>
          </cell>
          <cell r="BF10">
            <v>295950</v>
          </cell>
          <cell r="BG10">
            <v>0</v>
          </cell>
          <cell r="BH10">
            <v>25</v>
          </cell>
          <cell r="BI10">
            <v>11</v>
          </cell>
        </row>
        <row r="11">
          <cell r="A11">
            <v>34038202</v>
          </cell>
          <cell r="B11" t="str">
            <v>ACHALPUR</v>
          </cell>
          <cell r="C11">
            <v>201208</v>
          </cell>
          <cell r="D11">
            <v>306</v>
          </cell>
          <cell r="E11" t="str">
            <v>ACH CAMP</v>
          </cell>
          <cell r="F11">
            <v>34038</v>
          </cell>
          <cell r="G11" t="str">
            <v>33 KV Kharpi</v>
          </cell>
          <cell r="H11">
            <v>202</v>
          </cell>
          <cell r="I11" t="str">
            <v>11 KV Kharpi Ag</v>
          </cell>
          <cell r="J11" t="str">
            <v>AGD</v>
          </cell>
          <cell r="K11">
            <v>-381.46</v>
          </cell>
          <cell r="L11">
            <v>37.356666699999998</v>
          </cell>
          <cell r="M11">
            <v>-79.857407493820006</v>
          </cell>
          <cell r="N11" t="str">
            <v/>
          </cell>
          <cell r="O11">
            <v>-79.86</v>
          </cell>
          <cell r="P11" t="str">
            <v>E</v>
          </cell>
          <cell r="Q11">
            <v>976</v>
          </cell>
          <cell r="R11">
            <v>215</v>
          </cell>
          <cell r="S11">
            <v>456</v>
          </cell>
          <cell r="T11">
            <v>15917209.300000001</v>
          </cell>
          <cell r="U11">
            <v>1902201</v>
          </cell>
          <cell r="V11">
            <v>13383472.4</v>
          </cell>
          <cell r="W11">
            <v>1588812</v>
          </cell>
          <cell r="X11">
            <v>427677</v>
          </cell>
          <cell r="Y11">
            <v>1083696</v>
          </cell>
          <cell r="Z11">
            <v>5037.7344000000003</v>
          </cell>
          <cell r="AA11">
            <v>1410.5</v>
          </cell>
          <cell r="AB11">
            <v>3376</v>
          </cell>
          <cell r="AC11">
            <v>385492.38</v>
          </cell>
          <cell r="AD11">
            <v>58040.639999999999</v>
          </cell>
          <cell r="AE11">
            <v>22912.41</v>
          </cell>
          <cell r="AF11">
            <v>1280937.1200000001</v>
          </cell>
          <cell r="AG11">
            <v>309877.86</v>
          </cell>
          <cell r="AH11">
            <v>643639.14</v>
          </cell>
          <cell r="AI11">
            <v>15911056.199999999</v>
          </cell>
          <cell r="AJ11">
            <v>1876977.21</v>
          </cell>
          <cell r="AK11">
            <v>13385414.4</v>
          </cell>
          <cell r="AL11">
            <v>0</v>
          </cell>
          <cell r="AM11">
            <v>0</v>
          </cell>
          <cell r="AN11">
            <v>0</v>
          </cell>
          <cell r="AO11">
            <v>15894522.9</v>
          </cell>
          <cell r="AP11">
            <v>1657222.16</v>
          </cell>
          <cell r="AQ11">
            <v>14197773.6</v>
          </cell>
          <cell r="AR11">
            <v>0</v>
          </cell>
          <cell r="AS11">
            <v>0</v>
          </cell>
          <cell r="AT11">
            <v>0</v>
          </cell>
          <cell r="AX11">
            <v>0</v>
          </cell>
          <cell r="AY11">
            <v>0</v>
          </cell>
          <cell r="AZ11">
            <v>0</v>
          </cell>
          <cell r="BA11">
            <v>330000</v>
          </cell>
          <cell r="BB11">
            <v>91.44</v>
          </cell>
          <cell r="BC11">
            <v>16.29</v>
          </cell>
          <cell r="BD11">
            <v>4.34</v>
          </cell>
          <cell r="BE11">
            <v>-381.46</v>
          </cell>
          <cell r="BF11">
            <v>330000</v>
          </cell>
          <cell r="BG11">
            <v>0</v>
          </cell>
          <cell r="BI11">
            <v>45</v>
          </cell>
        </row>
        <row r="12">
          <cell r="A12">
            <v>34038203</v>
          </cell>
          <cell r="B12" t="str">
            <v>ACHALPUR</v>
          </cell>
          <cell r="C12">
            <v>201208</v>
          </cell>
          <cell r="D12">
            <v>306</v>
          </cell>
          <cell r="E12" t="str">
            <v>ACH CAMP</v>
          </cell>
          <cell r="F12">
            <v>34038</v>
          </cell>
          <cell r="G12" t="str">
            <v>33 KV Kharpi</v>
          </cell>
          <cell r="H12">
            <v>203</v>
          </cell>
          <cell r="I12" t="str">
            <v>11 KV Salepur Ag</v>
          </cell>
          <cell r="J12" t="str">
            <v>AGD</v>
          </cell>
          <cell r="K12">
            <v>-7659.1</v>
          </cell>
          <cell r="L12">
            <v>42.546666700000003</v>
          </cell>
          <cell r="M12">
            <v>-3201.2384159197009</v>
          </cell>
          <cell r="N12" t="str">
            <v/>
          </cell>
          <cell r="O12">
            <v>-3201.24</v>
          </cell>
          <cell r="P12" t="str">
            <v>E</v>
          </cell>
          <cell r="Q12">
            <v>361</v>
          </cell>
          <cell r="R12">
            <v>172</v>
          </cell>
          <cell r="S12">
            <v>182</v>
          </cell>
          <cell r="T12">
            <v>4912299.6399999997</v>
          </cell>
          <cell r="U12">
            <v>1421501.6</v>
          </cell>
          <cell r="V12">
            <v>3489528.2</v>
          </cell>
          <cell r="W12">
            <v>782117.5</v>
          </cell>
          <cell r="X12">
            <v>351714</v>
          </cell>
          <cell r="Y12">
            <v>425485.5</v>
          </cell>
          <cell r="Z12">
            <v>2419.654</v>
          </cell>
          <cell r="AA12">
            <v>1090</v>
          </cell>
          <cell r="AB12">
            <v>1325.5</v>
          </cell>
          <cell r="AC12">
            <v>92738.15</v>
          </cell>
          <cell r="AD12">
            <v>56564.07</v>
          </cell>
          <cell r="AE12">
            <v>30660.69</v>
          </cell>
          <cell r="AF12">
            <v>496276.49</v>
          </cell>
          <cell r="AG12">
            <v>259258.53</v>
          </cell>
          <cell r="AH12">
            <v>232391.67</v>
          </cell>
          <cell r="AI12">
            <v>4866819.74</v>
          </cell>
          <cell r="AJ12">
            <v>1402683.98</v>
          </cell>
          <cell r="AK12">
            <v>3463559.09</v>
          </cell>
          <cell r="AL12">
            <v>0</v>
          </cell>
          <cell r="AM12">
            <v>0</v>
          </cell>
          <cell r="AN12">
            <v>0</v>
          </cell>
          <cell r="AO12">
            <v>4868189.1399999997</v>
          </cell>
          <cell r="AP12">
            <v>1257672.8799999999</v>
          </cell>
          <cell r="AQ12">
            <v>3610499.54</v>
          </cell>
          <cell r="AR12">
            <v>0</v>
          </cell>
          <cell r="AS12">
            <v>0</v>
          </cell>
          <cell r="AT12">
            <v>0</v>
          </cell>
          <cell r="AX12">
            <v>0</v>
          </cell>
          <cell r="AY12">
            <v>0</v>
          </cell>
          <cell r="AZ12">
            <v>0</v>
          </cell>
          <cell r="BA12">
            <v>10080</v>
          </cell>
          <cell r="BB12">
            <v>108.69</v>
          </cell>
          <cell r="BC12">
            <v>20.93</v>
          </cell>
          <cell r="BD12">
            <v>6.71</v>
          </cell>
          <cell r="BE12">
            <v>-7659.1</v>
          </cell>
          <cell r="BF12">
            <v>10080</v>
          </cell>
          <cell r="BG12">
            <v>0</v>
          </cell>
          <cell r="BI12">
            <v>21</v>
          </cell>
        </row>
        <row r="13">
          <cell r="A13">
            <v>34038204</v>
          </cell>
          <cell r="B13" t="str">
            <v>ACHALPUR</v>
          </cell>
          <cell r="C13">
            <v>201208</v>
          </cell>
          <cell r="D13">
            <v>306</v>
          </cell>
          <cell r="E13" t="str">
            <v>ACH CAMP</v>
          </cell>
          <cell r="F13">
            <v>34038</v>
          </cell>
          <cell r="G13" t="str">
            <v>33 KV Kharpi</v>
          </cell>
          <cell r="H13">
            <v>204</v>
          </cell>
          <cell r="I13" t="str">
            <v>11 KV Bahiram</v>
          </cell>
          <cell r="J13" t="str">
            <v>AGD</v>
          </cell>
          <cell r="K13">
            <v>-59.75</v>
          </cell>
          <cell r="L13">
            <v>34.15</v>
          </cell>
          <cell r="M13">
            <v>45.445375000000006</v>
          </cell>
          <cell r="N13" t="str">
            <v>E</v>
          </cell>
          <cell r="O13">
            <v>45.45</v>
          </cell>
          <cell r="P13" t="str">
            <v>E</v>
          </cell>
          <cell r="Q13">
            <v>547</v>
          </cell>
          <cell r="R13">
            <v>205</v>
          </cell>
          <cell r="S13">
            <v>245</v>
          </cell>
          <cell r="T13">
            <v>9466448.2599999998</v>
          </cell>
          <cell r="U13">
            <v>1332260.1100000001</v>
          </cell>
          <cell r="V13">
            <v>7647818.8600000003</v>
          </cell>
          <cell r="W13">
            <v>1038372</v>
          </cell>
          <cell r="X13">
            <v>414690</v>
          </cell>
          <cell r="Y13">
            <v>585183</v>
          </cell>
          <cell r="Z13">
            <v>3186.6912000000002</v>
          </cell>
          <cell r="AA13">
            <v>1278</v>
          </cell>
          <cell r="AB13">
            <v>1823</v>
          </cell>
          <cell r="AC13">
            <v>282231.78000000003</v>
          </cell>
          <cell r="AD13">
            <v>85350.18</v>
          </cell>
          <cell r="AE13">
            <v>25226.28</v>
          </cell>
          <cell r="AF13">
            <v>930252.81</v>
          </cell>
          <cell r="AG13">
            <v>364924.29</v>
          </cell>
          <cell r="AH13">
            <v>384088.29</v>
          </cell>
          <cell r="AI13">
            <v>9446065.3300000001</v>
          </cell>
          <cell r="AJ13">
            <v>1294326.02</v>
          </cell>
          <cell r="AK13">
            <v>7602807.8200000003</v>
          </cell>
          <cell r="AL13">
            <v>0</v>
          </cell>
          <cell r="AM13">
            <v>0</v>
          </cell>
          <cell r="AN13">
            <v>0</v>
          </cell>
          <cell r="AO13">
            <v>8962417.4299999997</v>
          </cell>
          <cell r="AP13">
            <v>1072376.6399999999</v>
          </cell>
          <cell r="AQ13">
            <v>7857013.9299999997</v>
          </cell>
          <cell r="AR13">
            <v>0</v>
          </cell>
          <cell r="AS13">
            <v>0</v>
          </cell>
          <cell r="AT13">
            <v>0</v>
          </cell>
          <cell r="AX13">
            <v>0</v>
          </cell>
          <cell r="AY13">
            <v>0</v>
          </cell>
          <cell r="AZ13">
            <v>0</v>
          </cell>
          <cell r="BA13">
            <v>650000</v>
          </cell>
          <cell r="BB13">
            <v>84.36</v>
          </cell>
          <cell r="BC13">
            <v>20.14</v>
          </cell>
          <cell r="BD13">
            <v>-2.0499999999999998</v>
          </cell>
          <cell r="BE13">
            <v>-59.75</v>
          </cell>
          <cell r="BF13">
            <v>650000</v>
          </cell>
          <cell r="BG13">
            <v>0</v>
          </cell>
          <cell r="BI13">
            <v>30</v>
          </cell>
        </row>
        <row r="14">
          <cell r="A14">
            <v>34038205</v>
          </cell>
          <cell r="B14" t="str">
            <v>ACHALPUR</v>
          </cell>
          <cell r="C14">
            <v>201208</v>
          </cell>
          <cell r="D14">
            <v>306</v>
          </cell>
          <cell r="E14" t="str">
            <v>ACH CAMP</v>
          </cell>
          <cell r="F14">
            <v>34038</v>
          </cell>
          <cell r="G14" t="str">
            <v>33 KV Kharpi</v>
          </cell>
          <cell r="H14">
            <v>205</v>
          </cell>
          <cell r="I14" t="str">
            <v>11 KV Kharpi Gaothan</v>
          </cell>
          <cell r="J14" t="str">
            <v>OTH</v>
          </cell>
          <cell r="K14">
            <v>-339.04</v>
          </cell>
          <cell r="L14">
            <v>61.13</v>
          </cell>
          <cell r="M14">
            <v>-168.38515200000001</v>
          </cell>
          <cell r="N14" t="str">
            <v/>
          </cell>
          <cell r="O14">
            <v>-168.39</v>
          </cell>
          <cell r="P14" t="str">
            <v>E</v>
          </cell>
          <cell r="Q14">
            <v>525</v>
          </cell>
          <cell r="R14">
            <v>5</v>
          </cell>
          <cell r="S14">
            <v>0</v>
          </cell>
          <cell r="T14">
            <v>518886.23</v>
          </cell>
          <cell r="U14">
            <v>44.32</v>
          </cell>
          <cell r="V14">
            <v>0</v>
          </cell>
          <cell r="W14">
            <v>158580</v>
          </cell>
          <cell r="X14">
            <v>12513</v>
          </cell>
          <cell r="Y14">
            <v>0</v>
          </cell>
          <cell r="Z14">
            <v>579.06299999999999</v>
          </cell>
          <cell r="AA14">
            <v>35</v>
          </cell>
          <cell r="AB14">
            <v>0</v>
          </cell>
          <cell r="AC14">
            <v>888927.44</v>
          </cell>
          <cell r="AD14">
            <v>3269.25</v>
          </cell>
          <cell r="AE14">
            <v>0</v>
          </cell>
          <cell r="AF14">
            <v>1451566.89</v>
          </cell>
          <cell r="AG14">
            <v>10309.379999999999</v>
          </cell>
          <cell r="AH14">
            <v>0</v>
          </cell>
          <cell r="AI14">
            <v>534001.91</v>
          </cell>
          <cell r="AJ14">
            <v>0</v>
          </cell>
          <cell r="AK14">
            <v>0</v>
          </cell>
          <cell r="AL14">
            <v>0</v>
          </cell>
          <cell r="AM14">
            <v>0</v>
          </cell>
          <cell r="AN14">
            <v>0</v>
          </cell>
          <cell r="AO14">
            <v>9773.52</v>
          </cell>
          <cell r="AP14">
            <v>0</v>
          </cell>
          <cell r="AQ14">
            <v>0</v>
          </cell>
          <cell r="AR14">
            <v>0</v>
          </cell>
          <cell r="AS14">
            <v>0</v>
          </cell>
          <cell r="AT14">
            <v>0</v>
          </cell>
          <cell r="AX14">
            <v>0</v>
          </cell>
          <cell r="AY14">
            <v>0</v>
          </cell>
          <cell r="AZ14">
            <v>0</v>
          </cell>
          <cell r="BA14">
            <v>36120</v>
          </cell>
          <cell r="BB14">
            <v>61.13</v>
          </cell>
          <cell r="BC14">
            <v>39.26</v>
          </cell>
          <cell r="BD14">
            <v>0</v>
          </cell>
          <cell r="BE14">
            <v>-339.04</v>
          </cell>
          <cell r="BF14">
            <v>36120</v>
          </cell>
          <cell r="BG14">
            <v>0</v>
          </cell>
          <cell r="BH14">
            <v>22</v>
          </cell>
          <cell r="BI14">
            <v>8</v>
          </cell>
        </row>
        <row r="15">
          <cell r="A15">
            <v>34040201</v>
          </cell>
          <cell r="B15" t="str">
            <v>ACHALPUR</v>
          </cell>
          <cell r="C15">
            <v>201208</v>
          </cell>
          <cell r="D15">
            <v>306</v>
          </cell>
          <cell r="E15" t="str">
            <v>ACH CAMP</v>
          </cell>
          <cell r="F15">
            <v>34040</v>
          </cell>
          <cell r="G15" t="str">
            <v>33 KV Tondgaon</v>
          </cell>
          <cell r="H15">
            <v>201</v>
          </cell>
          <cell r="I15" t="str">
            <v>11KV Tondgaon</v>
          </cell>
          <cell r="J15" t="str">
            <v>AGD</v>
          </cell>
          <cell r="K15">
            <v>25.48</v>
          </cell>
          <cell r="L15">
            <v>40.163333299999998</v>
          </cell>
          <cell r="M15">
            <v>70.070284024840007</v>
          </cell>
          <cell r="N15" t="str">
            <v>G3</v>
          </cell>
          <cell r="O15">
            <v>70.069999999999993</v>
          </cell>
          <cell r="P15" t="str">
            <v>G3</v>
          </cell>
          <cell r="Q15">
            <v>943</v>
          </cell>
          <cell r="R15">
            <v>121</v>
          </cell>
          <cell r="S15">
            <v>145</v>
          </cell>
          <cell r="T15">
            <v>5847415.1399999997</v>
          </cell>
          <cell r="U15">
            <v>763288.73</v>
          </cell>
          <cell r="V15">
            <v>4026650.86</v>
          </cell>
          <cell r="W15">
            <v>735985</v>
          </cell>
          <cell r="X15">
            <v>257574</v>
          </cell>
          <cell r="Y15">
            <v>323568</v>
          </cell>
          <cell r="Z15">
            <v>2318.2755999999999</v>
          </cell>
          <cell r="AA15">
            <v>800.5</v>
          </cell>
          <cell r="AB15">
            <v>1008</v>
          </cell>
          <cell r="AC15">
            <v>726145.64</v>
          </cell>
          <cell r="AD15">
            <v>52090.74</v>
          </cell>
          <cell r="AE15">
            <v>11438.16</v>
          </cell>
          <cell r="AF15">
            <v>1112011.9099999999</v>
          </cell>
          <cell r="AG15">
            <v>196135.32</v>
          </cell>
          <cell r="AH15">
            <v>182990.43</v>
          </cell>
          <cell r="AI15">
            <v>6017770.0999999996</v>
          </cell>
          <cell r="AJ15">
            <v>756333.01</v>
          </cell>
          <cell r="AK15">
            <v>4025519.65</v>
          </cell>
          <cell r="AL15">
            <v>0</v>
          </cell>
          <cell r="AM15">
            <v>0</v>
          </cell>
          <cell r="AN15">
            <v>0</v>
          </cell>
          <cell r="AO15">
            <v>5361081.12</v>
          </cell>
          <cell r="AP15">
            <v>638745.42000000004</v>
          </cell>
          <cell r="AQ15">
            <v>4649493.03</v>
          </cell>
          <cell r="AR15">
            <v>0</v>
          </cell>
          <cell r="AS15">
            <v>0</v>
          </cell>
          <cell r="AT15">
            <v>0</v>
          </cell>
          <cell r="AX15">
            <v>0</v>
          </cell>
          <cell r="AY15">
            <v>0</v>
          </cell>
          <cell r="AZ15">
            <v>0</v>
          </cell>
          <cell r="BA15">
            <v>987663</v>
          </cell>
          <cell r="BB15">
            <v>83.11</v>
          </cell>
          <cell r="BC15">
            <v>30.1</v>
          </cell>
          <cell r="BD15">
            <v>7.28</v>
          </cell>
          <cell r="BE15">
            <v>25.48</v>
          </cell>
          <cell r="BF15">
            <v>987663</v>
          </cell>
          <cell r="BG15">
            <v>0</v>
          </cell>
          <cell r="BI15">
            <v>27</v>
          </cell>
        </row>
        <row r="16">
          <cell r="A16">
            <v>34040202</v>
          </cell>
          <cell r="B16" t="str">
            <v>ACHALPUR</v>
          </cell>
          <cell r="C16">
            <v>201208</v>
          </cell>
          <cell r="D16">
            <v>306</v>
          </cell>
          <cell r="E16" t="str">
            <v>ACH CAMP</v>
          </cell>
          <cell r="F16">
            <v>34040</v>
          </cell>
          <cell r="G16" t="str">
            <v>33 KV Tondgaon</v>
          </cell>
          <cell r="H16">
            <v>202</v>
          </cell>
          <cell r="I16" t="str">
            <v>11 KV Talegaon</v>
          </cell>
          <cell r="J16" t="str">
            <v>AGD</v>
          </cell>
          <cell r="K16">
            <v>-66.19</v>
          </cell>
          <cell r="L16">
            <v>33.553333299999998</v>
          </cell>
          <cell r="M16">
            <v>44.237715388730003</v>
          </cell>
          <cell r="N16" t="str">
            <v>E</v>
          </cell>
          <cell r="O16">
            <v>44.24</v>
          </cell>
          <cell r="P16" t="str">
            <v>D</v>
          </cell>
          <cell r="Q16">
            <v>996</v>
          </cell>
          <cell r="R16">
            <v>191</v>
          </cell>
          <cell r="S16">
            <v>255</v>
          </cell>
          <cell r="T16">
            <v>9182321.7100000009</v>
          </cell>
          <cell r="U16">
            <v>1512078.25</v>
          </cell>
          <cell r="V16">
            <v>6687133.04</v>
          </cell>
          <cell r="W16">
            <v>1127084.5</v>
          </cell>
          <cell r="X16">
            <v>412926</v>
          </cell>
          <cell r="Y16">
            <v>581170.5</v>
          </cell>
          <cell r="Z16">
            <v>3516.7496000000001</v>
          </cell>
          <cell r="AA16">
            <v>1224</v>
          </cell>
          <cell r="AB16">
            <v>1810.5</v>
          </cell>
          <cell r="AC16">
            <v>564183.12</v>
          </cell>
          <cell r="AD16">
            <v>65019.87</v>
          </cell>
          <cell r="AE16">
            <v>17645.22</v>
          </cell>
          <cell r="AF16">
            <v>1211096.31</v>
          </cell>
          <cell r="AG16">
            <v>309276.09000000003</v>
          </cell>
          <cell r="AH16">
            <v>328225.91999999998</v>
          </cell>
          <cell r="AI16">
            <v>9286101.1699999999</v>
          </cell>
          <cell r="AJ16">
            <v>1491418.42</v>
          </cell>
          <cell r="AK16">
            <v>6674759.6699999999</v>
          </cell>
          <cell r="AL16">
            <v>0</v>
          </cell>
          <cell r="AM16">
            <v>0</v>
          </cell>
          <cell r="AN16">
            <v>0</v>
          </cell>
          <cell r="AO16">
            <v>8518020.9199999999</v>
          </cell>
          <cell r="AP16">
            <v>1256645.83</v>
          </cell>
          <cell r="AQ16">
            <v>7196255.79</v>
          </cell>
          <cell r="AR16">
            <v>0</v>
          </cell>
          <cell r="AS16">
            <v>0</v>
          </cell>
          <cell r="AT16">
            <v>0</v>
          </cell>
          <cell r="AX16">
            <v>0</v>
          </cell>
          <cell r="AY16">
            <v>0</v>
          </cell>
          <cell r="AZ16">
            <v>0</v>
          </cell>
          <cell r="BA16">
            <v>678200</v>
          </cell>
          <cell r="BB16">
            <v>76.790000000000006</v>
          </cell>
          <cell r="BC16">
            <v>20.440000000000001</v>
          </cell>
          <cell r="BD16">
            <v>3.43</v>
          </cell>
          <cell r="BE16">
            <v>-66.19</v>
          </cell>
          <cell r="BF16">
            <v>678200</v>
          </cell>
          <cell r="BG16">
            <v>0</v>
          </cell>
          <cell r="BI16">
            <v>41</v>
          </cell>
        </row>
        <row r="17">
          <cell r="A17">
            <v>34040203</v>
          </cell>
          <cell r="B17" t="str">
            <v>ACHALPUR</v>
          </cell>
          <cell r="C17">
            <v>201208</v>
          </cell>
          <cell r="D17">
            <v>306</v>
          </cell>
          <cell r="E17" t="str">
            <v>ACH CAMP</v>
          </cell>
          <cell r="F17">
            <v>34040</v>
          </cell>
          <cell r="G17" t="str">
            <v>33 KV Tondgaon</v>
          </cell>
          <cell r="H17">
            <v>203</v>
          </cell>
          <cell r="I17" t="str">
            <v>11KV Bhugaon</v>
          </cell>
          <cell r="J17" t="str">
            <v>AGD</v>
          </cell>
          <cell r="K17">
            <v>26.54</v>
          </cell>
          <cell r="L17">
            <v>35.29</v>
          </cell>
          <cell r="M17">
            <v>74.075965999999994</v>
          </cell>
          <cell r="N17" t="str">
            <v>G3</v>
          </cell>
          <cell r="O17">
            <v>74.08</v>
          </cell>
          <cell r="P17" t="str">
            <v>G3</v>
          </cell>
          <cell r="Q17">
            <v>938</v>
          </cell>
          <cell r="R17">
            <v>168</v>
          </cell>
          <cell r="S17">
            <v>135</v>
          </cell>
          <cell r="T17">
            <v>5119302.72</v>
          </cell>
          <cell r="U17">
            <v>1071698.3400000001</v>
          </cell>
          <cell r="V17">
            <v>3396588.29</v>
          </cell>
          <cell r="W17">
            <v>552564.5</v>
          </cell>
          <cell r="X17">
            <v>362253</v>
          </cell>
          <cell r="Y17">
            <v>291307.5</v>
          </cell>
          <cell r="Z17">
            <v>2458.8208</v>
          </cell>
          <cell r="AA17">
            <v>1115</v>
          </cell>
          <cell r="AB17">
            <v>907.5</v>
          </cell>
          <cell r="AC17">
            <v>627441.46</v>
          </cell>
          <cell r="AD17">
            <v>76183.710000000006</v>
          </cell>
          <cell r="AE17">
            <v>9666.84</v>
          </cell>
          <cell r="AF17">
            <v>988601.62</v>
          </cell>
          <cell r="AG17">
            <v>277002.51</v>
          </cell>
          <cell r="AH17">
            <v>159722.07</v>
          </cell>
          <cell r="AI17">
            <v>5179645.7699999996</v>
          </cell>
          <cell r="AJ17">
            <v>1051143.26</v>
          </cell>
          <cell r="AK17">
            <v>3357857.92</v>
          </cell>
          <cell r="AL17">
            <v>0</v>
          </cell>
          <cell r="AM17">
            <v>0</v>
          </cell>
          <cell r="AN17">
            <v>0</v>
          </cell>
          <cell r="AO17">
            <v>4831940.2699999996</v>
          </cell>
          <cell r="AP17">
            <v>894302.41</v>
          </cell>
          <cell r="AQ17">
            <v>3893076.06</v>
          </cell>
          <cell r="AR17">
            <v>0</v>
          </cell>
          <cell r="AS17">
            <v>0</v>
          </cell>
          <cell r="AT17">
            <v>0</v>
          </cell>
          <cell r="AX17">
            <v>0</v>
          </cell>
          <cell r="AY17">
            <v>0</v>
          </cell>
          <cell r="AZ17">
            <v>0</v>
          </cell>
          <cell r="BA17">
            <v>752162</v>
          </cell>
          <cell r="BB17">
            <v>91.63</v>
          </cell>
          <cell r="BC17">
            <v>27.89</v>
          </cell>
          <cell r="BD17">
            <v>-13.65</v>
          </cell>
          <cell r="BE17">
            <v>26.54</v>
          </cell>
          <cell r="BF17">
            <v>752162</v>
          </cell>
          <cell r="BG17">
            <v>0</v>
          </cell>
          <cell r="BI17">
            <v>30</v>
          </cell>
        </row>
        <row r="18">
          <cell r="A18">
            <v>34040204</v>
          </cell>
          <cell r="B18" t="str">
            <v>ACHALPUR</v>
          </cell>
          <cell r="C18">
            <v>201208</v>
          </cell>
          <cell r="D18">
            <v>306</v>
          </cell>
          <cell r="E18" t="str">
            <v>ACH CAMP</v>
          </cell>
          <cell r="F18">
            <v>34040</v>
          </cell>
          <cell r="G18" t="str">
            <v>33 KV Tondgaon</v>
          </cell>
          <cell r="H18">
            <v>204</v>
          </cell>
          <cell r="I18" t="str">
            <v>11 KV MIDC</v>
          </cell>
          <cell r="J18" t="str">
            <v>OTH</v>
          </cell>
          <cell r="K18">
            <v>85.3</v>
          </cell>
          <cell r="L18">
            <v>49.195</v>
          </cell>
          <cell r="M18">
            <v>92.768334999999993</v>
          </cell>
          <cell r="N18" t="str">
            <v>G3</v>
          </cell>
          <cell r="O18">
            <v>92.77</v>
          </cell>
          <cell r="P18" t="str">
            <v>G3</v>
          </cell>
          <cell r="Q18">
            <v>7</v>
          </cell>
          <cell r="R18">
            <v>1</v>
          </cell>
          <cell r="S18">
            <v>0</v>
          </cell>
          <cell r="T18">
            <v>471.49</v>
          </cell>
          <cell r="U18">
            <v>460.57</v>
          </cell>
          <cell r="V18">
            <v>0</v>
          </cell>
          <cell r="W18">
            <v>5888</v>
          </cell>
          <cell r="X18">
            <v>2196</v>
          </cell>
          <cell r="Y18">
            <v>0</v>
          </cell>
          <cell r="Z18">
            <v>184.84</v>
          </cell>
          <cell r="AA18">
            <v>7.5</v>
          </cell>
          <cell r="AB18">
            <v>0</v>
          </cell>
          <cell r="AC18">
            <v>155853.6</v>
          </cell>
          <cell r="AD18">
            <v>322.95</v>
          </cell>
          <cell r="AE18">
            <v>0</v>
          </cell>
          <cell r="AF18">
            <v>171991.1</v>
          </cell>
          <cell r="AG18">
            <v>1809.54</v>
          </cell>
          <cell r="AH18">
            <v>0</v>
          </cell>
          <cell r="AI18">
            <v>9239.98</v>
          </cell>
          <cell r="AJ18">
            <v>176.74</v>
          </cell>
          <cell r="AK18">
            <v>0</v>
          </cell>
          <cell r="AL18">
            <v>0</v>
          </cell>
          <cell r="AM18">
            <v>0</v>
          </cell>
          <cell r="AN18">
            <v>0</v>
          </cell>
          <cell r="AO18">
            <v>148.94</v>
          </cell>
          <cell r="AP18">
            <v>112.74</v>
          </cell>
          <cell r="AQ18">
            <v>0</v>
          </cell>
          <cell r="AR18">
            <v>0</v>
          </cell>
          <cell r="AS18">
            <v>0</v>
          </cell>
          <cell r="AT18">
            <v>0</v>
          </cell>
          <cell r="AX18">
            <v>0</v>
          </cell>
          <cell r="AY18">
            <v>0</v>
          </cell>
          <cell r="AZ18">
            <v>0</v>
          </cell>
          <cell r="BA18">
            <v>40050</v>
          </cell>
          <cell r="BB18">
            <v>89.8</v>
          </cell>
          <cell r="BC18">
            <v>8.59</v>
          </cell>
          <cell r="BD18">
            <v>0</v>
          </cell>
          <cell r="BE18">
            <v>85.3</v>
          </cell>
          <cell r="BF18">
            <v>123810</v>
          </cell>
          <cell r="BG18">
            <v>83282</v>
          </cell>
          <cell r="BI18">
            <v>4</v>
          </cell>
        </row>
        <row r="19">
          <cell r="A19">
            <v>34040205</v>
          </cell>
          <cell r="B19" t="str">
            <v>ACHALPUR</v>
          </cell>
          <cell r="C19">
            <v>201208</v>
          </cell>
          <cell r="D19">
            <v>306</v>
          </cell>
          <cell r="E19" t="str">
            <v>ACH CAMP</v>
          </cell>
          <cell r="F19">
            <v>34040</v>
          </cell>
          <cell r="G19" t="str">
            <v>33 KV Tondgaon</v>
          </cell>
          <cell r="H19">
            <v>205</v>
          </cell>
          <cell r="I19" t="str">
            <v>11 KV Belaj</v>
          </cell>
          <cell r="J19" t="str">
            <v>AGD</v>
          </cell>
          <cell r="K19">
            <v>9.5500000000000007</v>
          </cell>
          <cell r="L19">
            <v>27.4033333</v>
          </cell>
          <cell r="M19">
            <v>75.213685030150003</v>
          </cell>
          <cell r="N19" t="str">
            <v>G3</v>
          </cell>
          <cell r="O19">
            <v>75.209999999999994</v>
          </cell>
          <cell r="P19" t="str">
            <v>G3</v>
          </cell>
          <cell r="Q19">
            <v>667</v>
          </cell>
          <cell r="R19">
            <v>136</v>
          </cell>
          <cell r="S19">
            <v>113</v>
          </cell>
          <cell r="T19">
            <v>5322815.68</v>
          </cell>
          <cell r="U19">
            <v>1597718.76</v>
          </cell>
          <cell r="V19">
            <v>3181203.59</v>
          </cell>
          <cell r="W19">
            <v>414421</v>
          </cell>
          <cell r="X19">
            <v>291597</v>
          </cell>
          <cell r="Y19">
            <v>259368</v>
          </cell>
          <cell r="Z19">
            <v>2053.0412000000001</v>
          </cell>
          <cell r="AA19">
            <v>944.5</v>
          </cell>
          <cell r="AB19">
            <v>808</v>
          </cell>
          <cell r="AC19">
            <v>336022.91</v>
          </cell>
          <cell r="AD19">
            <v>35143.589999999997</v>
          </cell>
          <cell r="AE19">
            <v>8818.89</v>
          </cell>
          <cell r="AF19">
            <v>771020.42</v>
          </cell>
          <cell r="AG19">
            <v>230390.28</v>
          </cell>
          <cell r="AH19">
            <v>150770.76</v>
          </cell>
          <cell r="AI19">
            <v>5394565.6100000003</v>
          </cell>
          <cell r="AJ19">
            <v>1583494.05</v>
          </cell>
          <cell r="AK19">
            <v>3170450.6</v>
          </cell>
          <cell r="AL19">
            <v>0</v>
          </cell>
          <cell r="AM19">
            <v>0</v>
          </cell>
          <cell r="AN19">
            <v>0</v>
          </cell>
          <cell r="AO19">
            <v>4904437.49</v>
          </cell>
          <cell r="AP19">
            <v>1392183.81</v>
          </cell>
          <cell r="AQ19">
            <v>3476043.57</v>
          </cell>
          <cell r="AR19">
            <v>0</v>
          </cell>
          <cell r="AS19">
            <v>0</v>
          </cell>
          <cell r="AT19">
            <v>0</v>
          </cell>
          <cell r="AX19">
            <v>0</v>
          </cell>
          <cell r="AY19">
            <v>0</v>
          </cell>
          <cell r="AZ19">
            <v>0</v>
          </cell>
          <cell r="BA19">
            <v>458200</v>
          </cell>
          <cell r="BB19">
            <v>67.47</v>
          </cell>
          <cell r="BC19">
            <v>13.66</v>
          </cell>
          <cell r="BD19">
            <v>1.08</v>
          </cell>
          <cell r="BE19">
            <v>9.5500000000000007</v>
          </cell>
          <cell r="BF19">
            <v>458200</v>
          </cell>
          <cell r="BG19">
            <v>0</v>
          </cell>
          <cell r="BI19">
            <v>19</v>
          </cell>
        </row>
        <row r="20">
          <cell r="A20">
            <v>34040206</v>
          </cell>
          <cell r="B20" t="str">
            <v>ACHALPUR</v>
          </cell>
          <cell r="C20">
            <v>201208</v>
          </cell>
          <cell r="D20">
            <v>306</v>
          </cell>
          <cell r="E20" t="str">
            <v>ACH CAMP</v>
          </cell>
          <cell r="F20">
            <v>34040</v>
          </cell>
          <cell r="G20" t="str">
            <v>33 KV Tondgaon</v>
          </cell>
          <cell r="H20">
            <v>206</v>
          </cell>
          <cell r="I20" t="str">
            <v>11 KV Narayanpur Ag</v>
          </cell>
          <cell r="J20" t="str">
            <v>AGD</v>
          </cell>
          <cell r="K20">
            <v>62.3</v>
          </cell>
          <cell r="L20">
            <v>3.5366666699999998</v>
          </cell>
          <cell r="M20">
            <v>98.666676665409994</v>
          </cell>
          <cell r="N20" t="str">
            <v>G3</v>
          </cell>
          <cell r="O20">
            <v>98.67</v>
          </cell>
          <cell r="P20" t="str">
            <v>G3</v>
          </cell>
          <cell r="Q20">
            <v>38</v>
          </cell>
          <cell r="R20">
            <v>17</v>
          </cell>
          <cell r="S20">
            <v>21</v>
          </cell>
          <cell r="T20">
            <v>870243.62</v>
          </cell>
          <cell r="U20">
            <v>324393.94</v>
          </cell>
          <cell r="V20">
            <v>545849.68000000005</v>
          </cell>
          <cell r="W20">
            <v>84600.5</v>
          </cell>
          <cell r="X20">
            <v>37470</v>
          </cell>
          <cell r="Y20">
            <v>46705.5</v>
          </cell>
          <cell r="Z20">
            <v>265.5</v>
          </cell>
          <cell r="AA20">
            <v>120</v>
          </cell>
          <cell r="AB20">
            <v>145.5</v>
          </cell>
          <cell r="AC20">
            <v>2215.1999999999998</v>
          </cell>
          <cell r="AD20">
            <v>643.65</v>
          </cell>
          <cell r="AE20">
            <v>1571.55</v>
          </cell>
          <cell r="AF20">
            <v>52783.56</v>
          </cell>
          <cell r="AG20">
            <v>28213.95</v>
          </cell>
          <cell r="AH20">
            <v>24569.61</v>
          </cell>
          <cell r="AI20">
            <v>870208.57</v>
          </cell>
          <cell r="AJ20">
            <v>324331.13</v>
          </cell>
          <cell r="AK20">
            <v>545877.43999999994</v>
          </cell>
          <cell r="AO20">
            <v>983676.83</v>
          </cell>
          <cell r="AP20">
            <v>367295.64</v>
          </cell>
          <cell r="AQ20">
            <v>616381.18999999994</v>
          </cell>
          <cell r="AX20">
            <v>0</v>
          </cell>
          <cell r="AY20">
            <v>0</v>
          </cell>
          <cell r="AZ20">
            <v>0</v>
          </cell>
          <cell r="BA20">
            <v>224400</v>
          </cell>
          <cell r="BB20">
            <v>0</v>
          </cell>
          <cell r="BC20">
            <v>2.66</v>
          </cell>
          <cell r="BD20">
            <v>7.95</v>
          </cell>
          <cell r="BE20">
            <v>62.3</v>
          </cell>
          <cell r="BF20">
            <v>224400</v>
          </cell>
          <cell r="BG20">
            <v>0</v>
          </cell>
          <cell r="BI20">
            <v>7</v>
          </cell>
        </row>
        <row r="21">
          <cell r="A21">
            <v>34051202</v>
          </cell>
          <cell r="B21" t="str">
            <v>ACHALPUR</v>
          </cell>
          <cell r="C21">
            <v>201208</v>
          </cell>
          <cell r="D21">
            <v>306</v>
          </cell>
          <cell r="E21" t="str">
            <v>ACH CAMP</v>
          </cell>
          <cell r="F21">
            <v>34051</v>
          </cell>
          <cell r="G21" t="str">
            <v>33 KV Narsari</v>
          </cell>
          <cell r="H21">
            <v>202</v>
          </cell>
          <cell r="I21" t="str">
            <v>11 KV Malhara AG</v>
          </cell>
          <cell r="J21" t="str">
            <v>AGD</v>
          </cell>
          <cell r="K21">
            <v>-81.73</v>
          </cell>
          <cell r="L21">
            <v>17.035</v>
          </cell>
          <cell r="M21">
            <v>69.042294499999997</v>
          </cell>
          <cell r="N21" t="str">
            <v>G3</v>
          </cell>
          <cell r="O21">
            <v>69.040000000000006</v>
          </cell>
          <cell r="P21" t="str">
            <v>G3</v>
          </cell>
          <cell r="Q21">
            <v>17</v>
          </cell>
          <cell r="R21">
            <v>16</v>
          </cell>
          <cell r="S21">
            <v>0</v>
          </cell>
          <cell r="T21">
            <v>9231.5300000000007</v>
          </cell>
          <cell r="U21">
            <v>8291.34</v>
          </cell>
          <cell r="V21">
            <v>0</v>
          </cell>
          <cell r="W21">
            <v>31258</v>
          </cell>
          <cell r="X21">
            <v>31266</v>
          </cell>
          <cell r="Y21">
            <v>0</v>
          </cell>
          <cell r="Z21">
            <v>86.321600000000004</v>
          </cell>
          <cell r="AA21">
            <v>86</v>
          </cell>
          <cell r="AB21">
            <v>0</v>
          </cell>
          <cell r="AC21">
            <v>11528.31</v>
          </cell>
          <cell r="AD21">
            <v>10650.63</v>
          </cell>
          <cell r="AE21">
            <v>0</v>
          </cell>
          <cell r="AF21">
            <v>20168.59</v>
          </cell>
          <cell r="AG21">
            <v>20926.080000000002</v>
          </cell>
          <cell r="AH21">
            <v>0</v>
          </cell>
          <cell r="AI21">
            <v>8153.83</v>
          </cell>
          <cell r="AJ21">
            <v>8153.83</v>
          </cell>
          <cell r="AK21">
            <v>0</v>
          </cell>
          <cell r="AL21">
            <v>0</v>
          </cell>
          <cell r="AM21">
            <v>0</v>
          </cell>
          <cell r="AN21">
            <v>0</v>
          </cell>
          <cell r="AO21">
            <v>4138.83</v>
          </cell>
          <cell r="AP21">
            <v>4138.83</v>
          </cell>
          <cell r="AQ21">
            <v>0</v>
          </cell>
          <cell r="AR21">
            <v>0</v>
          </cell>
          <cell r="AS21">
            <v>0</v>
          </cell>
          <cell r="AT21">
            <v>0</v>
          </cell>
          <cell r="AX21">
            <v>0</v>
          </cell>
          <cell r="AY21">
            <v>0</v>
          </cell>
          <cell r="AZ21">
            <v>0</v>
          </cell>
          <cell r="BA21">
            <v>17200</v>
          </cell>
          <cell r="BB21">
            <v>-28.98</v>
          </cell>
          <cell r="BC21">
            <v>63.05</v>
          </cell>
          <cell r="BD21">
            <v>0</v>
          </cell>
          <cell r="BE21">
            <v>-81.73</v>
          </cell>
          <cell r="BF21">
            <v>17200</v>
          </cell>
          <cell r="BG21">
            <v>0</v>
          </cell>
          <cell r="BI21">
            <v>4</v>
          </cell>
        </row>
        <row r="22">
          <cell r="A22">
            <v>34051203</v>
          </cell>
          <cell r="B22" t="str">
            <v>ACHALPUR</v>
          </cell>
          <cell r="C22">
            <v>201208</v>
          </cell>
          <cell r="D22">
            <v>306</v>
          </cell>
          <cell r="E22" t="str">
            <v>ACH CAMP</v>
          </cell>
          <cell r="F22">
            <v>34051</v>
          </cell>
          <cell r="G22" t="str">
            <v>33 KV Narsari</v>
          </cell>
          <cell r="H22">
            <v>203</v>
          </cell>
          <cell r="I22" t="str">
            <v>11 KV Bihali</v>
          </cell>
          <cell r="J22" t="str">
            <v>OTH</v>
          </cell>
          <cell r="K22">
            <v>99.23</v>
          </cell>
          <cell r="L22">
            <v>100</v>
          </cell>
          <cell r="M22">
            <v>99.23</v>
          </cell>
          <cell r="N22" t="str">
            <v>G3</v>
          </cell>
          <cell r="O22">
            <v>99.23</v>
          </cell>
          <cell r="P22" t="str">
            <v>G3</v>
          </cell>
          <cell r="Q22">
            <v>1</v>
          </cell>
          <cell r="R22">
            <v>0</v>
          </cell>
          <cell r="S22">
            <v>0</v>
          </cell>
          <cell r="T22">
            <v>9475.42</v>
          </cell>
          <cell r="U22">
            <v>0</v>
          </cell>
          <cell r="V22">
            <v>0</v>
          </cell>
          <cell r="W22">
            <v>1029</v>
          </cell>
          <cell r="X22">
            <v>0</v>
          </cell>
          <cell r="Y22">
            <v>0</v>
          </cell>
          <cell r="Z22">
            <v>40</v>
          </cell>
          <cell r="AA22">
            <v>0</v>
          </cell>
          <cell r="AB22">
            <v>0</v>
          </cell>
          <cell r="AC22">
            <v>18373.61</v>
          </cell>
          <cell r="AD22">
            <v>0</v>
          </cell>
          <cell r="AE22">
            <v>0</v>
          </cell>
          <cell r="AF22">
            <v>12349.33</v>
          </cell>
          <cell r="AG22">
            <v>0</v>
          </cell>
          <cell r="AH22">
            <v>0</v>
          </cell>
          <cell r="AI22">
            <v>3698.52</v>
          </cell>
          <cell r="AJ22">
            <v>0</v>
          </cell>
          <cell r="AK22">
            <v>0</v>
          </cell>
          <cell r="AO22">
            <v>18.27</v>
          </cell>
          <cell r="AP22">
            <v>0</v>
          </cell>
          <cell r="AQ22">
            <v>0</v>
          </cell>
          <cell r="AX22">
            <v>0</v>
          </cell>
          <cell r="AY22">
            <v>0</v>
          </cell>
          <cell r="AZ22">
            <v>0</v>
          </cell>
          <cell r="BA22">
            <v>133600</v>
          </cell>
          <cell r="BB22">
            <v>116.04</v>
          </cell>
          <cell r="BC22">
            <v>0</v>
          </cell>
          <cell r="BD22">
            <v>0</v>
          </cell>
          <cell r="BE22">
            <v>99.23</v>
          </cell>
          <cell r="BF22">
            <v>133600</v>
          </cell>
          <cell r="BG22">
            <v>0</v>
          </cell>
          <cell r="BI22">
            <v>1</v>
          </cell>
        </row>
        <row r="23">
          <cell r="A23">
            <v>34051204</v>
          </cell>
          <cell r="B23" t="str">
            <v>ACHALPUR</v>
          </cell>
          <cell r="C23">
            <v>201208</v>
          </cell>
          <cell r="D23">
            <v>306</v>
          </cell>
          <cell r="E23" t="str">
            <v>ACH CAMP</v>
          </cell>
          <cell r="F23">
            <v>34051</v>
          </cell>
          <cell r="G23" t="str">
            <v>33 KV Narsari</v>
          </cell>
          <cell r="H23">
            <v>204</v>
          </cell>
          <cell r="I23" t="str">
            <v>11KV Wadura</v>
          </cell>
          <cell r="J23" t="str">
            <v>AGD</v>
          </cell>
          <cell r="K23">
            <v>82.76</v>
          </cell>
          <cell r="L23">
            <v>61.295000000000002</v>
          </cell>
          <cell r="M23">
            <v>89.432742000000005</v>
          </cell>
          <cell r="N23" t="str">
            <v>G3</v>
          </cell>
          <cell r="O23">
            <v>89.43</v>
          </cell>
          <cell r="P23" t="str">
            <v>G3</v>
          </cell>
          <cell r="Q23">
            <v>16</v>
          </cell>
          <cell r="R23">
            <v>7</v>
          </cell>
          <cell r="S23">
            <v>0</v>
          </cell>
          <cell r="T23">
            <v>9679.84</v>
          </cell>
          <cell r="U23">
            <v>9467.2999999999993</v>
          </cell>
          <cell r="V23">
            <v>0</v>
          </cell>
          <cell r="W23">
            <v>16289</v>
          </cell>
          <cell r="X23">
            <v>14811</v>
          </cell>
          <cell r="Y23">
            <v>0</v>
          </cell>
          <cell r="Z23">
            <v>58.880800000000001</v>
          </cell>
          <cell r="AA23">
            <v>48</v>
          </cell>
          <cell r="AB23">
            <v>0</v>
          </cell>
          <cell r="AC23">
            <v>8689.48</v>
          </cell>
          <cell r="AD23">
            <v>2275.11</v>
          </cell>
          <cell r="AE23">
            <v>0</v>
          </cell>
          <cell r="AF23">
            <v>17968.63</v>
          </cell>
          <cell r="AG23">
            <v>11719.35</v>
          </cell>
          <cell r="AH23">
            <v>0</v>
          </cell>
          <cell r="AI23">
            <v>9455.31</v>
          </cell>
          <cell r="AJ23">
            <v>9242.42</v>
          </cell>
          <cell r="AK23">
            <v>0</v>
          </cell>
          <cell r="AL23">
            <v>0</v>
          </cell>
          <cell r="AM23">
            <v>0</v>
          </cell>
          <cell r="AN23">
            <v>0</v>
          </cell>
          <cell r="AO23">
            <v>3101.52</v>
          </cell>
          <cell r="AP23">
            <v>3095.3</v>
          </cell>
          <cell r="AQ23">
            <v>0</v>
          </cell>
          <cell r="AR23">
            <v>0</v>
          </cell>
          <cell r="AS23">
            <v>0</v>
          </cell>
          <cell r="AT23">
            <v>0</v>
          </cell>
          <cell r="AX23">
            <v>0</v>
          </cell>
          <cell r="AY23">
            <v>0</v>
          </cell>
          <cell r="AZ23">
            <v>0</v>
          </cell>
          <cell r="BA23">
            <v>94500</v>
          </cell>
          <cell r="BB23">
            <v>102.64</v>
          </cell>
          <cell r="BC23">
            <v>22.59</v>
          </cell>
          <cell r="BD23">
            <v>0</v>
          </cell>
          <cell r="BE23">
            <v>82.76</v>
          </cell>
          <cell r="BF23">
            <v>94500</v>
          </cell>
          <cell r="BG23">
            <v>0</v>
          </cell>
          <cell r="BI23">
            <v>3</v>
          </cell>
        </row>
        <row r="24">
          <cell r="A24">
            <v>34051205</v>
          </cell>
          <cell r="B24" t="str">
            <v>ACHALPUR</v>
          </cell>
          <cell r="C24">
            <v>201208</v>
          </cell>
          <cell r="D24">
            <v>306</v>
          </cell>
          <cell r="E24" t="str">
            <v>ACH CAMP</v>
          </cell>
          <cell r="F24">
            <v>34051</v>
          </cell>
          <cell r="G24" t="str">
            <v>33 KV Narsari</v>
          </cell>
          <cell r="H24">
            <v>205</v>
          </cell>
          <cell r="I24" t="str">
            <v>11 kv Gaurkheda (G)</v>
          </cell>
          <cell r="J24" t="str">
            <v>OTH</v>
          </cell>
          <cell r="K24">
            <v>98.21</v>
          </cell>
          <cell r="L24">
            <v>100</v>
          </cell>
          <cell r="M24">
            <v>98.21</v>
          </cell>
          <cell r="N24" t="str">
            <v>G3</v>
          </cell>
          <cell r="O24">
            <v>98.21</v>
          </cell>
          <cell r="P24" t="str">
            <v>G3</v>
          </cell>
          <cell r="Q24">
            <v>1</v>
          </cell>
          <cell r="R24">
            <v>0</v>
          </cell>
          <cell r="S24">
            <v>0</v>
          </cell>
          <cell r="T24">
            <v>192.65</v>
          </cell>
          <cell r="U24">
            <v>0</v>
          </cell>
          <cell r="V24">
            <v>0</v>
          </cell>
          <cell r="W24">
            <v>5485</v>
          </cell>
          <cell r="X24">
            <v>0</v>
          </cell>
          <cell r="Y24">
            <v>0</v>
          </cell>
          <cell r="Z24">
            <v>20</v>
          </cell>
          <cell r="AA24">
            <v>0</v>
          </cell>
          <cell r="AB24">
            <v>0</v>
          </cell>
          <cell r="AC24">
            <v>32989.870000000003</v>
          </cell>
          <cell r="AD24">
            <v>0</v>
          </cell>
          <cell r="AE24">
            <v>0</v>
          </cell>
          <cell r="AF24">
            <v>32014.98</v>
          </cell>
          <cell r="AG24">
            <v>0</v>
          </cell>
          <cell r="AH24">
            <v>0</v>
          </cell>
          <cell r="AI24">
            <v>0</v>
          </cell>
          <cell r="AJ24">
            <v>0</v>
          </cell>
          <cell r="AK24">
            <v>0</v>
          </cell>
          <cell r="AO24">
            <v>0</v>
          </cell>
          <cell r="AP24">
            <v>0</v>
          </cell>
          <cell r="AQ24">
            <v>0</v>
          </cell>
          <cell r="AX24">
            <v>0</v>
          </cell>
          <cell r="AY24">
            <v>0</v>
          </cell>
          <cell r="AZ24">
            <v>0</v>
          </cell>
          <cell r="BA24">
            <v>306600</v>
          </cell>
          <cell r="BB24">
            <v>102.62</v>
          </cell>
          <cell r="BC24">
            <v>0</v>
          </cell>
          <cell r="BD24">
            <v>0</v>
          </cell>
          <cell r="BE24">
            <v>98.21</v>
          </cell>
          <cell r="BF24">
            <v>306600</v>
          </cell>
          <cell r="BG24">
            <v>0</v>
          </cell>
          <cell r="BI24">
            <v>1</v>
          </cell>
        </row>
        <row r="25">
          <cell r="A25">
            <v>34051206</v>
          </cell>
          <cell r="B25" t="str">
            <v>ACHALPUR</v>
          </cell>
          <cell r="C25">
            <v>201208</v>
          </cell>
          <cell r="D25">
            <v>306</v>
          </cell>
          <cell r="E25" t="str">
            <v>ACH CAMP</v>
          </cell>
          <cell r="F25">
            <v>34051</v>
          </cell>
          <cell r="G25" t="str">
            <v>33 KV Narsari</v>
          </cell>
          <cell r="H25">
            <v>206</v>
          </cell>
          <cell r="I25" t="str">
            <v>11 kv Narsary AG</v>
          </cell>
          <cell r="J25" t="str">
            <v>AGD</v>
          </cell>
          <cell r="K25">
            <v>-391</v>
          </cell>
          <cell r="L25">
            <v>21.513333299999999</v>
          </cell>
          <cell r="M25">
            <v>-5.6304665029999938</v>
          </cell>
          <cell r="N25" t="str">
            <v/>
          </cell>
          <cell r="O25">
            <v>-5.63</v>
          </cell>
          <cell r="P25" t="str">
            <v>E</v>
          </cell>
          <cell r="Q25">
            <v>30</v>
          </cell>
          <cell r="R25">
            <v>14</v>
          </cell>
          <cell r="S25">
            <v>10</v>
          </cell>
          <cell r="T25">
            <v>382214.71</v>
          </cell>
          <cell r="U25">
            <v>94725.56</v>
          </cell>
          <cell r="V25">
            <v>285150.42</v>
          </cell>
          <cell r="W25">
            <v>54500.5</v>
          </cell>
          <cell r="X25">
            <v>29235</v>
          </cell>
          <cell r="Y25">
            <v>23272.5</v>
          </cell>
          <cell r="Z25">
            <v>188.9924</v>
          </cell>
          <cell r="AA25">
            <v>100</v>
          </cell>
          <cell r="AB25">
            <v>72.5</v>
          </cell>
          <cell r="AC25">
            <v>10431.64</v>
          </cell>
          <cell r="AD25">
            <v>2816.13</v>
          </cell>
          <cell r="AE25">
            <v>266.82</v>
          </cell>
          <cell r="AF25">
            <v>45512.97</v>
          </cell>
          <cell r="AG25">
            <v>23115.39</v>
          </cell>
          <cell r="AH25">
            <v>13294.59</v>
          </cell>
          <cell r="AI25">
            <v>383101.39</v>
          </cell>
          <cell r="AJ25">
            <v>90391.17</v>
          </cell>
          <cell r="AK25">
            <v>285119.33</v>
          </cell>
          <cell r="AL25">
            <v>0</v>
          </cell>
          <cell r="AM25">
            <v>0</v>
          </cell>
          <cell r="AN25">
            <v>0</v>
          </cell>
          <cell r="AO25">
            <v>327383.34000000003</v>
          </cell>
          <cell r="AP25">
            <v>44364.86</v>
          </cell>
          <cell r="AQ25">
            <v>282930.24</v>
          </cell>
          <cell r="AR25">
            <v>0</v>
          </cell>
          <cell r="AS25">
            <v>0</v>
          </cell>
          <cell r="AT25">
            <v>0</v>
          </cell>
          <cell r="AX25">
            <v>0</v>
          </cell>
          <cell r="AY25">
            <v>0</v>
          </cell>
          <cell r="AZ25">
            <v>0</v>
          </cell>
          <cell r="BA25">
            <v>11100</v>
          </cell>
          <cell r="BB25">
            <v>63.42</v>
          </cell>
          <cell r="BC25">
            <v>-1.18</v>
          </cell>
          <cell r="BD25">
            <v>2.2999999999999998</v>
          </cell>
          <cell r="BE25">
            <v>-391</v>
          </cell>
          <cell r="BF25">
            <v>11100</v>
          </cell>
          <cell r="BG25">
            <v>0</v>
          </cell>
          <cell r="BI25">
            <v>7</v>
          </cell>
        </row>
        <row r="26">
          <cell r="A26">
            <v>34056201</v>
          </cell>
          <cell r="B26" t="str">
            <v>ACHALPUR</v>
          </cell>
          <cell r="C26">
            <v>201208</v>
          </cell>
          <cell r="D26">
            <v>306</v>
          </cell>
          <cell r="E26" t="str">
            <v>ACH CAMP</v>
          </cell>
          <cell r="F26">
            <v>34056</v>
          </cell>
          <cell r="G26" t="str">
            <v>33 kv shirajgaon</v>
          </cell>
          <cell r="H26">
            <v>201</v>
          </cell>
          <cell r="I26" t="str">
            <v>11 KV Shirajgaon Gaothan</v>
          </cell>
          <cell r="J26" t="str">
            <v>AGD</v>
          </cell>
          <cell r="K26">
            <v>40.79</v>
          </cell>
          <cell r="L26">
            <v>42.613333300000001</v>
          </cell>
          <cell r="M26">
            <v>74.768645353069999</v>
          </cell>
          <cell r="N26" t="str">
            <v>G3</v>
          </cell>
          <cell r="O26">
            <v>74.77</v>
          </cell>
          <cell r="P26" t="str">
            <v>G3</v>
          </cell>
          <cell r="Q26">
            <v>3215</v>
          </cell>
          <cell r="R26">
            <v>85</v>
          </cell>
          <cell r="S26">
            <v>103</v>
          </cell>
          <cell r="T26">
            <v>6181164.9100000001</v>
          </cell>
          <cell r="U26">
            <v>793916.74</v>
          </cell>
          <cell r="V26">
            <v>3342294.21</v>
          </cell>
          <cell r="W26">
            <v>794994.5</v>
          </cell>
          <cell r="X26">
            <v>176406</v>
          </cell>
          <cell r="Y26">
            <v>247972.5</v>
          </cell>
          <cell r="Z26">
            <v>3351.0563999999999</v>
          </cell>
          <cell r="AA26">
            <v>587</v>
          </cell>
          <cell r="AB26">
            <v>772.5</v>
          </cell>
          <cell r="AC26">
            <v>3061920.37</v>
          </cell>
          <cell r="AD26">
            <v>29087.7</v>
          </cell>
          <cell r="AE26">
            <v>12286.41</v>
          </cell>
          <cell r="AF26">
            <v>3217281.85</v>
          </cell>
          <cell r="AG26">
            <v>137563.68</v>
          </cell>
          <cell r="AH26">
            <v>159350.07</v>
          </cell>
          <cell r="AI26">
            <v>6538754.4199999999</v>
          </cell>
          <cell r="AJ26">
            <v>785400.65</v>
          </cell>
          <cell r="AK26">
            <v>3337885.59</v>
          </cell>
          <cell r="AL26">
            <v>0</v>
          </cell>
          <cell r="AM26">
            <v>0</v>
          </cell>
          <cell r="AN26">
            <v>0</v>
          </cell>
          <cell r="AO26">
            <v>4699073.17</v>
          </cell>
          <cell r="AP26">
            <v>845727.11</v>
          </cell>
          <cell r="AQ26">
            <v>3732583.17</v>
          </cell>
          <cell r="AR26">
            <v>0</v>
          </cell>
          <cell r="AS26">
            <v>0</v>
          </cell>
          <cell r="AT26">
            <v>0</v>
          </cell>
          <cell r="AX26">
            <v>0</v>
          </cell>
          <cell r="AY26">
            <v>0</v>
          </cell>
          <cell r="AZ26">
            <v>0</v>
          </cell>
          <cell r="BA26">
            <v>1342700</v>
          </cell>
          <cell r="BB26">
            <v>99.62</v>
          </cell>
          <cell r="BC26">
            <v>21.01</v>
          </cell>
          <cell r="BD26">
            <v>7.21</v>
          </cell>
          <cell r="BE26">
            <v>40.79</v>
          </cell>
          <cell r="BF26">
            <v>1342700</v>
          </cell>
          <cell r="BG26">
            <v>0</v>
          </cell>
          <cell r="BH26">
            <v>15</v>
          </cell>
          <cell r="BI26">
            <v>24</v>
          </cell>
        </row>
        <row r="27">
          <cell r="A27">
            <v>34056202</v>
          </cell>
          <cell r="B27" t="str">
            <v>ACHALPUR</v>
          </cell>
          <cell r="C27">
            <v>201208</v>
          </cell>
          <cell r="D27">
            <v>306</v>
          </cell>
          <cell r="E27" t="str">
            <v>ACH CAMP</v>
          </cell>
          <cell r="F27">
            <v>34056</v>
          </cell>
          <cell r="G27" t="str">
            <v>33 kv shirajgaon</v>
          </cell>
          <cell r="H27">
            <v>202</v>
          </cell>
          <cell r="I27" t="str">
            <v>11 KV Pala AG</v>
          </cell>
          <cell r="J27" t="str">
            <v>AGD</v>
          </cell>
          <cell r="K27">
            <v>-293.7</v>
          </cell>
          <cell r="L27">
            <v>42</v>
          </cell>
          <cell r="M27">
            <v>-65.353999999999985</v>
          </cell>
          <cell r="N27" t="str">
            <v/>
          </cell>
          <cell r="O27">
            <v>-65.349999999999994</v>
          </cell>
          <cell r="P27" t="str">
            <v>E</v>
          </cell>
          <cell r="Q27">
            <v>605</v>
          </cell>
          <cell r="R27">
            <v>130</v>
          </cell>
          <cell r="S27">
            <v>114</v>
          </cell>
          <cell r="T27">
            <v>4699075.0199999996</v>
          </cell>
          <cell r="U27">
            <v>935051.64</v>
          </cell>
          <cell r="V27">
            <v>3677662.51</v>
          </cell>
          <cell r="W27">
            <v>614957.5</v>
          </cell>
          <cell r="X27">
            <v>270924</v>
          </cell>
          <cell r="Y27">
            <v>269158.5</v>
          </cell>
          <cell r="Z27">
            <v>1946.5827999999999</v>
          </cell>
          <cell r="AA27">
            <v>872</v>
          </cell>
          <cell r="AB27">
            <v>838.5</v>
          </cell>
          <cell r="AC27">
            <v>464453.22</v>
          </cell>
          <cell r="AD27">
            <v>39927.660000000003</v>
          </cell>
          <cell r="AE27">
            <v>12007.29</v>
          </cell>
          <cell r="AF27">
            <v>790653.68</v>
          </cell>
          <cell r="AG27">
            <v>208072.5</v>
          </cell>
          <cell r="AH27">
            <v>176217.87</v>
          </cell>
          <cell r="AI27">
            <v>4722379.42</v>
          </cell>
          <cell r="AJ27">
            <v>924646.97</v>
          </cell>
          <cell r="AK27">
            <v>3675634.99</v>
          </cell>
          <cell r="AL27">
            <v>0</v>
          </cell>
          <cell r="AM27">
            <v>0</v>
          </cell>
          <cell r="AN27">
            <v>0</v>
          </cell>
          <cell r="AO27">
            <v>4860184.05</v>
          </cell>
          <cell r="AP27">
            <v>879054.58</v>
          </cell>
          <cell r="AQ27">
            <v>3978121.16</v>
          </cell>
          <cell r="AR27">
            <v>0</v>
          </cell>
          <cell r="AS27">
            <v>0</v>
          </cell>
          <cell r="AT27">
            <v>0</v>
          </cell>
          <cell r="AX27">
            <v>0</v>
          </cell>
          <cell r="AY27">
            <v>0</v>
          </cell>
          <cell r="AZ27">
            <v>0</v>
          </cell>
          <cell r="BA27">
            <v>156200</v>
          </cell>
          <cell r="BB27">
            <v>98.88</v>
          </cell>
          <cell r="BC27">
            <v>19.61</v>
          </cell>
          <cell r="BD27">
            <v>7.51</v>
          </cell>
          <cell r="BE27">
            <v>-293.7</v>
          </cell>
          <cell r="BF27">
            <v>156200</v>
          </cell>
          <cell r="BG27">
            <v>0</v>
          </cell>
          <cell r="BI27">
            <v>20</v>
          </cell>
        </row>
        <row r="28">
          <cell r="A28">
            <v>34056203</v>
          </cell>
          <cell r="B28" t="str">
            <v>ACHALPUR</v>
          </cell>
          <cell r="C28">
            <v>201208</v>
          </cell>
          <cell r="D28">
            <v>306</v>
          </cell>
          <cell r="E28" t="str">
            <v>ACH CAMP</v>
          </cell>
          <cell r="F28">
            <v>34056</v>
          </cell>
          <cell r="G28" t="str">
            <v>33 kv shirajgaon</v>
          </cell>
          <cell r="H28">
            <v>203</v>
          </cell>
          <cell r="I28" t="str">
            <v>11 KV Pankhel AG</v>
          </cell>
          <cell r="J28" t="str">
            <v>AGD</v>
          </cell>
          <cell r="K28">
            <v>-506.11</v>
          </cell>
          <cell r="L28">
            <v>38.906666700000002</v>
          </cell>
          <cell r="M28">
            <v>-135.81719753537004</v>
          </cell>
          <cell r="N28" t="str">
            <v/>
          </cell>
          <cell r="O28">
            <v>-135.82</v>
          </cell>
          <cell r="P28" t="str">
            <v>E</v>
          </cell>
          <cell r="Q28">
            <v>139</v>
          </cell>
          <cell r="R28">
            <v>66</v>
          </cell>
          <cell r="S28">
            <v>72</v>
          </cell>
          <cell r="T28">
            <v>3031797.81</v>
          </cell>
          <cell r="U28">
            <v>879221.2</v>
          </cell>
          <cell r="V28">
            <v>2152564.9900000002</v>
          </cell>
          <cell r="W28">
            <v>310327.5</v>
          </cell>
          <cell r="X28">
            <v>138429</v>
          </cell>
          <cell r="Y28">
            <v>170290.5</v>
          </cell>
          <cell r="Z28">
            <v>989.17</v>
          </cell>
          <cell r="AA28">
            <v>458</v>
          </cell>
          <cell r="AB28">
            <v>530.5</v>
          </cell>
          <cell r="AC28">
            <v>16105.91</v>
          </cell>
          <cell r="AD28">
            <v>12610.86</v>
          </cell>
          <cell r="AE28">
            <v>3064.98</v>
          </cell>
          <cell r="AF28">
            <v>215354.64</v>
          </cell>
          <cell r="AG28">
            <v>109297.47</v>
          </cell>
          <cell r="AH28">
            <v>105756.63</v>
          </cell>
          <cell r="AI28">
            <v>3030107.68</v>
          </cell>
          <cell r="AJ28">
            <v>877546.01</v>
          </cell>
          <cell r="AK28">
            <v>2152561.2999999998</v>
          </cell>
          <cell r="AL28">
            <v>0</v>
          </cell>
          <cell r="AM28">
            <v>0</v>
          </cell>
          <cell r="AN28">
            <v>0</v>
          </cell>
          <cell r="AO28">
            <v>3277237.53</v>
          </cell>
          <cell r="AP28">
            <v>959208.26</v>
          </cell>
          <cell r="AQ28">
            <v>2318029.23</v>
          </cell>
          <cell r="AR28">
            <v>0</v>
          </cell>
          <cell r="AS28">
            <v>0</v>
          </cell>
          <cell r="AT28">
            <v>0</v>
          </cell>
          <cell r="AX28">
            <v>0</v>
          </cell>
          <cell r="AY28">
            <v>0</v>
          </cell>
          <cell r="AZ28">
            <v>0</v>
          </cell>
          <cell r="BA28">
            <v>51200</v>
          </cell>
          <cell r="BB28">
            <v>140.47999999999999</v>
          </cell>
          <cell r="BC28">
            <v>13.09</v>
          </cell>
          <cell r="BD28">
            <v>3.63</v>
          </cell>
          <cell r="BE28">
            <v>-506.11</v>
          </cell>
          <cell r="BF28">
            <v>51200</v>
          </cell>
          <cell r="BG28">
            <v>0</v>
          </cell>
          <cell r="BI28">
            <v>8</v>
          </cell>
        </row>
        <row r="29">
          <cell r="A29">
            <v>34056204</v>
          </cell>
          <cell r="B29" t="str">
            <v>ACHALPUR</v>
          </cell>
          <cell r="C29">
            <v>201208</v>
          </cell>
          <cell r="D29">
            <v>306</v>
          </cell>
          <cell r="E29" t="str">
            <v>ACH CAMP</v>
          </cell>
          <cell r="F29">
            <v>34056</v>
          </cell>
          <cell r="G29" t="str">
            <v>33 kv shirajgaon</v>
          </cell>
          <cell r="H29">
            <v>204</v>
          </cell>
          <cell r="I29" t="str">
            <v>11 KV Tuljapur AG</v>
          </cell>
          <cell r="J29" t="str">
            <v>AGD</v>
          </cell>
          <cell r="K29">
            <v>-37.53</v>
          </cell>
          <cell r="L29">
            <v>38.659999999999997</v>
          </cell>
          <cell r="M29">
            <v>46.830902000000009</v>
          </cell>
          <cell r="N29" t="str">
            <v>E</v>
          </cell>
          <cell r="O29">
            <v>46.83</v>
          </cell>
          <cell r="P29" t="str">
            <v>E</v>
          </cell>
          <cell r="Q29">
            <v>203</v>
          </cell>
          <cell r="R29">
            <v>44</v>
          </cell>
          <cell r="S29">
            <v>73</v>
          </cell>
          <cell r="T29">
            <v>3334529.62</v>
          </cell>
          <cell r="U29">
            <v>622424.81000000006</v>
          </cell>
          <cell r="V29">
            <v>2665000.7000000002</v>
          </cell>
          <cell r="W29">
            <v>275881.5</v>
          </cell>
          <cell r="X29">
            <v>93423</v>
          </cell>
          <cell r="Y29">
            <v>175747.5</v>
          </cell>
          <cell r="Z29">
            <v>879.524</v>
          </cell>
          <cell r="AA29">
            <v>320.5</v>
          </cell>
          <cell r="AB29">
            <v>547.5</v>
          </cell>
          <cell r="AC29">
            <v>59681.87</v>
          </cell>
          <cell r="AD29">
            <v>9036.69</v>
          </cell>
          <cell r="AE29">
            <v>3202.41</v>
          </cell>
          <cell r="AF29">
            <v>229552.77</v>
          </cell>
          <cell r="AG29">
            <v>73361.55</v>
          </cell>
          <cell r="AH29">
            <v>123454.92</v>
          </cell>
          <cell r="AI29">
            <v>3326425.69</v>
          </cell>
          <cell r="AJ29">
            <v>620665.4</v>
          </cell>
          <cell r="AK29">
            <v>2664195.52</v>
          </cell>
          <cell r="AL29">
            <v>0</v>
          </cell>
          <cell r="AM29">
            <v>0</v>
          </cell>
          <cell r="AN29">
            <v>0</v>
          </cell>
          <cell r="AO29">
            <v>3547216.38</v>
          </cell>
          <cell r="AP29">
            <v>678925.78</v>
          </cell>
          <cell r="AQ29">
            <v>2867407.57</v>
          </cell>
          <cell r="AR29">
            <v>0</v>
          </cell>
          <cell r="AS29">
            <v>0</v>
          </cell>
          <cell r="AT29">
            <v>0</v>
          </cell>
          <cell r="AX29">
            <v>0</v>
          </cell>
          <cell r="AY29">
            <v>0</v>
          </cell>
          <cell r="AZ29">
            <v>0</v>
          </cell>
          <cell r="BA29">
            <v>200600</v>
          </cell>
          <cell r="BB29">
            <v>133.08000000000001</v>
          </cell>
          <cell r="BC29">
            <v>13.3</v>
          </cell>
          <cell r="BD29">
            <v>2.68</v>
          </cell>
          <cell r="BE29">
            <v>-37.53</v>
          </cell>
          <cell r="BF29">
            <v>200600</v>
          </cell>
          <cell r="BG29">
            <v>0</v>
          </cell>
          <cell r="BI29">
            <v>6</v>
          </cell>
        </row>
        <row r="30">
          <cell r="A30">
            <v>34056205</v>
          </cell>
          <cell r="B30" t="str">
            <v>ACHALPUR</v>
          </cell>
          <cell r="C30">
            <v>201208</v>
          </cell>
          <cell r="D30">
            <v>306</v>
          </cell>
          <cell r="E30" t="str">
            <v>ACH CAMP</v>
          </cell>
          <cell r="F30">
            <v>34056</v>
          </cell>
          <cell r="G30" t="str">
            <v>33 kv shirajgaon</v>
          </cell>
          <cell r="H30">
            <v>205</v>
          </cell>
          <cell r="I30" t="str">
            <v>11 KV Angatpur AG</v>
          </cell>
          <cell r="J30" t="str">
            <v>AGD</v>
          </cell>
          <cell r="K30">
            <v>-5413.39</v>
          </cell>
          <cell r="L30">
            <v>32.566666699999999</v>
          </cell>
          <cell r="M30">
            <v>-1695.52734517113</v>
          </cell>
          <cell r="N30" t="str">
            <v/>
          </cell>
          <cell r="O30">
            <v>-1695.53</v>
          </cell>
          <cell r="P30" t="str">
            <v>E</v>
          </cell>
          <cell r="Q30">
            <v>365</v>
          </cell>
          <cell r="R30">
            <v>62</v>
          </cell>
          <cell r="S30">
            <v>111</v>
          </cell>
          <cell r="T30">
            <v>4694075.88</v>
          </cell>
          <cell r="U30">
            <v>839552.79</v>
          </cell>
          <cell r="V30">
            <v>3636450.16</v>
          </cell>
          <cell r="W30">
            <v>441071.5</v>
          </cell>
          <cell r="X30">
            <v>133620</v>
          </cell>
          <cell r="Y30">
            <v>263380.5</v>
          </cell>
          <cell r="Z30">
            <v>1398.0198</v>
          </cell>
          <cell r="AA30">
            <v>428.5</v>
          </cell>
          <cell r="AB30">
            <v>820.5</v>
          </cell>
          <cell r="AC30">
            <v>190274.21</v>
          </cell>
          <cell r="AD30">
            <v>16185.33</v>
          </cell>
          <cell r="AE30">
            <v>2497.5</v>
          </cell>
          <cell r="AF30">
            <v>477247.89</v>
          </cell>
          <cell r="AG30">
            <v>104086.89</v>
          </cell>
          <cell r="AH30">
            <v>169722.81</v>
          </cell>
          <cell r="AI30">
            <v>4730880.6399999997</v>
          </cell>
          <cell r="AJ30">
            <v>837047.96</v>
          </cell>
          <cell r="AK30">
            <v>3636978.52</v>
          </cell>
          <cell r="AL30">
            <v>0</v>
          </cell>
          <cell r="AM30">
            <v>0</v>
          </cell>
          <cell r="AN30">
            <v>0</v>
          </cell>
          <cell r="AO30">
            <v>4736968.3</v>
          </cell>
          <cell r="AP30">
            <v>905904.21</v>
          </cell>
          <cell r="AQ30">
            <v>3816752.98</v>
          </cell>
          <cell r="AR30">
            <v>0</v>
          </cell>
          <cell r="AS30">
            <v>0</v>
          </cell>
          <cell r="AT30">
            <v>0</v>
          </cell>
          <cell r="AX30">
            <v>0</v>
          </cell>
          <cell r="AY30">
            <v>0</v>
          </cell>
          <cell r="AZ30">
            <v>0</v>
          </cell>
          <cell r="BA30">
            <v>8000</v>
          </cell>
          <cell r="BB30">
            <v>78.63</v>
          </cell>
          <cell r="BC30">
            <v>17.34</v>
          </cell>
          <cell r="BD30">
            <v>1.73</v>
          </cell>
          <cell r="BE30">
            <v>-5413.39</v>
          </cell>
          <cell r="BF30">
            <v>8000</v>
          </cell>
          <cell r="BG30">
            <v>0</v>
          </cell>
          <cell r="BI30">
            <v>10</v>
          </cell>
        </row>
        <row r="31">
          <cell r="A31">
            <v>37016203</v>
          </cell>
          <cell r="B31" t="str">
            <v>ACHALPUR</v>
          </cell>
          <cell r="C31">
            <v>201208</v>
          </cell>
          <cell r="D31">
            <v>306</v>
          </cell>
          <cell r="E31" t="str">
            <v>ACH CAMP</v>
          </cell>
          <cell r="F31">
            <v>37016</v>
          </cell>
          <cell r="G31" t="str">
            <v>132 KV Achalpur</v>
          </cell>
          <cell r="H31">
            <v>203</v>
          </cell>
          <cell r="I31" t="str">
            <v>11KV Kandali</v>
          </cell>
          <cell r="J31" t="str">
            <v>OTH</v>
          </cell>
          <cell r="K31">
            <v>-38600</v>
          </cell>
          <cell r="L31">
            <v>100</v>
          </cell>
          <cell r="M31">
            <v>-38600</v>
          </cell>
          <cell r="N31" t="str">
            <v/>
          </cell>
          <cell r="O31">
            <v>-38600</v>
          </cell>
          <cell r="P31" t="str">
            <v>E</v>
          </cell>
          <cell r="Q31">
            <v>2</v>
          </cell>
          <cell r="R31">
            <v>0</v>
          </cell>
          <cell r="S31">
            <v>0</v>
          </cell>
          <cell r="T31">
            <v>249.63</v>
          </cell>
          <cell r="U31">
            <v>0</v>
          </cell>
          <cell r="V31">
            <v>0</v>
          </cell>
          <cell r="W31">
            <v>386</v>
          </cell>
          <cell r="X31">
            <v>0</v>
          </cell>
          <cell r="Y31">
            <v>0</v>
          </cell>
          <cell r="Z31">
            <v>1.34</v>
          </cell>
          <cell r="AA31">
            <v>0</v>
          </cell>
          <cell r="AB31">
            <v>0</v>
          </cell>
          <cell r="AC31">
            <v>2344.73</v>
          </cell>
          <cell r="AD31">
            <v>0</v>
          </cell>
          <cell r="AE31">
            <v>0</v>
          </cell>
          <cell r="AF31">
            <v>1759.38</v>
          </cell>
          <cell r="AG31">
            <v>0</v>
          </cell>
          <cell r="AH31">
            <v>0</v>
          </cell>
          <cell r="AI31">
            <v>0</v>
          </cell>
          <cell r="AJ31">
            <v>0</v>
          </cell>
          <cell r="AK31">
            <v>0</v>
          </cell>
          <cell r="AO31">
            <v>4.59</v>
          </cell>
          <cell r="AP31">
            <v>0</v>
          </cell>
          <cell r="AQ31">
            <v>0</v>
          </cell>
          <cell r="AX31">
            <v>0</v>
          </cell>
          <cell r="AY31">
            <v>0</v>
          </cell>
          <cell r="AZ31">
            <v>0</v>
          </cell>
          <cell r="BA31">
            <v>0</v>
          </cell>
          <cell r="BB31">
            <v>123.34</v>
          </cell>
          <cell r="BC31">
            <v>0</v>
          </cell>
          <cell r="BD31">
            <v>0</v>
          </cell>
          <cell r="BE31">
            <v>-38600</v>
          </cell>
          <cell r="BF31">
            <v>0</v>
          </cell>
          <cell r="BG31">
            <v>0</v>
          </cell>
          <cell r="BI31">
            <v>1</v>
          </cell>
        </row>
        <row r="32">
          <cell r="A32">
            <v>37016204</v>
          </cell>
          <cell r="B32" t="str">
            <v>ACHALPUR</v>
          </cell>
          <cell r="C32">
            <v>201208</v>
          </cell>
          <cell r="D32">
            <v>306</v>
          </cell>
          <cell r="E32" t="str">
            <v>ACH CAMP</v>
          </cell>
          <cell r="F32">
            <v>37016</v>
          </cell>
          <cell r="G32" t="str">
            <v>132 KV Achalpur</v>
          </cell>
          <cell r="H32">
            <v>204</v>
          </cell>
          <cell r="I32" t="str">
            <v>11 KV Narayanpur</v>
          </cell>
          <cell r="J32" t="str">
            <v>AGD</v>
          </cell>
          <cell r="K32">
            <v>-28209500</v>
          </cell>
          <cell r="L32">
            <v>32.71</v>
          </cell>
          <cell r="M32">
            <v>-9227260.1600000001</v>
          </cell>
          <cell r="N32" t="str">
            <v/>
          </cell>
          <cell r="O32">
            <v>-9227260.1999999993</v>
          </cell>
          <cell r="P32" t="str">
            <v>E</v>
          </cell>
          <cell r="Q32">
            <v>110</v>
          </cell>
          <cell r="R32">
            <v>16</v>
          </cell>
          <cell r="S32">
            <v>40</v>
          </cell>
          <cell r="T32">
            <v>1049304.42</v>
          </cell>
          <cell r="U32">
            <v>135790.76999999999</v>
          </cell>
          <cell r="V32">
            <v>818515.55</v>
          </cell>
          <cell r="W32">
            <v>282095</v>
          </cell>
          <cell r="X32">
            <v>34191</v>
          </cell>
          <cell r="Y32">
            <v>93090</v>
          </cell>
          <cell r="Z32">
            <v>1046.8942</v>
          </cell>
          <cell r="AA32">
            <v>115</v>
          </cell>
          <cell r="AB32">
            <v>290</v>
          </cell>
          <cell r="AC32">
            <v>741052.7</v>
          </cell>
          <cell r="AD32">
            <v>5310.39</v>
          </cell>
          <cell r="AE32">
            <v>8911.11</v>
          </cell>
          <cell r="AF32">
            <v>1215809.96</v>
          </cell>
          <cell r="AG32">
            <v>26902.71</v>
          </cell>
          <cell r="AH32">
            <v>51178.59</v>
          </cell>
          <cell r="AI32">
            <v>1467428.97</v>
          </cell>
          <cell r="AJ32">
            <v>135556.85999999999</v>
          </cell>
          <cell r="AK32">
            <v>813219.16</v>
          </cell>
          <cell r="AL32">
            <v>0</v>
          </cell>
          <cell r="AM32">
            <v>0</v>
          </cell>
          <cell r="AN32">
            <v>0</v>
          </cell>
          <cell r="AO32">
            <v>989833.7</v>
          </cell>
          <cell r="AP32">
            <v>105791.1</v>
          </cell>
          <cell r="AQ32">
            <v>877959.35</v>
          </cell>
          <cell r="AR32">
            <v>0</v>
          </cell>
          <cell r="AS32">
            <v>0</v>
          </cell>
          <cell r="AT32">
            <v>0</v>
          </cell>
          <cell r="AX32">
            <v>0</v>
          </cell>
          <cell r="AY32">
            <v>0</v>
          </cell>
          <cell r="AZ32">
            <v>0</v>
          </cell>
          <cell r="BA32">
            <v>0</v>
          </cell>
          <cell r="BB32">
            <v>52.71</v>
          </cell>
          <cell r="BC32">
            <v>23.91</v>
          </cell>
          <cell r="BD32">
            <v>12.71</v>
          </cell>
          <cell r="BE32">
            <v>-28209500</v>
          </cell>
          <cell r="BF32">
            <v>0</v>
          </cell>
          <cell r="BG32">
            <v>0</v>
          </cell>
          <cell r="BI32">
            <v>7</v>
          </cell>
        </row>
        <row r="33">
          <cell r="A33">
            <v>34009213</v>
          </cell>
          <cell r="B33" t="str">
            <v>ACHALPUR</v>
          </cell>
          <cell r="C33">
            <v>201208</v>
          </cell>
          <cell r="D33">
            <v>1627</v>
          </cell>
          <cell r="E33" t="str">
            <v>ANJANGAON</v>
          </cell>
          <cell r="F33">
            <v>34009</v>
          </cell>
          <cell r="G33" t="str">
            <v>33 KV Pathrot</v>
          </cell>
          <cell r="H33">
            <v>213</v>
          </cell>
          <cell r="I33" t="str">
            <v>11 KV SHINDI [AG]</v>
          </cell>
          <cell r="J33" t="str">
            <v>AGD</v>
          </cell>
          <cell r="K33">
            <v>77.150000000000006</v>
          </cell>
          <cell r="L33">
            <v>15.1</v>
          </cell>
          <cell r="M33">
            <v>96.54965</v>
          </cell>
          <cell r="N33" t="str">
            <v>G3</v>
          </cell>
          <cell r="O33">
            <v>96.55</v>
          </cell>
          <cell r="P33" t="str">
            <v>G3</v>
          </cell>
          <cell r="Q33">
            <v>1127</v>
          </cell>
          <cell r="R33">
            <v>541</v>
          </cell>
          <cell r="S33">
            <v>560</v>
          </cell>
          <cell r="T33">
            <v>26348373</v>
          </cell>
          <cell r="U33">
            <v>6822690.25</v>
          </cell>
          <cell r="V33">
            <v>19447182.5</v>
          </cell>
          <cell r="W33">
            <v>2412754.5</v>
          </cell>
          <cell r="X33">
            <v>1380453</v>
          </cell>
          <cell r="Y33">
            <v>984847.5</v>
          </cell>
          <cell r="Z33">
            <v>7152.4026000000003</v>
          </cell>
          <cell r="AA33">
            <v>4125</v>
          </cell>
          <cell r="AB33">
            <v>2957.5</v>
          </cell>
          <cell r="AC33">
            <v>292313.8</v>
          </cell>
          <cell r="AD33">
            <v>230070.72</v>
          </cell>
          <cell r="AE33">
            <v>13740.18</v>
          </cell>
          <cell r="AF33">
            <v>1980079.56</v>
          </cell>
          <cell r="AG33">
            <v>1120457.8799999999</v>
          </cell>
          <cell r="AH33">
            <v>731941.11</v>
          </cell>
          <cell r="AI33">
            <v>26375992</v>
          </cell>
          <cell r="AJ33">
            <v>6784808.8899999997</v>
          </cell>
          <cell r="AK33">
            <v>19440559.899999999</v>
          </cell>
          <cell r="AL33">
            <v>0</v>
          </cell>
          <cell r="AM33">
            <v>0</v>
          </cell>
          <cell r="AN33">
            <v>0</v>
          </cell>
          <cell r="AO33">
            <v>30868563</v>
          </cell>
          <cell r="AP33">
            <v>6589701.04</v>
          </cell>
          <cell r="AQ33">
            <v>24268944.899999999</v>
          </cell>
          <cell r="AR33">
            <v>0</v>
          </cell>
          <cell r="AS33">
            <v>0</v>
          </cell>
          <cell r="AT33">
            <v>0</v>
          </cell>
          <cell r="AX33">
            <v>0</v>
          </cell>
          <cell r="AY33">
            <v>0</v>
          </cell>
          <cell r="AZ33">
            <v>0</v>
          </cell>
          <cell r="BA33">
            <v>10558000</v>
          </cell>
          <cell r="BB33">
            <v>21.04</v>
          </cell>
          <cell r="BC33">
            <v>22.71</v>
          </cell>
          <cell r="BD33">
            <v>1.55</v>
          </cell>
          <cell r="BE33">
            <v>77.150000000000006</v>
          </cell>
          <cell r="BF33">
            <v>10558000</v>
          </cell>
          <cell r="BG33">
            <v>0</v>
          </cell>
          <cell r="BI33">
            <v>65</v>
          </cell>
        </row>
        <row r="34">
          <cell r="A34">
            <v>34009214</v>
          </cell>
          <cell r="B34" t="str">
            <v>ACHALPUR</v>
          </cell>
          <cell r="C34">
            <v>201208</v>
          </cell>
          <cell r="D34">
            <v>1627</v>
          </cell>
          <cell r="E34" t="str">
            <v>ANJANGAON</v>
          </cell>
          <cell r="F34">
            <v>34009</v>
          </cell>
          <cell r="G34" t="str">
            <v>33 KV Pathrot</v>
          </cell>
          <cell r="H34">
            <v>214</v>
          </cell>
          <cell r="I34" t="str">
            <v>11 KV PATHROT [AG]</v>
          </cell>
          <cell r="J34" t="str">
            <v>AGD</v>
          </cell>
          <cell r="K34">
            <v>-283.74</v>
          </cell>
          <cell r="L34">
            <v>20.74</v>
          </cell>
          <cell r="M34">
            <v>20.412324000000012</v>
          </cell>
          <cell r="N34" t="str">
            <v>B</v>
          </cell>
          <cell r="O34">
            <v>20.41</v>
          </cell>
          <cell r="P34" t="str">
            <v>A</v>
          </cell>
          <cell r="Q34">
            <v>937</v>
          </cell>
          <cell r="R34">
            <v>172</v>
          </cell>
          <cell r="S34">
            <v>555</v>
          </cell>
          <cell r="T34">
            <v>18778224.699999999</v>
          </cell>
          <cell r="U34">
            <v>2323819.16</v>
          </cell>
          <cell r="V34">
            <v>16375802.199999999</v>
          </cell>
          <cell r="W34">
            <v>1523430.5</v>
          </cell>
          <cell r="X34">
            <v>463173</v>
          </cell>
          <cell r="Y34">
            <v>1003162.5</v>
          </cell>
          <cell r="Z34">
            <v>4488.6319999999996</v>
          </cell>
          <cell r="AA34">
            <v>1332.5</v>
          </cell>
          <cell r="AB34">
            <v>3012.5</v>
          </cell>
          <cell r="AC34">
            <v>226072.05</v>
          </cell>
          <cell r="AD34">
            <v>44957.91</v>
          </cell>
          <cell r="AE34">
            <v>20747.07</v>
          </cell>
          <cell r="AF34">
            <v>1372896.62</v>
          </cell>
          <cell r="AG34">
            <v>381296.91</v>
          </cell>
          <cell r="AH34">
            <v>757078.29</v>
          </cell>
          <cell r="AI34">
            <v>18854334.5</v>
          </cell>
          <cell r="AJ34">
            <v>2303193.13</v>
          </cell>
          <cell r="AK34">
            <v>16346203.6</v>
          </cell>
          <cell r="AL34">
            <v>0</v>
          </cell>
          <cell r="AM34">
            <v>0</v>
          </cell>
          <cell r="AN34">
            <v>0</v>
          </cell>
          <cell r="AO34">
            <v>19911491.899999999</v>
          </cell>
          <cell r="AP34">
            <v>1622757.55</v>
          </cell>
          <cell r="AQ34">
            <v>18284320.699999999</v>
          </cell>
          <cell r="AR34">
            <v>0</v>
          </cell>
          <cell r="AS34">
            <v>0</v>
          </cell>
          <cell r="AT34">
            <v>0</v>
          </cell>
          <cell r="AX34">
            <v>0</v>
          </cell>
          <cell r="AY34">
            <v>0</v>
          </cell>
          <cell r="AZ34">
            <v>0</v>
          </cell>
          <cell r="BA34">
            <v>397000</v>
          </cell>
          <cell r="BB34">
            <v>52.22</v>
          </cell>
          <cell r="BC34">
            <v>10</v>
          </cell>
          <cell r="BD34">
            <v>0</v>
          </cell>
          <cell r="BE34">
            <v>-283.74</v>
          </cell>
          <cell r="BF34">
            <v>397000</v>
          </cell>
          <cell r="BG34">
            <v>0</v>
          </cell>
          <cell r="BI34">
            <v>57</v>
          </cell>
        </row>
        <row r="35">
          <cell r="A35">
            <v>34009216</v>
          </cell>
          <cell r="B35" t="str">
            <v>ACHALPUR</v>
          </cell>
          <cell r="C35">
            <v>201208</v>
          </cell>
          <cell r="D35">
            <v>1627</v>
          </cell>
          <cell r="E35" t="str">
            <v>ANJANGAON</v>
          </cell>
          <cell r="F35">
            <v>34009</v>
          </cell>
          <cell r="G35" t="str">
            <v>33 KV Pathrot</v>
          </cell>
          <cell r="H35">
            <v>216</v>
          </cell>
          <cell r="I35" t="str">
            <v>11 KV PARSAPUR [AG]</v>
          </cell>
          <cell r="J35" t="str">
            <v>AGD</v>
          </cell>
          <cell r="K35">
            <v>21.21</v>
          </cell>
          <cell r="L35">
            <v>1.74333333</v>
          </cell>
          <cell r="M35">
            <v>98.626427669292994</v>
          </cell>
          <cell r="N35" t="str">
            <v>G3</v>
          </cell>
          <cell r="O35">
            <v>98.63</v>
          </cell>
          <cell r="P35" t="str">
            <v>G3</v>
          </cell>
          <cell r="Q35">
            <v>241</v>
          </cell>
          <cell r="R35">
            <v>91</v>
          </cell>
          <cell r="S35">
            <v>141</v>
          </cell>
          <cell r="T35">
            <v>5438241.2300000004</v>
          </cell>
          <cell r="U35">
            <v>1475499.45</v>
          </cell>
          <cell r="V35">
            <v>3957579.76</v>
          </cell>
          <cell r="W35">
            <v>483780.5</v>
          </cell>
          <cell r="X35">
            <v>230334</v>
          </cell>
          <cell r="Y35">
            <v>243922.5</v>
          </cell>
          <cell r="Z35">
            <v>1434.1120000000001</v>
          </cell>
          <cell r="AA35">
            <v>692.5</v>
          </cell>
          <cell r="AB35">
            <v>732.5</v>
          </cell>
          <cell r="AC35">
            <v>25864.71</v>
          </cell>
          <cell r="AD35">
            <v>14111.34</v>
          </cell>
          <cell r="AE35">
            <v>5585.31</v>
          </cell>
          <cell r="AF35">
            <v>400488.2</v>
          </cell>
          <cell r="AG35">
            <v>190378.71</v>
          </cell>
          <cell r="AH35">
            <v>179544.54</v>
          </cell>
          <cell r="AI35">
            <v>5453727.8600000003</v>
          </cell>
          <cell r="AJ35">
            <v>1466592.34</v>
          </cell>
          <cell r="AK35">
            <v>3957536.5</v>
          </cell>
          <cell r="AL35">
            <v>0</v>
          </cell>
          <cell r="AM35">
            <v>0</v>
          </cell>
          <cell r="AN35">
            <v>0</v>
          </cell>
          <cell r="AO35">
            <v>5740206.9699999997</v>
          </cell>
          <cell r="AP35">
            <v>1165681.96</v>
          </cell>
          <cell r="AQ35">
            <v>4573805.67</v>
          </cell>
          <cell r="AR35">
            <v>0</v>
          </cell>
          <cell r="AS35">
            <v>0</v>
          </cell>
          <cell r="AT35">
            <v>0</v>
          </cell>
          <cell r="AX35">
            <v>0</v>
          </cell>
          <cell r="AY35">
            <v>0</v>
          </cell>
          <cell r="AZ35">
            <v>0</v>
          </cell>
          <cell r="BA35">
            <v>614000</v>
          </cell>
          <cell r="BB35">
            <v>-3.81</v>
          </cell>
          <cell r="BC35">
            <v>5.18</v>
          </cell>
          <cell r="BD35">
            <v>3.86</v>
          </cell>
          <cell r="BE35">
            <v>21.21</v>
          </cell>
          <cell r="BF35">
            <v>614000</v>
          </cell>
          <cell r="BG35">
            <v>0</v>
          </cell>
          <cell r="BI35">
            <v>17</v>
          </cell>
        </row>
        <row r="36">
          <cell r="A36">
            <v>34009217</v>
          </cell>
          <cell r="B36" t="str">
            <v>ACHALPUR</v>
          </cell>
          <cell r="C36">
            <v>201208</v>
          </cell>
          <cell r="D36">
            <v>1627</v>
          </cell>
          <cell r="E36" t="str">
            <v>ANJANGAON</v>
          </cell>
          <cell r="F36">
            <v>34009</v>
          </cell>
          <cell r="G36" t="str">
            <v>33 KV Pathrot</v>
          </cell>
          <cell r="H36">
            <v>217</v>
          </cell>
          <cell r="I36" t="str">
            <v>11 KV PATHROT GAOTHAN</v>
          </cell>
          <cell r="J36" t="str">
            <v>OTH</v>
          </cell>
          <cell r="K36">
            <v>20.329999999999998</v>
          </cell>
          <cell r="L36">
            <v>93.52</v>
          </cell>
          <cell r="M36">
            <v>25.492615999999998</v>
          </cell>
          <cell r="N36" t="str">
            <v>B</v>
          </cell>
          <cell r="O36">
            <v>25.49</v>
          </cell>
          <cell r="P36" t="str">
            <v>B</v>
          </cell>
          <cell r="Q36">
            <v>1753</v>
          </cell>
          <cell r="R36">
            <v>8</v>
          </cell>
          <cell r="S36">
            <v>33</v>
          </cell>
          <cell r="T36">
            <v>3184204.6</v>
          </cell>
          <cell r="U36">
            <v>67011.75</v>
          </cell>
          <cell r="V36">
            <v>893462.11</v>
          </cell>
          <cell r="W36">
            <v>511938.5</v>
          </cell>
          <cell r="X36">
            <v>21987</v>
          </cell>
          <cell r="Y36">
            <v>59107.5</v>
          </cell>
          <cell r="Z36">
            <v>1840.7696000000001</v>
          </cell>
          <cell r="AA36">
            <v>62.5</v>
          </cell>
          <cell r="AB36">
            <v>177.5</v>
          </cell>
          <cell r="AC36">
            <v>2061172.74</v>
          </cell>
          <cell r="AD36">
            <v>2835.75</v>
          </cell>
          <cell r="AE36">
            <v>574.95000000000005</v>
          </cell>
          <cell r="AF36">
            <v>2150126</v>
          </cell>
          <cell r="AG36">
            <v>18118.89</v>
          </cell>
          <cell r="AH36">
            <v>44389.08</v>
          </cell>
          <cell r="AI36">
            <v>3534327.45</v>
          </cell>
          <cell r="AJ36">
            <v>65827.789999999994</v>
          </cell>
          <cell r="AK36">
            <v>893673.79</v>
          </cell>
          <cell r="AL36">
            <v>0</v>
          </cell>
          <cell r="AM36">
            <v>0</v>
          </cell>
          <cell r="AN36">
            <v>0</v>
          </cell>
          <cell r="AO36">
            <v>1113025.78</v>
          </cell>
          <cell r="AP36">
            <v>27179.66</v>
          </cell>
          <cell r="AQ36">
            <v>938720.87</v>
          </cell>
          <cell r="AR36">
            <v>0</v>
          </cell>
          <cell r="AS36">
            <v>0</v>
          </cell>
          <cell r="AT36">
            <v>0</v>
          </cell>
          <cell r="AX36">
            <v>0</v>
          </cell>
          <cell r="AY36">
            <v>0</v>
          </cell>
          <cell r="AZ36">
            <v>0</v>
          </cell>
          <cell r="BA36">
            <v>649079</v>
          </cell>
          <cell r="BB36">
            <v>93.52</v>
          </cell>
          <cell r="BC36">
            <v>13.85</v>
          </cell>
          <cell r="BD36">
            <v>1.44</v>
          </cell>
          <cell r="BE36">
            <v>21.13</v>
          </cell>
          <cell r="BF36">
            <v>658000</v>
          </cell>
          <cell r="BG36">
            <v>8787</v>
          </cell>
          <cell r="BH36">
            <v>38</v>
          </cell>
          <cell r="BI36">
            <v>22</v>
          </cell>
        </row>
        <row r="37">
          <cell r="A37">
            <v>34029201</v>
          </cell>
          <cell r="B37" t="str">
            <v>ACHALPUR</v>
          </cell>
          <cell r="C37">
            <v>201208</v>
          </cell>
          <cell r="D37">
            <v>1627</v>
          </cell>
          <cell r="E37" t="str">
            <v>ANJANGAON</v>
          </cell>
          <cell r="F37">
            <v>34029</v>
          </cell>
          <cell r="G37" t="str">
            <v>33 KV BHANDARAJ</v>
          </cell>
          <cell r="H37">
            <v>201</v>
          </cell>
          <cell r="I37" t="str">
            <v>11 KV CHAUSALA [GAOTHAN]</v>
          </cell>
          <cell r="J37" t="str">
            <v>OTH</v>
          </cell>
          <cell r="K37">
            <v>69.41</v>
          </cell>
          <cell r="L37">
            <v>100</v>
          </cell>
          <cell r="M37">
            <v>69.41</v>
          </cell>
          <cell r="N37" t="str">
            <v>G3</v>
          </cell>
          <cell r="O37">
            <v>69.41</v>
          </cell>
          <cell r="P37" t="str">
            <v>G3</v>
          </cell>
          <cell r="Q37">
            <v>1030</v>
          </cell>
          <cell r="R37">
            <v>11</v>
          </cell>
          <cell r="S37">
            <v>13</v>
          </cell>
          <cell r="T37">
            <v>1629058.45</v>
          </cell>
          <cell r="U37">
            <v>234626.21</v>
          </cell>
          <cell r="V37">
            <v>419147.31</v>
          </cell>
          <cell r="W37">
            <v>239916.5</v>
          </cell>
          <cell r="X37">
            <v>29052</v>
          </cell>
          <cell r="Y37">
            <v>22477.5</v>
          </cell>
          <cell r="Z37">
            <v>897.86540000000002</v>
          </cell>
          <cell r="AA37">
            <v>82.5</v>
          </cell>
          <cell r="AB37">
            <v>67.5</v>
          </cell>
          <cell r="AC37">
            <v>838098.42</v>
          </cell>
          <cell r="AD37">
            <v>516.72</v>
          </cell>
          <cell r="AE37">
            <v>0</v>
          </cell>
          <cell r="AF37">
            <v>811816.51</v>
          </cell>
          <cell r="AG37">
            <v>23940.3</v>
          </cell>
          <cell r="AH37">
            <v>16541.88</v>
          </cell>
          <cell r="AI37">
            <v>1719133.27</v>
          </cell>
          <cell r="AJ37">
            <v>234678.18</v>
          </cell>
          <cell r="AK37">
            <v>419439.67</v>
          </cell>
          <cell r="AL37">
            <v>0</v>
          </cell>
          <cell r="AM37">
            <v>0</v>
          </cell>
          <cell r="AN37">
            <v>0</v>
          </cell>
          <cell r="AO37">
            <v>841693.17</v>
          </cell>
          <cell r="AP37">
            <v>258646.02</v>
          </cell>
          <cell r="AQ37">
            <v>524307.18999999994</v>
          </cell>
          <cell r="AR37">
            <v>0</v>
          </cell>
          <cell r="AS37">
            <v>0</v>
          </cell>
          <cell r="AT37">
            <v>0</v>
          </cell>
          <cell r="AX37">
            <v>0</v>
          </cell>
          <cell r="AY37">
            <v>0</v>
          </cell>
          <cell r="AZ37">
            <v>0</v>
          </cell>
          <cell r="BA37">
            <v>797300</v>
          </cell>
          <cell r="BB37">
            <v>105.1</v>
          </cell>
          <cell r="BC37">
            <v>2.61</v>
          </cell>
          <cell r="BD37">
            <v>-0.66</v>
          </cell>
          <cell r="BE37">
            <v>69.91</v>
          </cell>
          <cell r="BF37">
            <v>797300</v>
          </cell>
          <cell r="BG37">
            <v>0</v>
          </cell>
          <cell r="BH37">
            <v>35</v>
          </cell>
          <cell r="BI37">
            <v>10</v>
          </cell>
        </row>
        <row r="38">
          <cell r="A38">
            <v>34029202</v>
          </cell>
          <cell r="B38" t="str">
            <v>ACHALPUR</v>
          </cell>
          <cell r="C38">
            <v>201208</v>
          </cell>
          <cell r="D38">
            <v>1627</v>
          </cell>
          <cell r="E38" t="str">
            <v>ANJANGAON</v>
          </cell>
          <cell r="F38">
            <v>34029</v>
          </cell>
          <cell r="G38" t="str">
            <v>33 KV BHANDARAJ</v>
          </cell>
          <cell r="H38">
            <v>202</v>
          </cell>
          <cell r="I38" t="str">
            <v>11 KV CHINCHONA [AG]</v>
          </cell>
          <cell r="J38" t="str">
            <v>AGD</v>
          </cell>
          <cell r="K38">
            <v>-3403.85</v>
          </cell>
          <cell r="L38">
            <v>-5.2666667</v>
          </cell>
          <cell r="M38">
            <v>284.53610116794999</v>
          </cell>
          <cell r="N38" t="str">
            <v>G3</v>
          </cell>
          <cell r="O38">
            <v>284.54000000000002</v>
          </cell>
          <cell r="P38" t="str">
            <v>G3</v>
          </cell>
          <cell r="Q38">
            <v>193</v>
          </cell>
          <cell r="R38">
            <v>51</v>
          </cell>
          <cell r="S38">
            <v>138</v>
          </cell>
          <cell r="T38">
            <v>5775007.3899999997</v>
          </cell>
          <cell r="U38">
            <v>1063930.17</v>
          </cell>
          <cell r="V38">
            <v>4710212.22</v>
          </cell>
          <cell r="W38">
            <v>378415.5</v>
          </cell>
          <cell r="X38">
            <v>134250</v>
          </cell>
          <cell r="Y38">
            <v>238927.5</v>
          </cell>
          <cell r="Z38">
            <v>1107.278</v>
          </cell>
          <cell r="AA38">
            <v>387.5</v>
          </cell>
          <cell r="AB38">
            <v>717.5</v>
          </cell>
          <cell r="AC38">
            <v>4575.41</v>
          </cell>
          <cell r="AD38">
            <v>3602.31</v>
          </cell>
          <cell r="AE38">
            <v>74.28</v>
          </cell>
          <cell r="AF38">
            <v>302789.95</v>
          </cell>
          <cell r="AG38">
            <v>111031.11</v>
          </cell>
          <cell r="AH38">
            <v>175973.13</v>
          </cell>
          <cell r="AI38">
            <v>5790963.3300000001</v>
          </cell>
          <cell r="AJ38">
            <v>1063784.78</v>
          </cell>
          <cell r="AK38">
            <v>4713248.4000000004</v>
          </cell>
          <cell r="AL38">
            <v>0</v>
          </cell>
          <cell r="AM38">
            <v>0</v>
          </cell>
          <cell r="AN38">
            <v>0</v>
          </cell>
          <cell r="AO38">
            <v>7102958.7599999998</v>
          </cell>
          <cell r="AP38">
            <v>1037962.32</v>
          </cell>
          <cell r="AQ38">
            <v>6064907.3600000003</v>
          </cell>
          <cell r="AR38">
            <v>0</v>
          </cell>
          <cell r="AS38">
            <v>0</v>
          </cell>
          <cell r="AT38">
            <v>0</v>
          </cell>
          <cell r="AX38">
            <v>0</v>
          </cell>
          <cell r="AY38">
            <v>0</v>
          </cell>
          <cell r="AZ38">
            <v>0</v>
          </cell>
          <cell r="BA38">
            <v>10800</v>
          </cell>
          <cell r="BB38">
            <v>-19.14</v>
          </cell>
          <cell r="BC38">
            <v>3.94</v>
          </cell>
          <cell r="BD38">
            <v>-0.6</v>
          </cell>
          <cell r="BE38">
            <v>-3403.85</v>
          </cell>
          <cell r="BF38">
            <v>10800</v>
          </cell>
          <cell r="BG38">
            <v>0</v>
          </cell>
          <cell r="BI38">
            <v>9</v>
          </cell>
        </row>
        <row r="39">
          <cell r="A39">
            <v>34029203</v>
          </cell>
          <cell r="B39" t="str">
            <v>ACHALPUR</v>
          </cell>
          <cell r="C39">
            <v>201208</v>
          </cell>
          <cell r="D39">
            <v>1627</v>
          </cell>
          <cell r="E39" t="str">
            <v>ANJANGAON</v>
          </cell>
          <cell r="F39">
            <v>34029</v>
          </cell>
          <cell r="G39" t="str">
            <v>33 KV BHANDARAJ</v>
          </cell>
          <cell r="H39">
            <v>203</v>
          </cell>
          <cell r="I39" t="str">
            <v>11 KV JAWARDI [AG]</v>
          </cell>
          <cell r="J39" t="str">
            <v>AGD</v>
          </cell>
          <cell r="K39">
            <v>-16975350</v>
          </cell>
          <cell r="L39">
            <v>1.47666667</v>
          </cell>
          <cell r="M39">
            <v>-250570.81223251499</v>
          </cell>
          <cell r="N39" t="str">
            <v/>
          </cell>
          <cell r="O39">
            <v>-250570.81</v>
          </cell>
          <cell r="P39" t="str">
            <v>E</v>
          </cell>
          <cell r="Q39">
            <v>94</v>
          </cell>
          <cell r="R39">
            <v>23</v>
          </cell>
          <cell r="S39">
            <v>68</v>
          </cell>
          <cell r="T39">
            <v>2935430.8</v>
          </cell>
          <cell r="U39">
            <v>534196.43999999994</v>
          </cell>
          <cell r="V39">
            <v>2401234.36</v>
          </cell>
          <cell r="W39">
            <v>169753.5</v>
          </cell>
          <cell r="X39">
            <v>49578</v>
          </cell>
          <cell r="Y39">
            <v>114052.5</v>
          </cell>
          <cell r="Z39">
            <v>521.84</v>
          </cell>
          <cell r="AA39">
            <v>170</v>
          </cell>
          <cell r="AB39">
            <v>342.5</v>
          </cell>
          <cell r="AC39">
            <v>5618.51</v>
          </cell>
          <cell r="AD39">
            <v>1296.42</v>
          </cell>
          <cell r="AE39">
            <v>0</v>
          </cell>
          <cell r="AF39">
            <v>149318.85999999999</v>
          </cell>
          <cell r="AG39">
            <v>41047.440000000002</v>
          </cell>
          <cell r="AH39">
            <v>82404.929999999993</v>
          </cell>
          <cell r="AI39">
            <v>2950499.02</v>
          </cell>
          <cell r="AJ39">
            <v>535085.85</v>
          </cell>
          <cell r="AK39">
            <v>2402687.2200000002</v>
          </cell>
          <cell r="AL39">
            <v>0</v>
          </cell>
          <cell r="AM39">
            <v>0</v>
          </cell>
          <cell r="AN39">
            <v>0</v>
          </cell>
          <cell r="AO39">
            <v>3732205.99</v>
          </cell>
          <cell r="AP39">
            <v>597577.05000000005</v>
          </cell>
          <cell r="AQ39">
            <v>3134576.68</v>
          </cell>
          <cell r="AR39">
            <v>0</v>
          </cell>
          <cell r="AS39">
            <v>0</v>
          </cell>
          <cell r="AT39">
            <v>0</v>
          </cell>
          <cell r="AX39">
            <v>0</v>
          </cell>
          <cell r="AY39">
            <v>0</v>
          </cell>
          <cell r="AZ39">
            <v>0</v>
          </cell>
          <cell r="BA39">
            <v>0</v>
          </cell>
          <cell r="BB39">
            <v>1.95</v>
          </cell>
          <cell r="BC39">
            <v>3.14</v>
          </cell>
          <cell r="BD39">
            <v>-0.66</v>
          </cell>
          <cell r="BE39">
            <v>-16975350</v>
          </cell>
          <cell r="BF39">
            <v>0</v>
          </cell>
          <cell r="BG39">
            <v>0</v>
          </cell>
          <cell r="BI39">
            <v>5</v>
          </cell>
        </row>
        <row r="40">
          <cell r="A40">
            <v>34029207</v>
          </cell>
          <cell r="B40" t="str">
            <v>ACHALPUR</v>
          </cell>
          <cell r="C40">
            <v>201208</v>
          </cell>
          <cell r="D40">
            <v>1627</v>
          </cell>
          <cell r="E40" t="str">
            <v>ANJANGAON</v>
          </cell>
          <cell r="F40">
            <v>34029</v>
          </cell>
          <cell r="G40" t="str">
            <v>33 KV Bhandaraj</v>
          </cell>
          <cell r="H40">
            <v>207</v>
          </cell>
          <cell r="I40" t="str">
            <v>11 KV BHANDARAJ [AG]</v>
          </cell>
          <cell r="J40" t="str">
            <v>AGD</v>
          </cell>
          <cell r="K40">
            <v>-70650400</v>
          </cell>
          <cell r="L40">
            <v>15.826666700000001</v>
          </cell>
          <cell r="M40">
            <v>-11181519.156883501</v>
          </cell>
          <cell r="N40" t="str">
            <v/>
          </cell>
          <cell r="O40">
            <v>-11181519</v>
          </cell>
          <cell r="P40" t="str">
            <v>E</v>
          </cell>
          <cell r="Q40">
            <v>560</v>
          </cell>
          <cell r="R40">
            <v>70</v>
          </cell>
          <cell r="S40">
            <v>246</v>
          </cell>
          <cell r="T40">
            <v>9257778.4399999995</v>
          </cell>
          <cell r="U40">
            <v>1503806.5</v>
          </cell>
          <cell r="V40">
            <v>7249808.1799999997</v>
          </cell>
          <cell r="W40">
            <v>706504</v>
          </cell>
          <cell r="X40">
            <v>163725</v>
          </cell>
          <cell r="Y40">
            <v>423576</v>
          </cell>
          <cell r="Z40">
            <v>2027.6112000000001</v>
          </cell>
          <cell r="AA40">
            <v>522.5</v>
          </cell>
          <cell r="AB40">
            <v>1272</v>
          </cell>
          <cell r="AC40">
            <v>238420.29</v>
          </cell>
          <cell r="AD40">
            <v>6435.03</v>
          </cell>
          <cell r="AE40">
            <v>3905.31</v>
          </cell>
          <cell r="AF40">
            <v>870044.19</v>
          </cell>
          <cell r="AG40">
            <v>135323.64000000001</v>
          </cell>
          <cell r="AH40">
            <v>309469.26</v>
          </cell>
          <cell r="AI40">
            <v>9444681.4800000004</v>
          </cell>
          <cell r="AJ40">
            <v>1505021.66</v>
          </cell>
          <cell r="AK40">
            <v>7254619.6600000001</v>
          </cell>
          <cell r="AL40">
            <v>0</v>
          </cell>
          <cell r="AM40">
            <v>0</v>
          </cell>
          <cell r="AN40">
            <v>0</v>
          </cell>
          <cell r="AO40">
            <v>10393431.4</v>
          </cell>
          <cell r="AP40">
            <v>1526163.17</v>
          </cell>
          <cell r="AQ40">
            <v>8835114</v>
          </cell>
          <cell r="AR40">
            <v>0</v>
          </cell>
          <cell r="AS40">
            <v>0</v>
          </cell>
          <cell r="AT40">
            <v>0</v>
          </cell>
          <cell r="AX40">
            <v>0</v>
          </cell>
          <cell r="AY40">
            <v>0</v>
          </cell>
          <cell r="AZ40">
            <v>0</v>
          </cell>
          <cell r="BA40">
            <v>0</v>
          </cell>
          <cell r="BB40">
            <v>40.869999999999997</v>
          </cell>
          <cell r="BC40">
            <v>5.61</v>
          </cell>
          <cell r="BD40">
            <v>1</v>
          </cell>
          <cell r="BE40">
            <v>-70650400</v>
          </cell>
          <cell r="BF40">
            <v>0</v>
          </cell>
          <cell r="BG40">
            <v>0</v>
          </cell>
          <cell r="BI40">
            <v>23</v>
          </cell>
        </row>
        <row r="41">
          <cell r="A41">
            <v>34029208</v>
          </cell>
          <cell r="B41" t="str">
            <v>ACHALPUR</v>
          </cell>
          <cell r="C41">
            <v>201208</v>
          </cell>
          <cell r="D41">
            <v>1627</v>
          </cell>
          <cell r="E41" t="str">
            <v>ANJANGAON</v>
          </cell>
          <cell r="F41">
            <v>34029</v>
          </cell>
          <cell r="G41" t="str">
            <v>33 KV Bhandaraj</v>
          </cell>
          <cell r="H41">
            <v>208</v>
          </cell>
          <cell r="I41" t="str">
            <v>11 KV CHAUSALA[AG]</v>
          </cell>
          <cell r="J41" t="str">
            <v>AGD</v>
          </cell>
          <cell r="K41">
            <v>-6.84</v>
          </cell>
          <cell r="L41">
            <v>3.71</v>
          </cell>
          <cell r="M41">
            <v>96.036236000000002</v>
          </cell>
          <cell r="N41" t="str">
            <v>G3</v>
          </cell>
          <cell r="O41">
            <v>96.04</v>
          </cell>
          <cell r="P41" t="str">
            <v>G3</v>
          </cell>
          <cell r="Q41">
            <v>381</v>
          </cell>
          <cell r="R41">
            <v>83</v>
          </cell>
          <cell r="S41">
            <v>270</v>
          </cell>
          <cell r="T41">
            <v>11060610</v>
          </cell>
          <cell r="U41">
            <v>1750947.43</v>
          </cell>
          <cell r="V41">
            <v>9289874.4700000007</v>
          </cell>
          <cell r="W41">
            <v>674174.5</v>
          </cell>
          <cell r="X41">
            <v>191463</v>
          </cell>
          <cell r="Y41">
            <v>457042.5</v>
          </cell>
          <cell r="Z41">
            <v>1995.0239999999999</v>
          </cell>
          <cell r="AA41">
            <v>603</v>
          </cell>
          <cell r="AB41">
            <v>1372.5</v>
          </cell>
          <cell r="AC41">
            <v>29679.72</v>
          </cell>
          <cell r="AD41">
            <v>8698.98</v>
          </cell>
          <cell r="AE41">
            <v>878.55</v>
          </cell>
          <cell r="AF41">
            <v>570305.77</v>
          </cell>
          <cell r="AG41">
            <v>157304.1</v>
          </cell>
          <cell r="AH41">
            <v>332095.95</v>
          </cell>
          <cell r="AI41">
            <v>11121369.9</v>
          </cell>
          <cell r="AJ41">
            <v>1753143.32</v>
          </cell>
          <cell r="AK41">
            <v>9294855.4800000004</v>
          </cell>
          <cell r="AL41">
            <v>0</v>
          </cell>
          <cell r="AM41">
            <v>0</v>
          </cell>
          <cell r="AN41">
            <v>0</v>
          </cell>
          <cell r="AO41">
            <v>14024016.5</v>
          </cell>
          <cell r="AP41">
            <v>1887985.75</v>
          </cell>
          <cell r="AQ41">
            <v>12134543</v>
          </cell>
          <cell r="AR41">
            <v>0</v>
          </cell>
          <cell r="AS41">
            <v>0</v>
          </cell>
          <cell r="AT41">
            <v>0</v>
          </cell>
          <cell r="AX41">
            <v>0</v>
          </cell>
          <cell r="AY41">
            <v>0</v>
          </cell>
          <cell r="AZ41">
            <v>0</v>
          </cell>
          <cell r="BA41">
            <v>631000</v>
          </cell>
          <cell r="BB41">
            <v>4.9800000000000004</v>
          </cell>
          <cell r="BC41">
            <v>6.39</v>
          </cell>
          <cell r="BD41">
            <v>-0.24</v>
          </cell>
          <cell r="BE41">
            <v>-6.84</v>
          </cell>
          <cell r="BF41">
            <v>631000</v>
          </cell>
          <cell r="BG41">
            <v>0</v>
          </cell>
          <cell r="BI41">
            <v>21</v>
          </cell>
        </row>
        <row r="42">
          <cell r="A42">
            <v>34029209</v>
          </cell>
          <cell r="B42" t="str">
            <v>ACHALPUR</v>
          </cell>
          <cell r="C42">
            <v>201208</v>
          </cell>
          <cell r="D42">
            <v>1627</v>
          </cell>
          <cell r="E42" t="str">
            <v>ANJANGAON</v>
          </cell>
          <cell r="F42">
            <v>34029</v>
          </cell>
          <cell r="G42" t="str">
            <v>33 KV Bhandaraj</v>
          </cell>
          <cell r="H42">
            <v>209</v>
          </cell>
          <cell r="I42" t="str">
            <v>11 KV SATEGAON [AG]</v>
          </cell>
          <cell r="J42" t="str">
            <v>AGD</v>
          </cell>
          <cell r="K42">
            <v>-83.8</v>
          </cell>
          <cell r="L42">
            <v>28.4933333</v>
          </cell>
          <cell r="M42">
            <v>47.629253394599999</v>
          </cell>
          <cell r="N42" t="str">
            <v>E</v>
          </cell>
          <cell r="O42">
            <v>47.63</v>
          </cell>
          <cell r="P42" t="str">
            <v>E</v>
          </cell>
          <cell r="Q42">
            <v>808</v>
          </cell>
          <cell r="R42">
            <v>344</v>
          </cell>
          <cell r="S42">
            <v>412</v>
          </cell>
          <cell r="T42">
            <v>18594756.600000001</v>
          </cell>
          <cell r="U42">
            <v>5510571.04</v>
          </cell>
          <cell r="V42">
            <v>12674931.4</v>
          </cell>
          <cell r="W42">
            <v>1594044.5</v>
          </cell>
          <cell r="X42">
            <v>816528</v>
          </cell>
          <cell r="Y42">
            <v>696802.5</v>
          </cell>
          <cell r="Z42">
            <v>4909.7092000000002</v>
          </cell>
          <cell r="AA42">
            <v>2550</v>
          </cell>
          <cell r="AB42">
            <v>2092.5</v>
          </cell>
          <cell r="AC42">
            <v>343339.47</v>
          </cell>
          <cell r="AD42">
            <v>70347.75</v>
          </cell>
          <cell r="AE42">
            <v>523.16999999999996</v>
          </cell>
          <cell r="AF42">
            <v>1516355.57</v>
          </cell>
          <cell r="AG42">
            <v>668242.94999999995</v>
          </cell>
          <cell r="AH42">
            <v>506039.37</v>
          </cell>
          <cell r="AI42">
            <v>18681509.899999999</v>
          </cell>
          <cell r="AJ42">
            <v>5513541</v>
          </cell>
          <cell r="AK42">
            <v>12679336.199999999</v>
          </cell>
          <cell r="AL42">
            <v>0</v>
          </cell>
          <cell r="AM42">
            <v>0</v>
          </cell>
          <cell r="AN42">
            <v>0</v>
          </cell>
          <cell r="AO42">
            <v>20862578.5</v>
          </cell>
          <cell r="AP42">
            <v>5177798.3</v>
          </cell>
          <cell r="AQ42">
            <v>15658419.5</v>
          </cell>
          <cell r="AR42">
            <v>0</v>
          </cell>
          <cell r="AS42">
            <v>0</v>
          </cell>
          <cell r="AT42">
            <v>0</v>
          </cell>
          <cell r="AX42">
            <v>0</v>
          </cell>
          <cell r="AY42">
            <v>0</v>
          </cell>
          <cell r="AZ42">
            <v>0</v>
          </cell>
          <cell r="BA42">
            <v>867280</v>
          </cell>
          <cell r="BB42">
            <v>72.69</v>
          </cell>
          <cell r="BC42">
            <v>12.99</v>
          </cell>
          <cell r="BD42">
            <v>-0.2</v>
          </cell>
          <cell r="BE42">
            <v>-83.8</v>
          </cell>
          <cell r="BF42">
            <v>867280</v>
          </cell>
          <cell r="BG42">
            <v>0</v>
          </cell>
          <cell r="BI42">
            <v>51</v>
          </cell>
        </row>
        <row r="43">
          <cell r="A43">
            <v>34029210</v>
          </cell>
          <cell r="B43" t="str">
            <v>ACHALPUR</v>
          </cell>
          <cell r="C43">
            <v>201208</v>
          </cell>
          <cell r="D43">
            <v>1627</v>
          </cell>
          <cell r="E43" t="str">
            <v>ANJANGAON</v>
          </cell>
          <cell r="F43">
            <v>34029</v>
          </cell>
          <cell r="G43" t="str">
            <v>33 KV Bhandaraj</v>
          </cell>
          <cell r="H43">
            <v>210</v>
          </cell>
          <cell r="I43" t="str">
            <v>11 KV LAKHAD [AG]</v>
          </cell>
          <cell r="J43" t="str">
            <v>AGD</v>
          </cell>
          <cell r="K43">
            <v>-6124.61</v>
          </cell>
          <cell r="L43">
            <v>21.88</v>
          </cell>
          <cell r="M43">
            <v>-1261.9446679999999</v>
          </cell>
          <cell r="N43" t="str">
            <v/>
          </cell>
          <cell r="O43">
            <v>-1261.94</v>
          </cell>
          <cell r="P43" t="str">
            <v>E</v>
          </cell>
          <cell r="Q43">
            <v>1064</v>
          </cell>
          <cell r="R43">
            <v>416</v>
          </cell>
          <cell r="S43">
            <v>536</v>
          </cell>
          <cell r="T43">
            <v>21688222.199999999</v>
          </cell>
          <cell r="U43">
            <v>4729657.3099999996</v>
          </cell>
          <cell r="V43">
            <v>15965973.5</v>
          </cell>
          <cell r="W43">
            <v>1831904</v>
          </cell>
          <cell r="X43">
            <v>786684</v>
          </cell>
          <cell r="Y43">
            <v>956709</v>
          </cell>
          <cell r="Z43">
            <v>6095.8720000000003</v>
          </cell>
          <cell r="AA43">
            <v>3008</v>
          </cell>
          <cell r="AB43">
            <v>2873</v>
          </cell>
          <cell r="AC43">
            <v>298605.77</v>
          </cell>
          <cell r="AD43">
            <v>126397.41</v>
          </cell>
          <cell r="AE43">
            <v>14538.78</v>
          </cell>
          <cell r="AF43">
            <v>1649629.35</v>
          </cell>
          <cell r="AG43">
            <v>649507.35</v>
          </cell>
          <cell r="AH43">
            <v>716931.3</v>
          </cell>
          <cell r="AI43">
            <v>21810724.300000001</v>
          </cell>
          <cell r="AJ43">
            <v>4706049.5199999996</v>
          </cell>
          <cell r="AK43">
            <v>15998531.1</v>
          </cell>
          <cell r="AL43">
            <v>0</v>
          </cell>
          <cell r="AM43">
            <v>0</v>
          </cell>
          <cell r="AN43">
            <v>0</v>
          </cell>
          <cell r="AO43">
            <v>22793483.399999999</v>
          </cell>
          <cell r="AP43">
            <v>3775599.04</v>
          </cell>
          <cell r="AQ43">
            <v>18948376.300000001</v>
          </cell>
          <cell r="AR43">
            <v>0</v>
          </cell>
          <cell r="AS43">
            <v>0</v>
          </cell>
          <cell r="AT43">
            <v>0</v>
          </cell>
          <cell r="AX43">
            <v>0</v>
          </cell>
          <cell r="AY43">
            <v>0</v>
          </cell>
          <cell r="AZ43">
            <v>0</v>
          </cell>
          <cell r="BA43">
            <v>29430</v>
          </cell>
          <cell r="BB43">
            <v>43.65</v>
          </cell>
          <cell r="BC43">
            <v>21.15</v>
          </cell>
          <cell r="BD43">
            <v>0.84</v>
          </cell>
          <cell r="BE43">
            <v>-6124.61</v>
          </cell>
          <cell r="BF43">
            <v>29430</v>
          </cell>
          <cell r="BG43">
            <v>0</v>
          </cell>
          <cell r="BI43">
            <v>50</v>
          </cell>
        </row>
        <row r="44">
          <cell r="A44">
            <v>34029211</v>
          </cell>
          <cell r="B44" t="str">
            <v>ACHALPUR</v>
          </cell>
          <cell r="C44">
            <v>201208</v>
          </cell>
          <cell r="D44">
            <v>1627</v>
          </cell>
          <cell r="E44" t="str">
            <v>ANJANGAON</v>
          </cell>
          <cell r="F44">
            <v>34029</v>
          </cell>
          <cell r="G44" t="str">
            <v>33 KV Bhandaraj</v>
          </cell>
          <cell r="H44">
            <v>211</v>
          </cell>
          <cell r="I44" t="str">
            <v>11 KV SATEGAON [GAOTHAN]</v>
          </cell>
          <cell r="J44" t="str">
            <v>OTH</v>
          </cell>
          <cell r="K44">
            <v>27.99</v>
          </cell>
          <cell r="L44">
            <v>89.44</v>
          </cell>
          <cell r="M44">
            <v>35.594256000000001</v>
          </cell>
          <cell r="N44" t="str">
            <v>D</v>
          </cell>
          <cell r="O44">
            <v>35.590000000000003</v>
          </cell>
          <cell r="P44" t="str">
            <v>D</v>
          </cell>
          <cell r="Q44">
            <v>3067</v>
          </cell>
          <cell r="R44">
            <v>40</v>
          </cell>
          <cell r="S44">
            <v>36</v>
          </cell>
          <cell r="T44">
            <v>3938004.94</v>
          </cell>
          <cell r="U44">
            <v>324731.7</v>
          </cell>
          <cell r="V44">
            <v>1157446.4099999999</v>
          </cell>
          <cell r="W44">
            <v>653533.5</v>
          </cell>
          <cell r="X44">
            <v>52032</v>
          </cell>
          <cell r="Y44">
            <v>60772.5</v>
          </cell>
          <cell r="Z44">
            <v>2671.0488</v>
          </cell>
          <cell r="AA44">
            <v>267.5</v>
          </cell>
          <cell r="AB44">
            <v>182.5</v>
          </cell>
          <cell r="AC44">
            <v>2464135.4900000002</v>
          </cell>
          <cell r="AD44">
            <v>10146.75</v>
          </cell>
          <cell r="AE44">
            <v>1186.95</v>
          </cell>
          <cell r="AF44">
            <v>2675545.83</v>
          </cell>
          <cell r="AG44">
            <v>42597.84</v>
          </cell>
          <cell r="AH44">
            <v>44074.05</v>
          </cell>
          <cell r="AI44">
            <v>4391873.7699999996</v>
          </cell>
          <cell r="AJ44">
            <v>319897.2</v>
          </cell>
          <cell r="AK44">
            <v>1158202.97</v>
          </cell>
          <cell r="AL44">
            <v>0</v>
          </cell>
          <cell r="AM44">
            <v>0</v>
          </cell>
          <cell r="AN44">
            <v>0</v>
          </cell>
          <cell r="AO44">
            <v>1948523.34</v>
          </cell>
          <cell r="AP44">
            <v>259608.98</v>
          </cell>
          <cell r="AQ44">
            <v>1456204.32</v>
          </cell>
          <cell r="AR44">
            <v>0</v>
          </cell>
          <cell r="AS44">
            <v>0</v>
          </cell>
          <cell r="AT44">
            <v>0</v>
          </cell>
          <cell r="AX44">
            <v>0</v>
          </cell>
          <cell r="AY44">
            <v>0</v>
          </cell>
          <cell r="AZ44">
            <v>0</v>
          </cell>
          <cell r="BA44">
            <v>907600</v>
          </cell>
          <cell r="BB44">
            <v>89.44</v>
          </cell>
          <cell r="BC44">
            <v>19.850000000000001</v>
          </cell>
          <cell r="BD44">
            <v>2.73</v>
          </cell>
          <cell r="BE44">
            <v>27.99</v>
          </cell>
          <cell r="BF44">
            <v>907600</v>
          </cell>
          <cell r="BG44">
            <v>0</v>
          </cell>
          <cell r="BH44">
            <v>21</v>
          </cell>
          <cell r="BI44">
            <v>29</v>
          </cell>
        </row>
        <row r="45">
          <cell r="A45">
            <v>34034205</v>
          </cell>
          <cell r="B45" t="str">
            <v>ACHALPUR</v>
          </cell>
          <cell r="C45">
            <v>201208</v>
          </cell>
          <cell r="D45">
            <v>1627</v>
          </cell>
          <cell r="E45" t="str">
            <v>ANJANGAON</v>
          </cell>
          <cell r="F45">
            <v>34034</v>
          </cell>
          <cell r="G45" t="str">
            <v>33 KV ASADPUR</v>
          </cell>
          <cell r="H45">
            <v>205</v>
          </cell>
          <cell r="I45" t="str">
            <v>11 KV KASBEGAVAN [AG]</v>
          </cell>
          <cell r="J45" t="str">
            <v>AGD</v>
          </cell>
          <cell r="K45">
            <v>-45597050</v>
          </cell>
          <cell r="L45">
            <v>22.11</v>
          </cell>
          <cell r="M45">
            <v>-10081429.865</v>
          </cell>
          <cell r="N45" t="str">
            <v/>
          </cell>
          <cell r="O45">
            <v>-10081430</v>
          </cell>
          <cell r="P45" t="str">
            <v>E</v>
          </cell>
          <cell r="Q45">
            <v>208</v>
          </cell>
          <cell r="R45">
            <v>147</v>
          </cell>
          <cell r="S45">
            <v>42</v>
          </cell>
          <cell r="T45">
            <v>2790993.71</v>
          </cell>
          <cell r="U45">
            <v>1275404.2</v>
          </cell>
          <cell r="V45">
            <v>1434093.51</v>
          </cell>
          <cell r="W45">
            <v>455970.5</v>
          </cell>
          <cell r="X45">
            <v>363351</v>
          </cell>
          <cell r="Y45">
            <v>70762.5</v>
          </cell>
          <cell r="Z45">
            <v>1366.5216</v>
          </cell>
          <cell r="AA45">
            <v>1115</v>
          </cell>
          <cell r="AB45">
            <v>212.5</v>
          </cell>
          <cell r="AC45">
            <v>128009.7</v>
          </cell>
          <cell r="AD45">
            <v>97614.93</v>
          </cell>
          <cell r="AE45">
            <v>0</v>
          </cell>
          <cell r="AF45">
            <v>412969.05</v>
          </cell>
          <cell r="AG45">
            <v>288780.71999999997</v>
          </cell>
          <cell r="AH45">
            <v>51269.67</v>
          </cell>
          <cell r="AI45">
            <v>2826645.51</v>
          </cell>
          <cell r="AJ45">
            <v>1271691.23</v>
          </cell>
          <cell r="AK45">
            <v>1434997.77</v>
          </cell>
          <cell r="AL45">
            <v>0</v>
          </cell>
          <cell r="AM45">
            <v>0</v>
          </cell>
          <cell r="AN45">
            <v>0</v>
          </cell>
          <cell r="AO45">
            <v>2849609.67</v>
          </cell>
          <cell r="AP45">
            <v>1019307.19</v>
          </cell>
          <cell r="AQ45">
            <v>1821039.06</v>
          </cell>
          <cell r="AR45">
            <v>0</v>
          </cell>
          <cell r="AS45">
            <v>0</v>
          </cell>
          <cell r="AT45">
            <v>0</v>
          </cell>
          <cell r="AX45">
            <v>0</v>
          </cell>
          <cell r="AY45">
            <v>0</v>
          </cell>
          <cell r="AZ45">
            <v>0</v>
          </cell>
          <cell r="BA45">
            <v>0</v>
          </cell>
          <cell r="BB45">
            <v>25.86</v>
          </cell>
          <cell r="BC45">
            <v>41.13</v>
          </cell>
          <cell r="BD45">
            <v>-0.66</v>
          </cell>
          <cell r="BE45">
            <v>-45597050</v>
          </cell>
          <cell r="BF45">
            <v>0</v>
          </cell>
          <cell r="BG45">
            <v>0</v>
          </cell>
          <cell r="BI45">
            <v>15</v>
          </cell>
        </row>
        <row r="46">
          <cell r="A46">
            <v>34053201</v>
          </cell>
          <cell r="B46" t="str">
            <v>ACHALPUR</v>
          </cell>
          <cell r="C46">
            <v>201208</v>
          </cell>
          <cell r="D46">
            <v>1627</v>
          </cell>
          <cell r="E46" t="str">
            <v>ANJANGAON</v>
          </cell>
          <cell r="F46">
            <v>34053</v>
          </cell>
          <cell r="G46" t="str">
            <v>33 KV KAPUSTALANI</v>
          </cell>
          <cell r="H46">
            <v>201</v>
          </cell>
          <cell r="I46" t="str">
            <v>11 KV KAPUSTALANI GAOTHAN</v>
          </cell>
          <cell r="J46" t="str">
            <v>OTH</v>
          </cell>
          <cell r="K46">
            <v>13.38</v>
          </cell>
          <cell r="L46">
            <v>88.37</v>
          </cell>
          <cell r="M46">
            <v>23.453905999999989</v>
          </cell>
          <cell r="N46" t="str">
            <v>B</v>
          </cell>
          <cell r="O46">
            <v>23.45</v>
          </cell>
          <cell r="P46" t="str">
            <v>B</v>
          </cell>
          <cell r="Q46">
            <v>1872</v>
          </cell>
          <cell r="R46">
            <v>50</v>
          </cell>
          <cell r="S46">
            <v>10</v>
          </cell>
          <cell r="T46">
            <v>3650736.58</v>
          </cell>
          <cell r="U46">
            <v>220183.58</v>
          </cell>
          <cell r="V46">
            <v>349632.54</v>
          </cell>
          <cell r="W46">
            <v>436045</v>
          </cell>
          <cell r="X46">
            <v>47775</v>
          </cell>
          <cell r="Y46">
            <v>16650</v>
          </cell>
          <cell r="Z46">
            <v>1660.4313999999999</v>
          </cell>
          <cell r="AA46">
            <v>295</v>
          </cell>
          <cell r="AB46">
            <v>50</v>
          </cell>
          <cell r="AC46">
            <v>1554607.05</v>
          </cell>
          <cell r="AD46">
            <v>19064.669999999998</v>
          </cell>
          <cell r="AE46">
            <v>0</v>
          </cell>
          <cell r="AF46">
            <v>1703342.33</v>
          </cell>
          <cell r="AG46">
            <v>39359.550000000003</v>
          </cell>
          <cell r="AH46">
            <v>11975.1</v>
          </cell>
          <cell r="AI46">
            <v>3902884.83</v>
          </cell>
          <cell r="AJ46">
            <v>220113.28</v>
          </cell>
          <cell r="AK46">
            <v>349843.54</v>
          </cell>
          <cell r="AL46">
            <v>0</v>
          </cell>
          <cell r="AM46">
            <v>0</v>
          </cell>
          <cell r="AN46">
            <v>0</v>
          </cell>
          <cell r="AO46">
            <v>852077.24</v>
          </cell>
          <cell r="AP46">
            <v>183584.73</v>
          </cell>
          <cell r="AQ46">
            <v>453429.22</v>
          </cell>
          <cell r="AR46">
            <v>0</v>
          </cell>
          <cell r="AS46">
            <v>0</v>
          </cell>
          <cell r="AT46">
            <v>0</v>
          </cell>
          <cell r="AX46">
            <v>0</v>
          </cell>
          <cell r="AY46">
            <v>0</v>
          </cell>
          <cell r="AZ46">
            <v>0</v>
          </cell>
          <cell r="BA46">
            <v>503400</v>
          </cell>
          <cell r="BB46">
            <v>88.37</v>
          </cell>
          <cell r="BC46">
            <v>60.39</v>
          </cell>
          <cell r="BD46">
            <v>-0.66</v>
          </cell>
          <cell r="BE46">
            <v>13.38</v>
          </cell>
          <cell r="BF46">
            <v>503400</v>
          </cell>
          <cell r="BG46">
            <v>0</v>
          </cell>
          <cell r="BH46">
            <v>20</v>
          </cell>
          <cell r="BI46">
            <v>19</v>
          </cell>
        </row>
        <row r="47">
          <cell r="A47">
            <v>34053204</v>
          </cell>
          <cell r="B47" t="str">
            <v>ACHALPUR</v>
          </cell>
          <cell r="C47">
            <v>201208</v>
          </cell>
          <cell r="D47">
            <v>1627</v>
          </cell>
          <cell r="E47" t="str">
            <v>ANJANGAON</v>
          </cell>
          <cell r="F47">
            <v>34053</v>
          </cell>
          <cell r="G47" t="str">
            <v>33 KV KAPUSTALANI</v>
          </cell>
          <cell r="H47">
            <v>204</v>
          </cell>
          <cell r="I47" t="str">
            <v>11 KV KAPUSTALNI [AG]</v>
          </cell>
          <cell r="J47" t="str">
            <v>AGD</v>
          </cell>
          <cell r="K47">
            <v>-753.49</v>
          </cell>
          <cell r="L47">
            <v>20.57</v>
          </cell>
          <cell r="M47">
            <v>-75.562893000000003</v>
          </cell>
          <cell r="N47" t="str">
            <v/>
          </cell>
          <cell r="O47">
            <v>-75.56</v>
          </cell>
          <cell r="P47" t="str">
            <v>E</v>
          </cell>
          <cell r="Q47">
            <v>753</v>
          </cell>
          <cell r="R47">
            <v>415</v>
          </cell>
          <cell r="S47">
            <v>313</v>
          </cell>
          <cell r="T47">
            <v>15485620.4</v>
          </cell>
          <cell r="U47">
            <v>5050828.9400000004</v>
          </cell>
          <cell r="V47">
            <v>10245221.4</v>
          </cell>
          <cell r="W47">
            <v>1667713.5</v>
          </cell>
          <cell r="X47">
            <v>968733</v>
          </cell>
          <cell r="Y47">
            <v>673492.5</v>
          </cell>
          <cell r="Z47">
            <v>5127.5114000000003</v>
          </cell>
          <cell r="AA47">
            <v>3075</v>
          </cell>
          <cell r="AB47">
            <v>2022.5</v>
          </cell>
          <cell r="AC47">
            <v>195380.67</v>
          </cell>
          <cell r="AD47">
            <v>153430.68</v>
          </cell>
          <cell r="AE47">
            <v>12611.4</v>
          </cell>
          <cell r="AF47">
            <v>1275152.92</v>
          </cell>
          <cell r="AG47">
            <v>799923.81</v>
          </cell>
          <cell r="AH47">
            <v>419572.77</v>
          </cell>
          <cell r="AI47">
            <v>15502818.9</v>
          </cell>
          <cell r="AJ47">
            <v>5032135.9400000004</v>
          </cell>
          <cell r="AK47">
            <v>10251130.9</v>
          </cell>
          <cell r="AL47">
            <v>0</v>
          </cell>
          <cell r="AM47">
            <v>0</v>
          </cell>
          <cell r="AN47">
            <v>0</v>
          </cell>
          <cell r="AO47">
            <v>16804854.300000001</v>
          </cell>
          <cell r="AP47">
            <v>4305689.07</v>
          </cell>
          <cell r="AQ47">
            <v>12486381.4</v>
          </cell>
          <cell r="AR47">
            <v>0</v>
          </cell>
          <cell r="AS47">
            <v>0</v>
          </cell>
          <cell r="AT47">
            <v>0</v>
          </cell>
          <cell r="AX47">
            <v>0</v>
          </cell>
          <cell r="AY47">
            <v>0</v>
          </cell>
          <cell r="AZ47">
            <v>0</v>
          </cell>
          <cell r="BA47">
            <v>195400</v>
          </cell>
          <cell r="BB47">
            <v>36.549999999999997</v>
          </cell>
          <cell r="BC47">
            <v>21.93</v>
          </cell>
          <cell r="BD47">
            <v>3.23</v>
          </cell>
          <cell r="BE47">
            <v>-753.49</v>
          </cell>
          <cell r="BF47">
            <v>195400</v>
          </cell>
          <cell r="BG47">
            <v>0</v>
          </cell>
          <cell r="BI47">
            <v>50</v>
          </cell>
        </row>
        <row r="48">
          <cell r="A48">
            <v>34055201</v>
          </cell>
          <cell r="B48" t="str">
            <v>ACHALPUR</v>
          </cell>
          <cell r="C48">
            <v>201208</v>
          </cell>
          <cell r="D48">
            <v>1627</v>
          </cell>
          <cell r="E48" t="str">
            <v>ANJANGAON</v>
          </cell>
          <cell r="F48">
            <v>34055</v>
          </cell>
          <cell r="G48" t="str">
            <v>KAKADA 33 KV</v>
          </cell>
          <cell r="H48">
            <v>201</v>
          </cell>
          <cell r="I48" t="str">
            <v>11 KV KAKADA [GAOTHAN]</v>
          </cell>
          <cell r="J48" t="str">
            <v>OTH</v>
          </cell>
          <cell r="K48">
            <v>39.299999999999997</v>
          </cell>
          <cell r="L48">
            <v>94.67</v>
          </cell>
          <cell r="M48">
            <v>42.535310000000003</v>
          </cell>
          <cell r="N48" t="str">
            <v>E</v>
          </cell>
          <cell r="O48">
            <v>42.54</v>
          </cell>
          <cell r="P48" t="str">
            <v>E</v>
          </cell>
          <cell r="Q48">
            <v>2256</v>
          </cell>
          <cell r="R48">
            <v>24</v>
          </cell>
          <cell r="S48">
            <v>37</v>
          </cell>
          <cell r="T48">
            <v>5370896.0700000003</v>
          </cell>
          <cell r="U48">
            <v>439945.68</v>
          </cell>
          <cell r="V48">
            <v>1281782.82</v>
          </cell>
          <cell r="W48">
            <v>541716</v>
          </cell>
          <cell r="X48">
            <v>46383</v>
          </cell>
          <cell r="Y48">
            <v>66600</v>
          </cell>
          <cell r="Z48">
            <v>2187.4881999999998</v>
          </cell>
          <cell r="AA48">
            <v>175</v>
          </cell>
          <cell r="AB48">
            <v>200</v>
          </cell>
          <cell r="AC48">
            <v>2061806.58</v>
          </cell>
          <cell r="AD48">
            <v>4090.2</v>
          </cell>
          <cell r="AE48">
            <v>573.6</v>
          </cell>
          <cell r="AF48">
            <v>2113169.7799999998</v>
          </cell>
          <cell r="AG48">
            <v>37075.53</v>
          </cell>
          <cell r="AH48">
            <v>50153.37</v>
          </cell>
          <cell r="AI48">
            <v>5831006.25</v>
          </cell>
          <cell r="AJ48">
            <v>435853.02</v>
          </cell>
          <cell r="AK48">
            <v>1282098.29</v>
          </cell>
          <cell r="AL48">
            <v>0</v>
          </cell>
          <cell r="AM48">
            <v>0</v>
          </cell>
          <cell r="AN48">
            <v>0</v>
          </cell>
          <cell r="AO48">
            <v>2313611.7999999998</v>
          </cell>
          <cell r="AP48">
            <v>468262.02</v>
          </cell>
          <cell r="AQ48">
            <v>1590098.91</v>
          </cell>
          <cell r="AR48">
            <v>0</v>
          </cell>
          <cell r="AS48">
            <v>0</v>
          </cell>
          <cell r="AT48">
            <v>0</v>
          </cell>
          <cell r="AX48">
            <v>0</v>
          </cell>
          <cell r="AY48">
            <v>0</v>
          </cell>
          <cell r="AZ48">
            <v>0</v>
          </cell>
          <cell r="BA48">
            <v>892400</v>
          </cell>
          <cell r="BB48">
            <v>94.67</v>
          </cell>
          <cell r="BC48">
            <v>4.13</v>
          </cell>
          <cell r="BD48">
            <v>1.19</v>
          </cell>
          <cell r="BE48">
            <v>39.299999999999997</v>
          </cell>
          <cell r="BF48">
            <v>892400</v>
          </cell>
          <cell r="BG48">
            <v>0</v>
          </cell>
          <cell r="BH48">
            <v>19</v>
          </cell>
          <cell r="BI48">
            <v>18</v>
          </cell>
        </row>
        <row r="49">
          <cell r="A49">
            <v>34055202</v>
          </cell>
          <cell r="B49" t="str">
            <v>ACHALPUR</v>
          </cell>
          <cell r="C49">
            <v>201208</v>
          </cell>
          <cell r="D49">
            <v>1627</v>
          </cell>
          <cell r="E49" t="str">
            <v>ANJANGAON</v>
          </cell>
          <cell r="F49">
            <v>34055</v>
          </cell>
          <cell r="G49" t="str">
            <v>KAKADA 33 KV</v>
          </cell>
          <cell r="H49">
            <v>202</v>
          </cell>
          <cell r="I49" t="str">
            <v>11 KV KUSHTA [AG]</v>
          </cell>
          <cell r="J49" t="str">
            <v>AGD</v>
          </cell>
          <cell r="K49">
            <v>14.05</v>
          </cell>
          <cell r="L49">
            <v>6.8333333300000003</v>
          </cell>
          <cell r="M49">
            <v>94.126750002864995</v>
          </cell>
          <cell r="N49" t="str">
            <v>G3</v>
          </cell>
          <cell r="O49">
            <v>94.13</v>
          </cell>
          <cell r="P49" t="str">
            <v>G3</v>
          </cell>
          <cell r="Q49">
            <v>92</v>
          </cell>
          <cell r="R49">
            <v>43</v>
          </cell>
          <cell r="S49">
            <v>49</v>
          </cell>
          <cell r="T49">
            <v>2157092.85</v>
          </cell>
          <cell r="U49">
            <v>567605.92000000004</v>
          </cell>
          <cell r="V49">
            <v>1589486.93</v>
          </cell>
          <cell r="W49">
            <v>194073.5</v>
          </cell>
          <cell r="X49">
            <v>103848</v>
          </cell>
          <cell r="Y49">
            <v>89077.5</v>
          </cell>
          <cell r="Z49">
            <v>590</v>
          </cell>
          <cell r="AA49">
            <v>322.5</v>
          </cell>
          <cell r="AB49">
            <v>267.5</v>
          </cell>
          <cell r="AC49">
            <v>16171.53</v>
          </cell>
          <cell r="AD49">
            <v>15680.58</v>
          </cell>
          <cell r="AE49">
            <v>490.95</v>
          </cell>
          <cell r="AF49">
            <v>150894.15</v>
          </cell>
          <cell r="AG49">
            <v>83447.91</v>
          </cell>
          <cell r="AH49">
            <v>67446.240000000005</v>
          </cell>
          <cell r="AI49">
            <v>2154458.7000000002</v>
          </cell>
          <cell r="AJ49">
            <v>564266.22</v>
          </cell>
          <cell r="AK49">
            <v>1590192.48</v>
          </cell>
          <cell r="AL49">
            <v>0</v>
          </cell>
          <cell r="AM49">
            <v>0</v>
          </cell>
          <cell r="AN49">
            <v>0</v>
          </cell>
          <cell r="AO49">
            <v>2409928.25</v>
          </cell>
          <cell r="AP49">
            <v>572810.02</v>
          </cell>
          <cell r="AQ49">
            <v>1837118.23</v>
          </cell>
          <cell r="AR49">
            <v>0</v>
          </cell>
          <cell r="AS49">
            <v>0</v>
          </cell>
          <cell r="AT49">
            <v>0</v>
          </cell>
          <cell r="AX49">
            <v>0</v>
          </cell>
          <cell r="AY49">
            <v>0</v>
          </cell>
          <cell r="AZ49">
            <v>0</v>
          </cell>
          <cell r="BA49">
            <v>225800</v>
          </cell>
          <cell r="BB49">
            <v>0</v>
          </cell>
          <cell r="BC49">
            <v>19.989999999999998</v>
          </cell>
          <cell r="BD49">
            <v>0.51</v>
          </cell>
          <cell r="BE49">
            <v>14.05</v>
          </cell>
          <cell r="BF49">
            <v>225800</v>
          </cell>
          <cell r="BG49">
            <v>0</v>
          </cell>
          <cell r="BI49">
            <v>3</v>
          </cell>
        </row>
        <row r="50">
          <cell r="A50">
            <v>34063201</v>
          </cell>
          <cell r="B50" t="str">
            <v>ACHALPUR</v>
          </cell>
          <cell r="C50">
            <v>201208</v>
          </cell>
          <cell r="D50">
            <v>1627</v>
          </cell>
          <cell r="E50" t="str">
            <v>ANJANGAON</v>
          </cell>
          <cell r="F50">
            <v>34063</v>
          </cell>
          <cell r="G50" t="str">
            <v>33 KV KARLA</v>
          </cell>
          <cell r="H50">
            <v>201</v>
          </cell>
          <cell r="I50" t="str">
            <v>11 KV KARLA [GAOTHAN]</v>
          </cell>
          <cell r="J50" t="str">
            <v>OTH</v>
          </cell>
          <cell r="K50">
            <v>53.54</v>
          </cell>
          <cell r="L50">
            <v>49.545000000000002</v>
          </cell>
          <cell r="M50">
            <v>76.981392999999997</v>
          </cell>
          <cell r="N50" t="str">
            <v>G3</v>
          </cell>
          <cell r="O50">
            <v>76.98</v>
          </cell>
          <cell r="P50" t="str">
            <v>G3</v>
          </cell>
          <cell r="Q50">
            <v>1088</v>
          </cell>
          <cell r="R50">
            <v>8</v>
          </cell>
          <cell r="S50">
            <v>46</v>
          </cell>
          <cell r="T50">
            <v>2832344.6</v>
          </cell>
          <cell r="U50">
            <v>147775.15</v>
          </cell>
          <cell r="V50">
            <v>1650243.06</v>
          </cell>
          <cell r="W50">
            <v>312997</v>
          </cell>
          <cell r="X50">
            <v>19968</v>
          </cell>
          <cell r="Y50">
            <v>76590</v>
          </cell>
          <cell r="Z50">
            <v>1171.0352</v>
          </cell>
          <cell r="AA50">
            <v>60</v>
          </cell>
          <cell r="AB50">
            <v>230</v>
          </cell>
          <cell r="AC50">
            <v>994461.76</v>
          </cell>
          <cell r="AD50">
            <v>322.95</v>
          </cell>
          <cell r="AE50">
            <v>0</v>
          </cell>
          <cell r="AF50">
            <v>1028467</v>
          </cell>
          <cell r="AG50">
            <v>16457.7</v>
          </cell>
          <cell r="AH50">
            <v>55085.46</v>
          </cell>
          <cell r="AI50">
            <v>2965503.27</v>
          </cell>
          <cell r="AJ50">
            <v>147822.51</v>
          </cell>
          <cell r="AK50">
            <v>1651213.66</v>
          </cell>
          <cell r="AL50">
            <v>0</v>
          </cell>
          <cell r="AM50">
            <v>0</v>
          </cell>
          <cell r="AN50">
            <v>0</v>
          </cell>
          <cell r="AO50">
            <v>2489847.37</v>
          </cell>
          <cell r="AP50">
            <v>138224.37</v>
          </cell>
          <cell r="AQ50">
            <v>2277111.85</v>
          </cell>
          <cell r="AR50">
            <v>0</v>
          </cell>
          <cell r="AS50">
            <v>0</v>
          </cell>
          <cell r="AT50">
            <v>0</v>
          </cell>
          <cell r="AX50">
            <v>0</v>
          </cell>
          <cell r="AY50">
            <v>0</v>
          </cell>
          <cell r="AZ50">
            <v>0</v>
          </cell>
          <cell r="BA50">
            <v>673750</v>
          </cell>
          <cell r="BB50">
            <v>99.75</v>
          </cell>
          <cell r="BC50">
            <v>2.35</v>
          </cell>
          <cell r="BD50">
            <v>-0.66</v>
          </cell>
          <cell r="BE50">
            <v>53.54</v>
          </cell>
          <cell r="BF50">
            <v>673750</v>
          </cell>
          <cell r="BG50">
            <v>0</v>
          </cell>
          <cell r="BH50">
            <v>9</v>
          </cell>
          <cell r="BI50">
            <v>11</v>
          </cell>
        </row>
        <row r="51">
          <cell r="A51">
            <v>34063202</v>
          </cell>
          <cell r="B51" t="str">
            <v>ACHALPUR</v>
          </cell>
          <cell r="C51">
            <v>201208</v>
          </cell>
          <cell r="D51">
            <v>1627</v>
          </cell>
          <cell r="E51" t="str">
            <v>ANJANGAON</v>
          </cell>
          <cell r="F51">
            <v>34063</v>
          </cell>
          <cell r="G51" t="str">
            <v>33 KV KARLA</v>
          </cell>
          <cell r="H51">
            <v>202</v>
          </cell>
          <cell r="I51" t="str">
            <v>11 KV KARLA [AG]</v>
          </cell>
          <cell r="J51" t="str">
            <v>AGD</v>
          </cell>
          <cell r="K51">
            <v>-25186450</v>
          </cell>
          <cell r="L51">
            <v>3.8833333300000001</v>
          </cell>
          <cell r="M51">
            <v>-977977.69082711497</v>
          </cell>
          <cell r="N51" t="str">
            <v/>
          </cell>
          <cell r="O51">
            <v>-977977.69</v>
          </cell>
          <cell r="P51" t="str">
            <v>E</v>
          </cell>
          <cell r="Q51">
            <v>133</v>
          </cell>
          <cell r="R51">
            <v>36</v>
          </cell>
          <cell r="S51">
            <v>92</v>
          </cell>
          <cell r="T51">
            <v>3926629.9</v>
          </cell>
          <cell r="U51">
            <v>741057.95</v>
          </cell>
          <cell r="V51">
            <v>2912395.3</v>
          </cell>
          <cell r="W51">
            <v>251864.5</v>
          </cell>
          <cell r="X51">
            <v>88275</v>
          </cell>
          <cell r="Y51">
            <v>155677.5</v>
          </cell>
          <cell r="Z51">
            <v>740.71600000000001</v>
          </cell>
          <cell r="AA51">
            <v>270</v>
          </cell>
          <cell r="AB51">
            <v>467.5</v>
          </cell>
          <cell r="AC51">
            <v>9621.1200000000008</v>
          </cell>
          <cell r="AD51">
            <v>1405.5</v>
          </cell>
          <cell r="AE51">
            <v>284.22000000000003</v>
          </cell>
          <cell r="AF51">
            <v>219202.36</v>
          </cell>
          <cell r="AG51">
            <v>73414.320000000007</v>
          </cell>
          <cell r="AH51">
            <v>113093.67</v>
          </cell>
          <cell r="AI51">
            <v>3944541.72</v>
          </cell>
          <cell r="AJ51">
            <v>741320.96</v>
          </cell>
          <cell r="AK51">
            <v>2914106.49</v>
          </cell>
          <cell r="AL51">
            <v>0</v>
          </cell>
          <cell r="AM51">
            <v>0</v>
          </cell>
          <cell r="AN51">
            <v>0</v>
          </cell>
          <cell r="AO51">
            <v>4349032.87</v>
          </cell>
          <cell r="AP51">
            <v>695293.26</v>
          </cell>
          <cell r="AQ51">
            <v>3597736.45</v>
          </cell>
          <cell r="AR51">
            <v>0</v>
          </cell>
          <cell r="AS51">
            <v>0</v>
          </cell>
          <cell r="AT51">
            <v>0</v>
          </cell>
          <cell r="AX51">
            <v>0</v>
          </cell>
          <cell r="AY51">
            <v>0</v>
          </cell>
          <cell r="AZ51">
            <v>0</v>
          </cell>
          <cell r="BA51">
            <v>0</v>
          </cell>
          <cell r="BB51">
            <v>9.64</v>
          </cell>
          <cell r="BC51">
            <v>2.2599999999999998</v>
          </cell>
          <cell r="BD51">
            <v>-0.25</v>
          </cell>
          <cell r="BE51">
            <v>-25186450</v>
          </cell>
          <cell r="BF51">
            <v>0</v>
          </cell>
          <cell r="BG51">
            <v>0</v>
          </cell>
          <cell r="BI51">
            <v>7</v>
          </cell>
        </row>
        <row r="52">
          <cell r="A52">
            <v>34063203</v>
          </cell>
          <cell r="B52" t="str">
            <v>ACHALPUR</v>
          </cell>
          <cell r="C52">
            <v>201208</v>
          </cell>
          <cell r="D52">
            <v>1627</v>
          </cell>
          <cell r="E52" t="str">
            <v>ANJANGAON</v>
          </cell>
          <cell r="F52">
            <v>34063</v>
          </cell>
          <cell r="G52" t="str">
            <v>33 KV KARLA</v>
          </cell>
          <cell r="H52">
            <v>203</v>
          </cell>
          <cell r="I52" t="str">
            <v>11 KV TURKHED [AG]</v>
          </cell>
          <cell r="J52" t="str">
            <v>AGD</v>
          </cell>
          <cell r="K52">
            <v>-34.57</v>
          </cell>
          <cell r="L52">
            <v>12.7233333</v>
          </cell>
          <cell r="M52">
            <v>82.878210378190005</v>
          </cell>
          <cell r="N52" t="str">
            <v>G3</v>
          </cell>
          <cell r="O52">
            <v>82.88</v>
          </cell>
          <cell r="P52" t="str">
            <v>G3</v>
          </cell>
          <cell r="Q52">
            <v>122</v>
          </cell>
          <cell r="R52">
            <v>47</v>
          </cell>
          <cell r="S52">
            <v>73</v>
          </cell>
          <cell r="T52">
            <v>2872646.56</v>
          </cell>
          <cell r="U52">
            <v>540430.69999999995</v>
          </cell>
          <cell r="V52">
            <v>2177126.85</v>
          </cell>
          <cell r="W52">
            <v>221360</v>
          </cell>
          <cell r="X52">
            <v>89895</v>
          </cell>
          <cell r="Y52">
            <v>121545</v>
          </cell>
          <cell r="Z52">
            <v>700.67</v>
          </cell>
          <cell r="AA52">
            <v>330</v>
          </cell>
          <cell r="AB52">
            <v>365</v>
          </cell>
          <cell r="AC52">
            <v>23542.59</v>
          </cell>
          <cell r="AD52">
            <v>8333.9699999999993</v>
          </cell>
          <cell r="AE52">
            <v>96.93</v>
          </cell>
          <cell r="AF52">
            <v>191098.99</v>
          </cell>
          <cell r="AG52">
            <v>74713.5</v>
          </cell>
          <cell r="AH52">
            <v>87418.23</v>
          </cell>
          <cell r="AI52">
            <v>2900925.93</v>
          </cell>
          <cell r="AJ52">
            <v>541046.71</v>
          </cell>
          <cell r="AK52">
            <v>2178570.25</v>
          </cell>
          <cell r="AL52">
            <v>0</v>
          </cell>
          <cell r="AM52">
            <v>0</v>
          </cell>
          <cell r="AN52">
            <v>0</v>
          </cell>
          <cell r="AO52">
            <v>3236822.28</v>
          </cell>
          <cell r="AP52">
            <v>500557.49</v>
          </cell>
          <cell r="AQ52">
            <v>2725776.72</v>
          </cell>
          <cell r="AR52">
            <v>0</v>
          </cell>
          <cell r="AS52">
            <v>0</v>
          </cell>
          <cell r="AT52">
            <v>0</v>
          </cell>
          <cell r="AX52">
            <v>0</v>
          </cell>
          <cell r="AY52">
            <v>0</v>
          </cell>
          <cell r="AZ52">
            <v>0</v>
          </cell>
          <cell r="BA52">
            <v>164500</v>
          </cell>
          <cell r="BB52">
            <v>25.01</v>
          </cell>
          <cell r="BC52">
            <v>13.64</v>
          </cell>
          <cell r="BD52">
            <v>-0.48</v>
          </cell>
          <cell r="BE52">
            <v>-34.57</v>
          </cell>
          <cell r="BF52">
            <v>164500</v>
          </cell>
          <cell r="BG52">
            <v>0</v>
          </cell>
          <cell r="BI52">
            <v>7</v>
          </cell>
        </row>
        <row r="53">
          <cell r="A53">
            <v>37014201</v>
          </cell>
          <cell r="B53" t="str">
            <v>ACHALPUR</v>
          </cell>
          <cell r="C53">
            <v>201208</v>
          </cell>
          <cell r="D53">
            <v>1627</v>
          </cell>
          <cell r="E53" t="str">
            <v>ANJANGAON</v>
          </cell>
          <cell r="F53">
            <v>37014</v>
          </cell>
          <cell r="G53" t="str">
            <v>132 KV Anjangaon</v>
          </cell>
          <cell r="H53">
            <v>201</v>
          </cell>
          <cell r="I53" t="str">
            <v>11 KV NIMBHARI [AG]</v>
          </cell>
          <cell r="J53" t="str">
            <v>AGD</v>
          </cell>
          <cell r="K53">
            <v>-122920100</v>
          </cell>
          <cell r="L53">
            <v>34.126666700000001</v>
          </cell>
          <cell r="M53">
            <v>-41948466.960973404</v>
          </cell>
          <cell r="N53" t="str">
            <v/>
          </cell>
          <cell r="O53">
            <v>-41948467</v>
          </cell>
          <cell r="P53" t="str">
            <v>E</v>
          </cell>
          <cell r="Q53">
            <v>613</v>
          </cell>
          <cell r="R53">
            <v>261</v>
          </cell>
          <cell r="S53">
            <v>288</v>
          </cell>
          <cell r="T53">
            <v>11201957.699999999</v>
          </cell>
          <cell r="U53">
            <v>2632866.21</v>
          </cell>
          <cell r="V53">
            <v>8535075.9800000004</v>
          </cell>
          <cell r="W53">
            <v>1229201</v>
          </cell>
          <cell r="X53">
            <v>519753</v>
          </cell>
          <cell r="Y53">
            <v>685980</v>
          </cell>
          <cell r="Z53">
            <v>4060.4114</v>
          </cell>
          <cell r="AA53">
            <v>1934</v>
          </cell>
          <cell r="AB53">
            <v>2060</v>
          </cell>
          <cell r="AC53">
            <v>164498.64000000001</v>
          </cell>
          <cell r="AD53">
            <v>85016.82</v>
          </cell>
          <cell r="AE53">
            <v>5945.31</v>
          </cell>
          <cell r="AF53">
            <v>888682.98</v>
          </cell>
          <cell r="AG53">
            <v>428487.72</v>
          </cell>
          <cell r="AH53">
            <v>373093.89</v>
          </cell>
          <cell r="AI53">
            <v>11250225.699999999</v>
          </cell>
          <cell r="AJ53">
            <v>2635246.94</v>
          </cell>
          <cell r="AK53">
            <v>8564496.0099999998</v>
          </cell>
          <cell r="AL53">
            <v>0</v>
          </cell>
          <cell r="AM53">
            <v>0</v>
          </cell>
          <cell r="AN53">
            <v>0</v>
          </cell>
          <cell r="AO53">
            <v>12485522.199999999</v>
          </cell>
          <cell r="AP53">
            <v>2135676.2400000002</v>
          </cell>
          <cell r="AQ53">
            <v>10348646.300000001</v>
          </cell>
          <cell r="AR53">
            <v>0</v>
          </cell>
          <cell r="AS53">
            <v>0</v>
          </cell>
          <cell r="AT53">
            <v>0</v>
          </cell>
          <cell r="AX53">
            <v>0</v>
          </cell>
          <cell r="AY53">
            <v>0</v>
          </cell>
          <cell r="AZ53">
            <v>0</v>
          </cell>
          <cell r="BA53">
            <v>0</v>
          </cell>
          <cell r="BB53">
            <v>78.75</v>
          </cell>
          <cell r="BC53">
            <v>24.59</v>
          </cell>
          <cell r="BD53">
            <v>-0.96</v>
          </cell>
          <cell r="BE53">
            <v>-122920100</v>
          </cell>
          <cell r="BF53">
            <v>0</v>
          </cell>
          <cell r="BG53">
            <v>0</v>
          </cell>
          <cell r="BI53">
            <v>34</v>
          </cell>
        </row>
        <row r="54">
          <cell r="A54">
            <v>37014202</v>
          </cell>
          <cell r="B54" t="str">
            <v>ACHALPUR</v>
          </cell>
          <cell r="C54">
            <v>201208</v>
          </cell>
          <cell r="D54">
            <v>1627</v>
          </cell>
          <cell r="E54" t="str">
            <v>ANJANGAON</v>
          </cell>
          <cell r="F54">
            <v>37014</v>
          </cell>
          <cell r="G54" t="str">
            <v>132 KV Anjangaon</v>
          </cell>
          <cell r="H54">
            <v>202</v>
          </cell>
          <cell r="I54" t="str">
            <v>11 KV KAPUSTALNI [FROM 132 KV]</v>
          </cell>
          <cell r="J54" t="str">
            <v>AGD</v>
          </cell>
          <cell r="K54">
            <v>-1784.76</v>
          </cell>
          <cell r="L54">
            <v>31.263333299999999</v>
          </cell>
          <cell r="M54">
            <v>-489.23880070507994</v>
          </cell>
          <cell r="N54" t="str">
            <v/>
          </cell>
          <cell r="O54">
            <v>-489.24</v>
          </cell>
          <cell r="P54" t="str">
            <v>E</v>
          </cell>
          <cell r="Q54">
            <v>520</v>
          </cell>
          <cell r="R54">
            <v>186</v>
          </cell>
          <cell r="S54">
            <v>333</v>
          </cell>
          <cell r="T54">
            <v>14889737.4</v>
          </cell>
          <cell r="U54">
            <v>2997074.76</v>
          </cell>
          <cell r="V54">
            <v>11889195.199999999</v>
          </cell>
          <cell r="W54">
            <v>1112385</v>
          </cell>
          <cell r="X54">
            <v>475716</v>
          </cell>
          <cell r="Y54">
            <v>631368</v>
          </cell>
          <cell r="Z54">
            <v>3378.5</v>
          </cell>
          <cell r="AA54">
            <v>1432.5</v>
          </cell>
          <cell r="AB54">
            <v>1896</v>
          </cell>
          <cell r="AC54">
            <v>40302.54</v>
          </cell>
          <cell r="AD54">
            <v>29593.77</v>
          </cell>
          <cell r="AE54">
            <v>4740.96</v>
          </cell>
          <cell r="AF54">
            <v>868515.73</v>
          </cell>
          <cell r="AG54">
            <v>392022.48</v>
          </cell>
          <cell r="AH54">
            <v>472357.95</v>
          </cell>
          <cell r="AI54">
            <v>14877438.4</v>
          </cell>
          <cell r="AJ54">
            <v>2986418.58</v>
          </cell>
          <cell r="AK54">
            <v>11891019.9</v>
          </cell>
          <cell r="AL54">
            <v>0</v>
          </cell>
          <cell r="AM54">
            <v>0</v>
          </cell>
          <cell r="AN54">
            <v>0</v>
          </cell>
          <cell r="AO54">
            <v>16489966</v>
          </cell>
          <cell r="AP54">
            <v>2258808.2400000002</v>
          </cell>
          <cell r="AQ54">
            <v>14231157.699999999</v>
          </cell>
          <cell r="AR54">
            <v>0</v>
          </cell>
          <cell r="AS54">
            <v>0</v>
          </cell>
          <cell r="AT54">
            <v>0</v>
          </cell>
          <cell r="AX54">
            <v>0</v>
          </cell>
          <cell r="AY54">
            <v>0</v>
          </cell>
          <cell r="AZ54">
            <v>0</v>
          </cell>
          <cell r="BA54">
            <v>59020</v>
          </cell>
          <cell r="BB54">
            <v>85.62</v>
          </cell>
          <cell r="BC54">
            <v>7.06</v>
          </cell>
          <cell r="BD54">
            <v>1.1100000000000001</v>
          </cell>
          <cell r="BE54">
            <v>-1784.76</v>
          </cell>
          <cell r="BF54">
            <v>59020</v>
          </cell>
          <cell r="BG54">
            <v>0</v>
          </cell>
          <cell r="BI54">
            <v>28</v>
          </cell>
        </row>
        <row r="55">
          <cell r="A55">
            <v>37014203</v>
          </cell>
          <cell r="B55" t="str">
            <v>ACHALPUR</v>
          </cell>
          <cell r="C55">
            <v>201208</v>
          </cell>
          <cell r="D55">
            <v>1627</v>
          </cell>
          <cell r="E55" t="str">
            <v>ANJANGAON</v>
          </cell>
          <cell r="F55">
            <v>37014</v>
          </cell>
          <cell r="G55" t="str">
            <v>132 KV Anjangaon</v>
          </cell>
          <cell r="H55">
            <v>203</v>
          </cell>
          <cell r="I55" t="str">
            <v>11 KV ANJANGAON TOWN</v>
          </cell>
          <cell r="J55" t="str">
            <v>OTH</v>
          </cell>
          <cell r="K55">
            <v>39.020000000000003</v>
          </cell>
          <cell r="L55">
            <v>99.22</v>
          </cell>
          <cell r="M55">
            <v>39.495643999999999</v>
          </cell>
          <cell r="N55" t="str">
            <v>D</v>
          </cell>
          <cell r="O55">
            <v>39.5</v>
          </cell>
          <cell r="P55" t="str">
            <v>D</v>
          </cell>
          <cell r="Q55">
            <v>6896</v>
          </cell>
          <cell r="R55">
            <v>92</v>
          </cell>
          <cell r="S55">
            <v>92</v>
          </cell>
          <cell r="T55">
            <v>7591369.96</v>
          </cell>
          <cell r="U55">
            <v>779240.33</v>
          </cell>
          <cell r="V55">
            <v>2092582.08</v>
          </cell>
          <cell r="W55">
            <v>2239034</v>
          </cell>
          <cell r="X55">
            <v>189357</v>
          </cell>
          <cell r="Y55">
            <v>229770</v>
          </cell>
          <cell r="Z55">
            <v>9563.5804000000007</v>
          </cell>
          <cell r="AA55">
            <v>687.5</v>
          </cell>
          <cell r="AB55">
            <v>690</v>
          </cell>
          <cell r="AC55">
            <v>10760512.5</v>
          </cell>
          <cell r="AD55">
            <v>39716.699999999997</v>
          </cell>
          <cell r="AE55">
            <v>13440.09</v>
          </cell>
          <cell r="AF55">
            <v>10720929.199999999</v>
          </cell>
          <cell r="AG55">
            <v>156262.79999999999</v>
          </cell>
          <cell r="AH55">
            <v>118854.69</v>
          </cell>
          <cell r="AI55">
            <v>8719064.5399999991</v>
          </cell>
          <cell r="AJ55">
            <v>771879.51</v>
          </cell>
          <cell r="AK55">
            <v>2082792.01</v>
          </cell>
          <cell r="AL55">
            <v>0</v>
          </cell>
          <cell r="AM55">
            <v>0</v>
          </cell>
          <cell r="AN55">
            <v>0</v>
          </cell>
          <cell r="AO55">
            <v>3322230.18</v>
          </cell>
          <cell r="AP55">
            <v>624233.62</v>
          </cell>
          <cell r="AQ55">
            <v>2490507.7799999998</v>
          </cell>
          <cell r="AR55">
            <v>0</v>
          </cell>
          <cell r="AS55">
            <v>0</v>
          </cell>
          <cell r="AT55">
            <v>0</v>
          </cell>
          <cell r="AX55">
            <v>0</v>
          </cell>
          <cell r="AY55">
            <v>0</v>
          </cell>
          <cell r="AZ55">
            <v>0</v>
          </cell>
          <cell r="BA55">
            <v>3671600</v>
          </cell>
          <cell r="BB55">
            <v>99.22</v>
          </cell>
          <cell r="BC55">
            <v>27.65</v>
          </cell>
          <cell r="BD55">
            <v>6.93</v>
          </cell>
          <cell r="BE55">
            <v>39.020000000000003</v>
          </cell>
          <cell r="BF55">
            <v>3671600</v>
          </cell>
          <cell r="BG55">
            <v>0</v>
          </cell>
          <cell r="BH55">
            <v>22</v>
          </cell>
          <cell r="BI55">
            <v>60</v>
          </cell>
        </row>
        <row r="56">
          <cell r="A56">
            <v>37014204</v>
          </cell>
          <cell r="B56" t="str">
            <v>ACHALPUR</v>
          </cell>
          <cell r="C56">
            <v>201208</v>
          </cell>
          <cell r="D56">
            <v>1627</v>
          </cell>
          <cell r="E56" t="str">
            <v>ANJANGAON</v>
          </cell>
          <cell r="F56">
            <v>37014</v>
          </cell>
          <cell r="G56" t="str">
            <v>132 KV Anjangaon</v>
          </cell>
          <cell r="H56">
            <v>204</v>
          </cell>
          <cell r="I56" t="str">
            <v>11 KV PANDHRI [AG]</v>
          </cell>
          <cell r="J56" t="str">
            <v>AGD</v>
          </cell>
          <cell r="K56">
            <v>-185.92</v>
          </cell>
          <cell r="L56">
            <v>37.78</v>
          </cell>
          <cell r="M56">
            <v>-8.0205759999999771</v>
          </cell>
          <cell r="N56" t="str">
            <v/>
          </cell>
          <cell r="O56">
            <v>-8.02</v>
          </cell>
          <cell r="P56" t="str">
            <v>E</v>
          </cell>
          <cell r="Q56">
            <v>547</v>
          </cell>
          <cell r="R56">
            <v>120</v>
          </cell>
          <cell r="S56">
            <v>388</v>
          </cell>
          <cell r="T56">
            <v>14233244.9</v>
          </cell>
          <cell r="U56">
            <v>1509152.48</v>
          </cell>
          <cell r="V56">
            <v>12641327.9</v>
          </cell>
          <cell r="W56">
            <v>1298068</v>
          </cell>
          <cell r="X56">
            <v>309093</v>
          </cell>
          <cell r="Y56">
            <v>966699</v>
          </cell>
          <cell r="Z56">
            <v>3944.7067999999999</v>
          </cell>
          <cell r="AA56">
            <v>933</v>
          </cell>
          <cell r="AB56">
            <v>2903</v>
          </cell>
          <cell r="AC56">
            <v>163366.29999999999</v>
          </cell>
          <cell r="AD56">
            <v>28511.759999999998</v>
          </cell>
          <cell r="AE56">
            <v>5606.34</v>
          </cell>
          <cell r="AF56">
            <v>881643.73</v>
          </cell>
          <cell r="AG56">
            <v>255021.24</v>
          </cell>
          <cell r="AH56">
            <v>499819.44</v>
          </cell>
          <cell r="AI56">
            <v>14234777.1</v>
          </cell>
          <cell r="AJ56">
            <v>1503565.77</v>
          </cell>
          <cell r="AK56">
            <v>12643082.300000001</v>
          </cell>
          <cell r="AL56">
            <v>0</v>
          </cell>
          <cell r="AM56">
            <v>0</v>
          </cell>
          <cell r="AN56">
            <v>0</v>
          </cell>
          <cell r="AO56">
            <v>16681802.5</v>
          </cell>
          <cell r="AP56">
            <v>1068501.55</v>
          </cell>
          <cell r="AQ56">
            <v>15593333.1</v>
          </cell>
          <cell r="AR56">
            <v>0</v>
          </cell>
          <cell r="AS56">
            <v>0</v>
          </cell>
          <cell r="AT56">
            <v>0</v>
          </cell>
          <cell r="AX56">
            <v>0</v>
          </cell>
          <cell r="AY56">
            <v>0</v>
          </cell>
          <cell r="AZ56">
            <v>0</v>
          </cell>
          <cell r="BA56">
            <v>454000</v>
          </cell>
          <cell r="BB56">
            <v>100.66</v>
          </cell>
          <cell r="BC56">
            <v>12.06</v>
          </cell>
          <cell r="BD56">
            <v>1.28</v>
          </cell>
          <cell r="BE56">
            <v>-185.92</v>
          </cell>
          <cell r="BF56">
            <v>454000</v>
          </cell>
          <cell r="BG56">
            <v>0</v>
          </cell>
          <cell r="BI56">
            <v>32</v>
          </cell>
        </row>
        <row r="57">
          <cell r="A57">
            <v>37014205</v>
          </cell>
          <cell r="B57" t="str">
            <v>ACHALPUR</v>
          </cell>
          <cell r="C57">
            <v>201208</v>
          </cell>
          <cell r="D57">
            <v>1627</v>
          </cell>
          <cell r="E57" t="str">
            <v>ANJANGAON</v>
          </cell>
          <cell r="F57">
            <v>37014</v>
          </cell>
          <cell r="G57" t="str">
            <v>132 KV Anjangaon</v>
          </cell>
          <cell r="H57">
            <v>205</v>
          </cell>
          <cell r="I57" t="str">
            <v>11 KV SURJI GAOTHAN</v>
          </cell>
          <cell r="J57" t="str">
            <v>OTH</v>
          </cell>
          <cell r="K57">
            <v>34.83</v>
          </cell>
          <cell r="L57">
            <v>98.89</v>
          </cell>
          <cell r="M57">
            <v>35.553387000000001</v>
          </cell>
          <cell r="N57" t="str">
            <v>D</v>
          </cell>
          <cell r="O57">
            <v>35.549999999999997</v>
          </cell>
          <cell r="P57" t="str">
            <v>D</v>
          </cell>
          <cell r="Q57">
            <v>5067</v>
          </cell>
          <cell r="R57">
            <v>62</v>
          </cell>
          <cell r="S57">
            <v>80</v>
          </cell>
          <cell r="T57">
            <v>8558312.5199999996</v>
          </cell>
          <cell r="U57">
            <v>1120430.99</v>
          </cell>
          <cell r="V57">
            <v>3130601.32</v>
          </cell>
          <cell r="W57">
            <v>1468041.5</v>
          </cell>
          <cell r="X57">
            <v>143223</v>
          </cell>
          <cell r="Y57">
            <v>169330.5</v>
          </cell>
          <cell r="Z57">
            <v>5871.8058000000001</v>
          </cell>
          <cell r="AA57">
            <v>477.5</v>
          </cell>
          <cell r="AB57">
            <v>508.5</v>
          </cell>
          <cell r="AC57">
            <v>6181112.71</v>
          </cell>
          <cell r="AD57">
            <v>13345.95</v>
          </cell>
          <cell r="AE57">
            <v>1487.4</v>
          </cell>
          <cell r="AF57">
            <v>6350532.3700000001</v>
          </cell>
          <cell r="AG57">
            <v>119479.32</v>
          </cell>
          <cell r="AH57">
            <v>124582.98</v>
          </cell>
          <cell r="AI57">
            <v>8977449.8900000006</v>
          </cell>
          <cell r="AJ57">
            <v>1111904.54</v>
          </cell>
          <cell r="AK57">
            <v>3132501.8</v>
          </cell>
          <cell r="AL57">
            <v>0</v>
          </cell>
          <cell r="AM57">
            <v>0</v>
          </cell>
          <cell r="AN57">
            <v>0</v>
          </cell>
          <cell r="AO57">
            <v>5292032.59</v>
          </cell>
          <cell r="AP57">
            <v>1123685.6299999999</v>
          </cell>
          <cell r="AQ57">
            <v>3868605.52</v>
          </cell>
          <cell r="AR57">
            <v>0</v>
          </cell>
          <cell r="AS57">
            <v>0</v>
          </cell>
          <cell r="AT57">
            <v>0</v>
          </cell>
          <cell r="AX57">
            <v>0</v>
          </cell>
          <cell r="AY57">
            <v>0</v>
          </cell>
          <cell r="AZ57">
            <v>0</v>
          </cell>
          <cell r="BA57">
            <v>2277066</v>
          </cell>
          <cell r="BB57">
            <v>98.89</v>
          </cell>
          <cell r="BC57">
            <v>7.71</v>
          </cell>
          <cell r="BD57">
            <v>0.93</v>
          </cell>
          <cell r="BE57">
            <v>35.53</v>
          </cell>
          <cell r="BF57">
            <v>2321300</v>
          </cell>
          <cell r="BG57">
            <v>43571</v>
          </cell>
          <cell r="BH57">
            <v>37</v>
          </cell>
          <cell r="BI57">
            <v>46</v>
          </cell>
        </row>
        <row r="58">
          <cell r="A58">
            <v>37014206</v>
          </cell>
          <cell r="B58" t="str">
            <v>ACHALPUR</v>
          </cell>
          <cell r="C58">
            <v>201208</v>
          </cell>
          <cell r="D58">
            <v>1627</v>
          </cell>
          <cell r="E58" t="str">
            <v>ANJANGAON</v>
          </cell>
          <cell r="F58">
            <v>37014</v>
          </cell>
          <cell r="G58" t="str">
            <v>132 KV Anjangaon</v>
          </cell>
          <cell r="H58">
            <v>206</v>
          </cell>
          <cell r="I58" t="str">
            <v>11 KV KHODGAON [AG]</v>
          </cell>
          <cell r="J58" t="str">
            <v>AGD</v>
          </cell>
          <cell r="K58">
            <v>-77.150000000000006</v>
          </cell>
          <cell r="L58">
            <v>38.726666700000003</v>
          </cell>
          <cell r="M58">
            <v>31.395709940949985</v>
          </cell>
          <cell r="N58" t="str">
            <v>C</v>
          </cell>
          <cell r="O58">
            <v>31.4</v>
          </cell>
          <cell r="P58" t="str">
            <v>C</v>
          </cell>
          <cell r="Q58">
            <v>783</v>
          </cell>
          <cell r="R58">
            <v>204</v>
          </cell>
          <cell r="S58">
            <v>490</v>
          </cell>
          <cell r="T58">
            <v>14137131.5</v>
          </cell>
          <cell r="U58">
            <v>2602738.65</v>
          </cell>
          <cell r="V58">
            <v>11353453.199999999</v>
          </cell>
          <cell r="W58">
            <v>1733208</v>
          </cell>
          <cell r="X58">
            <v>455493</v>
          </cell>
          <cell r="Y58">
            <v>1222443</v>
          </cell>
          <cell r="Z58">
            <v>5496.6516000000001</v>
          </cell>
          <cell r="AA58">
            <v>1526</v>
          </cell>
          <cell r="AB58">
            <v>3671</v>
          </cell>
          <cell r="AC58">
            <v>629327.85</v>
          </cell>
          <cell r="AD58">
            <v>46587.87</v>
          </cell>
          <cell r="AE58">
            <v>12886.71</v>
          </cell>
          <cell r="AF58">
            <v>1317658.1200000001</v>
          </cell>
          <cell r="AG58">
            <v>376453.44</v>
          </cell>
          <cell r="AH58">
            <v>612618.21</v>
          </cell>
          <cell r="AI58">
            <v>14109721.1</v>
          </cell>
          <cell r="AJ58">
            <v>2596524.94</v>
          </cell>
          <cell r="AK58">
            <v>11361233.5</v>
          </cell>
          <cell r="AL58">
            <v>0</v>
          </cell>
          <cell r="AM58">
            <v>0</v>
          </cell>
          <cell r="AN58">
            <v>0</v>
          </cell>
          <cell r="AO58">
            <v>15080204.9</v>
          </cell>
          <cell r="AP58">
            <v>2169534.5099999998</v>
          </cell>
          <cell r="AQ58">
            <v>12901177.4</v>
          </cell>
          <cell r="AR58">
            <v>0</v>
          </cell>
          <cell r="AS58">
            <v>0</v>
          </cell>
          <cell r="AT58">
            <v>0</v>
          </cell>
          <cell r="AX58">
            <v>0</v>
          </cell>
          <cell r="AY58">
            <v>0</v>
          </cell>
          <cell r="AZ58">
            <v>0</v>
          </cell>
          <cell r="BA58">
            <v>978400</v>
          </cell>
          <cell r="BB58">
            <v>167.25</v>
          </cell>
          <cell r="BC58">
            <v>14.03</v>
          </cell>
          <cell r="BD58">
            <v>2.15</v>
          </cell>
          <cell r="BE58">
            <v>-77.150000000000006</v>
          </cell>
          <cell r="BF58">
            <v>978400</v>
          </cell>
          <cell r="BG58">
            <v>0</v>
          </cell>
          <cell r="BI58">
            <v>42</v>
          </cell>
        </row>
        <row r="59">
          <cell r="A59">
            <v>34010201</v>
          </cell>
          <cell r="B59" t="str">
            <v>ACHALPUR</v>
          </cell>
          <cell r="C59">
            <v>201208</v>
          </cell>
          <cell r="D59">
            <v>1635</v>
          </cell>
          <cell r="E59" t="str">
            <v>DARYAPUR</v>
          </cell>
          <cell r="F59">
            <v>34010</v>
          </cell>
          <cell r="G59" t="str">
            <v>33 KV Daryapur</v>
          </cell>
          <cell r="H59">
            <v>201</v>
          </cell>
          <cell r="I59" t="str">
            <v>11 KV Daryapur Rural</v>
          </cell>
          <cell r="J59" t="str">
            <v>OTH</v>
          </cell>
          <cell r="K59">
            <v>20.92</v>
          </cell>
          <cell r="L59">
            <v>92.004999999999995</v>
          </cell>
          <cell r="M59">
            <v>27.242446000000015</v>
          </cell>
          <cell r="N59" t="str">
            <v>C</v>
          </cell>
          <cell r="O59">
            <v>27.24</v>
          </cell>
          <cell r="P59" t="str">
            <v>C</v>
          </cell>
          <cell r="Q59">
            <v>3466</v>
          </cell>
          <cell r="R59">
            <v>51</v>
          </cell>
          <cell r="S59">
            <v>8</v>
          </cell>
          <cell r="T59">
            <v>1431133.43</v>
          </cell>
          <cell r="U59">
            <v>50123.360000000001</v>
          </cell>
          <cell r="V59">
            <v>74078.5</v>
          </cell>
          <cell r="W59">
            <v>729320</v>
          </cell>
          <cell r="X59">
            <v>124332</v>
          </cell>
          <cell r="Y59">
            <v>17127</v>
          </cell>
          <cell r="Z59">
            <v>2773.0711999999999</v>
          </cell>
          <cell r="AA59">
            <v>261</v>
          </cell>
          <cell r="AB59">
            <v>33</v>
          </cell>
          <cell r="AC59">
            <v>3291614.64</v>
          </cell>
          <cell r="AD59">
            <v>69369.3</v>
          </cell>
          <cell r="AE59">
            <v>563.66999999999996</v>
          </cell>
          <cell r="AF59">
            <v>3121429.45</v>
          </cell>
          <cell r="AG59">
            <v>101867.04</v>
          </cell>
          <cell r="AH59">
            <v>7498.68</v>
          </cell>
          <cell r="AI59">
            <v>1802381.92</v>
          </cell>
          <cell r="AJ59">
            <v>48835.59</v>
          </cell>
          <cell r="AK59">
            <v>74200.100000000006</v>
          </cell>
          <cell r="AL59">
            <v>0</v>
          </cell>
          <cell r="AM59">
            <v>0</v>
          </cell>
          <cell r="AN59">
            <v>0</v>
          </cell>
          <cell r="AO59">
            <v>510846.29</v>
          </cell>
          <cell r="AP59">
            <v>35733.120000000003</v>
          </cell>
          <cell r="AQ59">
            <v>97101.83</v>
          </cell>
          <cell r="AR59">
            <v>0</v>
          </cell>
          <cell r="AS59">
            <v>0</v>
          </cell>
          <cell r="AT59">
            <v>0</v>
          </cell>
          <cell r="AX59">
            <v>0</v>
          </cell>
          <cell r="AY59">
            <v>0</v>
          </cell>
          <cell r="AZ59">
            <v>0</v>
          </cell>
          <cell r="BA59">
            <v>1017440</v>
          </cell>
          <cell r="BB59">
            <v>103.25</v>
          </cell>
          <cell r="BC59">
            <v>84.01</v>
          </cell>
          <cell r="BD59">
            <v>8.7899999999999991</v>
          </cell>
          <cell r="BE59">
            <v>28.32</v>
          </cell>
          <cell r="BF59">
            <v>1017440</v>
          </cell>
          <cell r="BG59">
            <v>0</v>
          </cell>
          <cell r="BH59">
            <v>104</v>
          </cell>
          <cell r="BI59">
            <v>50</v>
          </cell>
        </row>
        <row r="60">
          <cell r="A60">
            <v>34010202</v>
          </cell>
          <cell r="B60" t="str">
            <v>ACHALPUR</v>
          </cell>
          <cell r="C60">
            <v>201208</v>
          </cell>
          <cell r="D60">
            <v>1635</v>
          </cell>
          <cell r="E60" t="str">
            <v>DARYAPUR</v>
          </cell>
          <cell r="F60">
            <v>34010</v>
          </cell>
          <cell r="G60" t="str">
            <v>33 KV Daryapur</v>
          </cell>
          <cell r="H60">
            <v>202</v>
          </cell>
          <cell r="I60" t="str">
            <v>11 KV Ramtirth</v>
          </cell>
          <cell r="J60" t="str">
            <v>AGD</v>
          </cell>
          <cell r="K60">
            <v>-8.84</v>
          </cell>
          <cell r="L60">
            <v>64.8</v>
          </cell>
          <cell r="M60">
            <v>29.471679999999992</v>
          </cell>
          <cell r="N60" t="str">
            <v>C</v>
          </cell>
          <cell r="O60">
            <v>29.47</v>
          </cell>
          <cell r="P60" t="str">
            <v>C</v>
          </cell>
          <cell r="Q60">
            <v>2483</v>
          </cell>
          <cell r="R60">
            <v>71</v>
          </cell>
          <cell r="S60">
            <v>17</v>
          </cell>
          <cell r="T60">
            <v>2004979.62</v>
          </cell>
          <cell r="U60">
            <v>400261.79</v>
          </cell>
          <cell r="V60">
            <v>491913.7</v>
          </cell>
          <cell r="W60">
            <v>693984.5</v>
          </cell>
          <cell r="X60">
            <v>209127</v>
          </cell>
          <cell r="Y60">
            <v>53716.5</v>
          </cell>
          <cell r="Z60">
            <v>2018.5146</v>
          </cell>
          <cell r="AA60">
            <v>438.5</v>
          </cell>
          <cell r="AB60">
            <v>103.5</v>
          </cell>
          <cell r="AC60">
            <v>1978261.15</v>
          </cell>
          <cell r="AD60">
            <v>72354.990000000005</v>
          </cell>
          <cell r="AE60">
            <v>2545.08</v>
          </cell>
          <cell r="AF60">
            <v>2340869.89</v>
          </cell>
          <cell r="AG60">
            <v>171675.21</v>
          </cell>
          <cell r="AH60">
            <v>26842.74</v>
          </cell>
          <cell r="AI60">
            <v>2523736.1</v>
          </cell>
          <cell r="AJ60">
            <v>391351.3</v>
          </cell>
          <cell r="AK60">
            <v>492233.51</v>
          </cell>
          <cell r="AL60">
            <v>0</v>
          </cell>
          <cell r="AM60">
            <v>0</v>
          </cell>
          <cell r="AN60">
            <v>0</v>
          </cell>
          <cell r="AO60">
            <v>782016.71</v>
          </cell>
          <cell r="AP60">
            <v>164602.25</v>
          </cell>
          <cell r="AQ60">
            <v>567940.35</v>
          </cell>
          <cell r="AR60">
            <v>0</v>
          </cell>
          <cell r="AS60">
            <v>0</v>
          </cell>
          <cell r="AT60">
            <v>0</v>
          </cell>
          <cell r="AX60">
            <v>0</v>
          </cell>
          <cell r="AY60">
            <v>0</v>
          </cell>
          <cell r="AZ60">
            <v>0</v>
          </cell>
          <cell r="BA60">
            <v>637640</v>
          </cell>
          <cell r="BB60">
            <v>81.459999999999994</v>
          </cell>
          <cell r="BC60">
            <v>48.14</v>
          </cell>
          <cell r="BD60">
            <v>11.4</v>
          </cell>
          <cell r="BE60">
            <v>-8.84</v>
          </cell>
          <cell r="BF60">
            <v>637640</v>
          </cell>
          <cell r="BG60">
            <v>0</v>
          </cell>
          <cell r="BI60">
            <v>33</v>
          </cell>
        </row>
        <row r="61">
          <cell r="A61">
            <v>34010203</v>
          </cell>
          <cell r="B61" t="str">
            <v>ACHALPUR</v>
          </cell>
          <cell r="C61">
            <v>201208</v>
          </cell>
          <cell r="D61">
            <v>1635</v>
          </cell>
          <cell r="E61" t="str">
            <v>DARYAPUR</v>
          </cell>
          <cell r="F61">
            <v>34010</v>
          </cell>
          <cell r="G61" t="str">
            <v>33 KV Daryapur</v>
          </cell>
          <cell r="H61">
            <v>203</v>
          </cell>
          <cell r="I61" t="str">
            <v>11 KV Daryapur town</v>
          </cell>
          <cell r="J61" t="str">
            <v>OTH</v>
          </cell>
          <cell r="K61">
            <v>19.850000000000001</v>
          </cell>
          <cell r="L61">
            <v>100</v>
          </cell>
          <cell r="M61">
            <v>19.849999999999994</v>
          </cell>
          <cell r="N61" t="str">
            <v>B</v>
          </cell>
          <cell r="O61">
            <v>19.850000000000001</v>
          </cell>
          <cell r="P61" t="str">
            <v>B</v>
          </cell>
          <cell r="Q61">
            <v>7828</v>
          </cell>
          <cell r="R61">
            <v>21</v>
          </cell>
          <cell r="S61">
            <v>3</v>
          </cell>
          <cell r="T61">
            <v>5983518.0999999996</v>
          </cell>
          <cell r="U61">
            <v>157029.35999999999</v>
          </cell>
          <cell r="V61">
            <v>45058.26</v>
          </cell>
          <cell r="W61">
            <v>2676062</v>
          </cell>
          <cell r="X61">
            <v>47817</v>
          </cell>
          <cell r="Y61">
            <v>5709</v>
          </cell>
          <cell r="Z61">
            <v>14342.021000000001</v>
          </cell>
          <cell r="AA61">
            <v>111</v>
          </cell>
          <cell r="AB61">
            <v>11</v>
          </cell>
          <cell r="AC61">
            <v>17275489.699999999</v>
          </cell>
          <cell r="AD61">
            <v>2050.1999999999998</v>
          </cell>
          <cell r="AE61">
            <v>12.93</v>
          </cell>
          <cell r="AF61">
            <v>15397631</v>
          </cell>
          <cell r="AG61">
            <v>39862.74</v>
          </cell>
          <cell r="AH61">
            <v>2334.5100000000002</v>
          </cell>
          <cell r="AI61">
            <v>7011410.8300000001</v>
          </cell>
          <cell r="AJ61">
            <v>157052.37</v>
          </cell>
          <cell r="AK61">
            <v>45085.760000000002</v>
          </cell>
          <cell r="AL61">
            <v>0</v>
          </cell>
          <cell r="AM61">
            <v>0</v>
          </cell>
          <cell r="AN61">
            <v>0</v>
          </cell>
          <cell r="AO61">
            <v>955104.6</v>
          </cell>
          <cell r="AP61">
            <v>170404.7</v>
          </cell>
          <cell r="AQ61">
            <v>77816.759999999995</v>
          </cell>
          <cell r="AR61">
            <v>0</v>
          </cell>
          <cell r="AS61">
            <v>0</v>
          </cell>
          <cell r="AT61">
            <v>0</v>
          </cell>
          <cell r="AX61">
            <v>0</v>
          </cell>
          <cell r="AY61">
            <v>0</v>
          </cell>
          <cell r="AZ61">
            <v>0</v>
          </cell>
          <cell r="BA61">
            <v>3486636</v>
          </cell>
          <cell r="BB61">
            <v>110.48</v>
          </cell>
          <cell r="BC61">
            <v>6.41</v>
          </cell>
          <cell r="BD61">
            <v>0.25</v>
          </cell>
          <cell r="BE61">
            <v>23.25</v>
          </cell>
          <cell r="BF61">
            <v>3668800</v>
          </cell>
          <cell r="BG61">
            <v>179431</v>
          </cell>
          <cell r="BH61">
            <v>64</v>
          </cell>
          <cell r="BI61">
            <v>94</v>
          </cell>
        </row>
        <row r="62">
          <cell r="A62">
            <v>34010204</v>
          </cell>
          <cell r="B62" t="str">
            <v>ACHALPUR</v>
          </cell>
          <cell r="C62">
            <v>201208</v>
          </cell>
          <cell r="D62">
            <v>1635</v>
          </cell>
          <cell r="E62" t="str">
            <v>DARYAPUR</v>
          </cell>
          <cell r="F62">
            <v>34010</v>
          </cell>
          <cell r="G62" t="str">
            <v>33 KV Daryapur</v>
          </cell>
          <cell r="H62">
            <v>204</v>
          </cell>
          <cell r="I62" t="str">
            <v>11KV Sootgirani</v>
          </cell>
          <cell r="J62" t="str">
            <v>OTH</v>
          </cell>
          <cell r="K62">
            <v>88.77</v>
          </cell>
          <cell r="L62">
            <v>42.28</v>
          </cell>
          <cell r="M62">
            <v>95.251955999999993</v>
          </cell>
          <cell r="N62" t="str">
            <v>G3</v>
          </cell>
          <cell r="O62">
            <v>95.25</v>
          </cell>
          <cell r="P62" t="str">
            <v>G3</v>
          </cell>
          <cell r="Q62">
            <v>8</v>
          </cell>
          <cell r="R62">
            <v>2</v>
          </cell>
          <cell r="S62">
            <v>0</v>
          </cell>
          <cell r="T62">
            <v>115078.14</v>
          </cell>
          <cell r="U62">
            <v>0</v>
          </cell>
          <cell r="V62">
            <v>0</v>
          </cell>
          <cell r="W62">
            <v>43867</v>
          </cell>
          <cell r="X62">
            <v>426</v>
          </cell>
          <cell r="Y62">
            <v>0</v>
          </cell>
          <cell r="Z62">
            <v>603.5</v>
          </cell>
          <cell r="AA62">
            <v>12.5</v>
          </cell>
          <cell r="AB62">
            <v>0</v>
          </cell>
          <cell r="AC62">
            <v>278075.59999999998</v>
          </cell>
          <cell r="AD62">
            <v>2380.9499999999998</v>
          </cell>
          <cell r="AE62">
            <v>0</v>
          </cell>
          <cell r="AF62">
            <v>449937.64</v>
          </cell>
          <cell r="AG62">
            <v>766.17</v>
          </cell>
          <cell r="AH62">
            <v>0</v>
          </cell>
          <cell r="AI62">
            <v>401095.94</v>
          </cell>
          <cell r="AJ62">
            <v>0</v>
          </cell>
          <cell r="AK62">
            <v>0</v>
          </cell>
          <cell r="AO62">
            <v>1365.38</v>
          </cell>
          <cell r="AP62">
            <v>0</v>
          </cell>
          <cell r="AQ62">
            <v>0</v>
          </cell>
          <cell r="AX62">
            <v>0</v>
          </cell>
          <cell r="AY62">
            <v>0</v>
          </cell>
          <cell r="AZ62">
            <v>0</v>
          </cell>
          <cell r="BA62">
            <v>390680</v>
          </cell>
          <cell r="BB62">
            <v>42.28</v>
          </cell>
          <cell r="BC62">
            <v>388.45</v>
          </cell>
          <cell r="BD62">
            <v>0</v>
          </cell>
          <cell r="BE62">
            <v>88.77</v>
          </cell>
          <cell r="BF62">
            <v>390680</v>
          </cell>
          <cell r="BG62">
            <v>0</v>
          </cell>
          <cell r="BI62">
            <v>5</v>
          </cell>
        </row>
        <row r="63">
          <cell r="A63">
            <v>34011208</v>
          </cell>
          <cell r="B63" t="str">
            <v>ACHALPUR</v>
          </cell>
          <cell r="C63">
            <v>201208</v>
          </cell>
          <cell r="D63">
            <v>1635</v>
          </cell>
          <cell r="E63" t="str">
            <v>DARYAPUR</v>
          </cell>
          <cell r="F63">
            <v>34011</v>
          </cell>
          <cell r="G63" t="str">
            <v>33 KV Yeoda</v>
          </cell>
          <cell r="H63">
            <v>208</v>
          </cell>
          <cell r="I63" t="str">
            <v>11 KV Ramagad</v>
          </cell>
          <cell r="J63" t="str">
            <v>OTH</v>
          </cell>
          <cell r="K63">
            <v>43.4</v>
          </cell>
          <cell r="L63">
            <v>76.180000000000007</v>
          </cell>
          <cell r="M63">
            <v>56.882119999999993</v>
          </cell>
          <cell r="N63" t="str">
            <v>G1</v>
          </cell>
          <cell r="O63">
            <v>56.88</v>
          </cell>
          <cell r="P63" t="str">
            <v>G1</v>
          </cell>
          <cell r="Q63">
            <v>2210</v>
          </cell>
          <cell r="R63">
            <v>10</v>
          </cell>
          <cell r="S63">
            <v>1</v>
          </cell>
          <cell r="T63">
            <v>1122762.8899999999</v>
          </cell>
          <cell r="U63">
            <v>52372.29</v>
          </cell>
          <cell r="V63">
            <v>17915.88</v>
          </cell>
          <cell r="W63">
            <v>405385</v>
          </cell>
          <cell r="X63">
            <v>26313</v>
          </cell>
          <cell r="Y63">
            <v>1557</v>
          </cell>
          <cell r="Z63">
            <v>1392.9505999999999</v>
          </cell>
          <cell r="AA63">
            <v>50.5</v>
          </cell>
          <cell r="AB63">
            <v>3</v>
          </cell>
          <cell r="AC63">
            <v>1503247.82</v>
          </cell>
          <cell r="AD63">
            <v>4380.8999999999996</v>
          </cell>
          <cell r="AE63">
            <v>0</v>
          </cell>
          <cell r="AF63">
            <v>1698926.7</v>
          </cell>
          <cell r="AG63">
            <v>21381.72</v>
          </cell>
          <cell r="AH63">
            <v>568.5</v>
          </cell>
          <cell r="AI63">
            <v>1859331.21</v>
          </cell>
          <cell r="AJ63">
            <v>51153.62</v>
          </cell>
          <cell r="AK63">
            <v>17925.54</v>
          </cell>
          <cell r="AL63">
            <v>0</v>
          </cell>
          <cell r="AM63">
            <v>0</v>
          </cell>
          <cell r="AN63">
            <v>0</v>
          </cell>
          <cell r="AO63">
            <v>101978.67</v>
          </cell>
          <cell r="AP63">
            <v>20862.509999999998</v>
          </cell>
          <cell r="AQ63">
            <v>21865.98</v>
          </cell>
          <cell r="AR63">
            <v>0</v>
          </cell>
          <cell r="AS63">
            <v>0</v>
          </cell>
          <cell r="AT63">
            <v>0</v>
          </cell>
          <cell r="AX63">
            <v>0</v>
          </cell>
          <cell r="AY63">
            <v>0</v>
          </cell>
          <cell r="AZ63">
            <v>0</v>
          </cell>
          <cell r="BA63">
            <v>754970</v>
          </cell>
          <cell r="BB63">
            <v>76.180000000000007</v>
          </cell>
          <cell r="BC63">
            <v>20.63</v>
          </cell>
          <cell r="BD63">
            <v>-0.64</v>
          </cell>
          <cell r="BE63">
            <v>46.3</v>
          </cell>
          <cell r="BF63">
            <v>754970</v>
          </cell>
          <cell r="BG63">
            <v>0</v>
          </cell>
          <cell r="BH63">
            <v>59</v>
          </cell>
          <cell r="BI63">
            <v>19</v>
          </cell>
        </row>
        <row r="64">
          <cell r="A64">
            <v>34011209</v>
          </cell>
          <cell r="B64" t="str">
            <v>ACHALPUR</v>
          </cell>
          <cell r="C64">
            <v>201208</v>
          </cell>
          <cell r="D64">
            <v>1635</v>
          </cell>
          <cell r="E64" t="str">
            <v>DARYAPUR</v>
          </cell>
          <cell r="F64">
            <v>34011</v>
          </cell>
          <cell r="G64" t="str">
            <v>33 KV Yeoda</v>
          </cell>
          <cell r="H64">
            <v>209</v>
          </cell>
          <cell r="I64" t="str">
            <v>11KV Yeoda</v>
          </cell>
          <cell r="J64" t="str">
            <v>OTH</v>
          </cell>
          <cell r="K64">
            <v>19.48</v>
          </cell>
          <cell r="L64">
            <v>89.01</v>
          </cell>
          <cell r="M64">
            <v>28.329147999999989</v>
          </cell>
          <cell r="N64" t="str">
            <v>C</v>
          </cell>
          <cell r="O64">
            <v>28.33</v>
          </cell>
          <cell r="P64" t="str">
            <v>C</v>
          </cell>
          <cell r="Q64">
            <v>4130</v>
          </cell>
          <cell r="R64">
            <v>46</v>
          </cell>
          <cell r="S64">
            <v>20</v>
          </cell>
          <cell r="T64">
            <v>2080672.75</v>
          </cell>
          <cell r="U64">
            <v>366537.25</v>
          </cell>
          <cell r="V64">
            <v>387592.5</v>
          </cell>
          <cell r="W64">
            <v>991474</v>
          </cell>
          <cell r="X64">
            <v>119322</v>
          </cell>
          <cell r="Y64">
            <v>51900</v>
          </cell>
          <cell r="Z64">
            <v>3254.4630000000002</v>
          </cell>
          <cell r="AA64">
            <v>232.5</v>
          </cell>
          <cell r="AB64">
            <v>100</v>
          </cell>
          <cell r="AC64">
            <v>3767099.43</v>
          </cell>
          <cell r="AD64">
            <v>11982.99</v>
          </cell>
          <cell r="AE64">
            <v>1186.95</v>
          </cell>
          <cell r="AF64">
            <v>4130383.99</v>
          </cell>
          <cell r="AG64">
            <v>98298.57</v>
          </cell>
          <cell r="AH64">
            <v>23939.64</v>
          </cell>
          <cell r="AI64">
            <v>2700915.43</v>
          </cell>
          <cell r="AJ64">
            <v>365716.45</v>
          </cell>
          <cell r="AK64">
            <v>387993.4</v>
          </cell>
          <cell r="AL64">
            <v>0</v>
          </cell>
          <cell r="AM64">
            <v>0</v>
          </cell>
          <cell r="AN64">
            <v>0</v>
          </cell>
          <cell r="AO64">
            <v>643260.88</v>
          </cell>
          <cell r="AP64">
            <v>190031.84</v>
          </cell>
          <cell r="AQ64">
            <v>393877.58</v>
          </cell>
          <cell r="AR64">
            <v>0</v>
          </cell>
          <cell r="AS64">
            <v>0</v>
          </cell>
          <cell r="AT64">
            <v>0</v>
          </cell>
          <cell r="AX64">
            <v>0</v>
          </cell>
          <cell r="AY64">
            <v>0</v>
          </cell>
          <cell r="AZ64">
            <v>0</v>
          </cell>
          <cell r="BA64">
            <v>1256240</v>
          </cell>
          <cell r="BB64">
            <v>89.01</v>
          </cell>
          <cell r="BC64">
            <v>14.51</v>
          </cell>
          <cell r="BD64">
            <v>5.58</v>
          </cell>
          <cell r="BE64">
            <v>21.08</v>
          </cell>
          <cell r="BF64">
            <v>1256240</v>
          </cell>
          <cell r="BG64">
            <v>0</v>
          </cell>
          <cell r="BH64">
            <v>46</v>
          </cell>
          <cell r="BI64">
            <v>31</v>
          </cell>
        </row>
        <row r="65">
          <cell r="A65">
            <v>34011210</v>
          </cell>
          <cell r="B65" t="str">
            <v>ACHALPUR</v>
          </cell>
          <cell r="C65">
            <v>201208</v>
          </cell>
          <cell r="D65">
            <v>1635</v>
          </cell>
          <cell r="E65" t="str">
            <v>DARYAPUR</v>
          </cell>
          <cell r="F65">
            <v>34011</v>
          </cell>
          <cell r="G65" t="str">
            <v>33 KV Yeoda</v>
          </cell>
          <cell r="H65">
            <v>210</v>
          </cell>
          <cell r="I65" t="str">
            <v>11 KV Umari</v>
          </cell>
          <cell r="J65" t="str">
            <v>AGD</v>
          </cell>
          <cell r="K65">
            <v>-91508500</v>
          </cell>
          <cell r="L65">
            <v>33.47</v>
          </cell>
          <cell r="M65">
            <v>-30627828.420000002</v>
          </cell>
          <cell r="N65" t="str">
            <v/>
          </cell>
          <cell r="O65">
            <v>-30627828</v>
          </cell>
          <cell r="P65" t="str">
            <v>E</v>
          </cell>
          <cell r="Q65">
            <v>2063</v>
          </cell>
          <cell r="R65">
            <v>160</v>
          </cell>
          <cell r="S65">
            <v>85</v>
          </cell>
          <cell r="T65">
            <v>5647017.1600000001</v>
          </cell>
          <cell r="U65">
            <v>2011896.62</v>
          </cell>
          <cell r="V65">
            <v>2791346.45</v>
          </cell>
          <cell r="W65">
            <v>915085</v>
          </cell>
          <cell r="X65">
            <v>457557</v>
          </cell>
          <cell r="Y65">
            <v>212271</v>
          </cell>
          <cell r="Z65">
            <v>2436.6345999999999</v>
          </cell>
          <cell r="AA65">
            <v>836</v>
          </cell>
          <cell r="AB65">
            <v>409</v>
          </cell>
          <cell r="AC65">
            <v>1268569.23</v>
          </cell>
          <cell r="AD65">
            <v>40693.199999999997</v>
          </cell>
          <cell r="AE65">
            <v>2182.29</v>
          </cell>
          <cell r="AF65">
            <v>1751159.84</v>
          </cell>
          <cell r="AG65">
            <v>376411.77</v>
          </cell>
          <cell r="AH65">
            <v>96745.71</v>
          </cell>
          <cell r="AI65">
            <v>6037885.4199999999</v>
          </cell>
          <cell r="AJ65">
            <v>2002501.73</v>
          </cell>
          <cell r="AK65">
            <v>2792045.41</v>
          </cell>
          <cell r="AL65">
            <v>0</v>
          </cell>
          <cell r="AM65">
            <v>0</v>
          </cell>
          <cell r="AN65">
            <v>0</v>
          </cell>
          <cell r="AO65">
            <v>5401544.4000000004</v>
          </cell>
          <cell r="AP65">
            <v>1679512.07</v>
          </cell>
          <cell r="AQ65">
            <v>3660791.12</v>
          </cell>
          <cell r="AR65">
            <v>0</v>
          </cell>
          <cell r="AS65">
            <v>0</v>
          </cell>
          <cell r="AT65">
            <v>0</v>
          </cell>
          <cell r="AX65">
            <v>0</v>
          </cell>
          <cell r="AY65">
            <v>0</v>
          </cell>
          <cell r="AZ65">
            <v>0</v>
          </cell>
          <cell r="BA65">
            <v>0</v>
          </cell>
          <cell r="BB65">
            <v>86.53</v>
          </cell>
          <cell r="BC65">
            <v>11.33</v>
          </cell>
          <cell r="BD65">
            <v>2.5499999999999998</v>
          </cell>
          <cell r="BE65">
            <v>-91508500</v>
          </cell>
          <cell r="BF65">
            <v>0</v>
          </cell>
          <cell r="BG65">
            <v>0</v>
          </cell>
          <cell r="BH65">
            <v>32</v>
          </cell>
          <cell r="BI65">
            <v>23</v>
          </cell>
        </row>
        <row r="66">
          <cell r="A66">
            <v>34012205</v>
          </cell>
          <cell r="B66" t="str">
            <v>ACHALPUR</v>
          </cell>
          <cell r="C66">
            <v>201208</v>
          </cell>
          <cell r="D66">
            <v>1635</v>
          </cell>
          <cell r="E66" t="str">
            <v>DARYAPUR</v>
          </cell>
          <cell r="F66">
            <v>34012</v>
          </cell>
          <cell r="G66" t="str">
            <v>33KV Kholapur</v>
          </cell>
          <cell r="H66">
            <v>205</v>
          </cell>
          <cell r="I66" t="str">
            <v>11 KV Wathoda</v>
          </cell>
          <cell r="J66" t="str">
            <v>AGD</v>
          </cell>
          <cell r="K66">
            <v>-2236.5100000000002</v>
          </cell>
          <cell r="L66">
            <v>37.216666699999998</v>
          </cell>
          <cell r="M66">
            <v>-769.57113911217004</v>
          </cell>
          <cell r="N66" t="str">
            <v/>
          </cell>
          <cell r="O66">
            <v>-769.57</v>
          </cell>
          <cell r="P66" t="str">
            <v>E</v>
          </cell>
          <cell r="Q66">
            <v>935</v>
          </cell>
          <cell r="R66">
            <v>162</v>
          </cell>
          <cell r="S66">
            <v>148</v>
          </cell>
          <cell r="T66">
            <v>4457178.42</v>
          </cell>
          <cell r="U66">
            <v>1110516.3899999999</v>
          </cell>
          <cell r="V66">
            <v>2624216.71</v>
          </cell>
          <cell r="W66">
            <v>781330</v>
          </cell>
          <cell r="X66">
            <v>369750</v>
          </cell>
          <cell r="Y66">
            <v>303096</v>
          </cell>
          <cell r="Z66">
            <v>1816.9516000000001</v>
          </cell>
          <cell r="AA66">
            <v>809.5</v>
          </cell>
          <cell r="AB66">
            <v>584</v>
          </cell>
          <cell r="AC66">
            <v>521721.15</v>
          </cell>
          <cell r="AD66">
            <v>45636.24</v>
          </cell>
          <cell r="AE66">
            <v>3714.72</v>
          </cell>
          <cell r="AF66">
            <v>905858.93</v>
          </cell>
          <cell r="AG66">
            <v>300185.13</v>
          </cell>
          <cell r="AH66">
            <v>128910.99</v>
          </cell>
          <cell r="AI66">
            <v>4580094.63</v>
          </cell>
          <cell r="AJ66">
            <v>1104074.8500000001</v>
          </cell>
          <cell r="AK66">
            <v>2624175.5699999998</v>
          </cell>
          <cell r="AL66">
            <v>0</v>
          </cell>
          <cell r="AM66">
            <v>0</v>
          </cell>
          <cell r="AN66">
            <v>0</v>
          </cell>
          <cell r="AO66">
            <v>4180245.64</v>
          </cell>
          <cell r="AP66">
            <v>857370.38</v>
          </cell>
          <cell r="AQ66">
            <v>3274980.89</v>
          </cell>
          <cell r="AR66">
            <v>0</v>
          </cell>
          <cell r="AS66">
            <v>0</v>
          </cell>
          <cell r="AT66">
            <v>0</v>
          </cell>
          <cell r="AX66">
            <v>0</v>
          </cell>
          <cell r="AY66">
            <v>0</v>
          </cell>
          <cell r="AZ66">
            <v>0</v>
          </cell>
          <cell r="BA66">
            <v>33440</v>
          </cell>
          <cell r="BB66">
            <v>90.94</v>
          </cell>
          <cell r="BC66">
            <v>17.13</v>
          </cell>
          <cell r="BD66">
            <v>3.58</v>
          </cell>
          <cell r="BE66">
            <v>-2236.5100000000002</v>
          </cell>
          <cell r="BF66">
            <v>33440</v>
          </cell>
          <cell r="BG66">
            <v>0</v>
          </cell>
          <cell r="BI66">
            <v>34</v>
          </cell>
        </row>
        <row r="67">
          <cell r="A67">
            <v>34012206</v>
          </cell>
          <cell r="B67" t="str">
            <v>ACHALPUR</v>
          </cell>
          <cell r="C67">
            <v>201208</v>
          </cell>
          <cell r="D67">
            <v>1635</v>
          </cell>
          <cell r="E67" t="str">
            <v>DARYAPUR</v>
          </cell>
          <cell r="F67">
            <v>34012</v>
          </cell>
          <cell r="G67" t="str">
            <v>33 KV Kholapur</v>
          </cell>
          <cell r="H67">
            <v>206</v>
          </cell>
          <cell r="I67" t="str">
            <v>11 KV Kholapur</v>
          </cell>
          <cell r="J67" t="str">
            <v>AGD</v>
          </cell>
          <cell r="K67">
            <v>-120.29</v>
          </cell>
          <cell r="L67">
            <v>35.049999999999997</v>
          </cell>
          <cell r="M67">
            <v>22.788354999999996</v>
          </cell>
          <cell r="N67" t="str">
            <v>B</v>
          </cell>
          <cell r="O67">
            <v>22.79</v>
          </cell>
          <cell r="P67" t="str">
            <v>B</v>
          </cell>
          <cell r="Q67">
            <v>4228</v>
          </cell>
          <cell r="R67">
            <v>114</v>
          </cell>
          <cell r="S67">
            <v>113</v>
          </cell>
          <cell r="T67">
            <v>4073791.77</v>
          </cell>
          <cell r="U67">
            <v>791690.93</v>
          </cell>
          <cell r="V67">
            <v>1649732.59</v>
          </cell>
          <cell r="W67">
            <v>1164464</v>
          </cell>
          <cell r="X67">
            <v>250311</v>
          </cell>
          <cell r="Y67">
            <v>207081</v>
          </cell>
          <cell r="Z67">
            <v>3695.0046000000002</v>
          </cell>
          <cell r="AA67">
            <v>552</v>
          </cell>
          <cell r="AB67">
            <v>399</v>
          </cell>
          <cell r="AC67">
            <v>4234092.24</v>
          </cell>
          <cell r="AD67">
            <v>35372.43</v>
          </cell>
          <cell r="AE67">
            <v>7195.89</v>
          </cell>
          <cell r="AF67">
            <v>4060508.44</v>
          </cell>
          <cell r="AG67">
            <v>200816.25</v>
          </cell>
          <cell r="AH67">
            <v>83064.63</v>
          </cell>
          <cell r="AI67">
            <v>4716108.51</v>
          </cell>
          <cell r="AJ67">
            <v>776247.59</v>
          </cell>
          <cell r="AK67">
            <v>1629825.19</v>
          </cell>
          <cell r="AL67">
            <v>0</v>
          </cell>
          <cell r="AM67">
            <v>0</v>
          </cell>
          <cell r="AN67">
            <v>0</v>
          </cell>
          <cell r="AO67">
            <v>2931143.38</v>
          </cell>
          <cell r="AP67">
            <v>686501.84</v>
          </cell>
          <cell r="AQ67">
            <v>2148263.56</v>
          </cell>
          <cell r="AR67">
            <v>0</v>
          </cell>
          <cell r="AS67">
            <v>0</v>
          </cell>
          <cell r="AT67">
            <v>0</v>
          </cell>
          <cell r="AX67">
            <v>0</v>
          </cell>
          <cell r="AY67">
            <v>0</v>
          </cell>
          <cell r="AZ67">
            <v>0</v>
          </cell>
          <cell r="BA67">
            <v>534423</v>
          </cell>
          <cell r="BB67">
            <v>105.6</v>
          </cell>
          <cell r="BC67">
            <v>15.29</v>
          </cell>
          <cell r="BD67">
            <v>-10.14</v>
          </cell>
          <cell r="BE67">
            <v>-117.89</v>
          </cell>
          <cell r="BF67">
            <v>534423</v>
          </cell>
          <cell r="BG67">
            <v>0</v>
          </cell>
          <cell r="BH67">
            <v>54</v>
          </cell>
          <cell r="BI67">
            <v>65</v>
          </cell>
        </row>
        <row r="68">
          <cell r="A68">
            <v>34012207</v>
          </cell>
          <cell r="B68" t="str">
            <v>ACHALPUR</v>
          </cell>
          <cell r="C68">
            <v>201208</v>
          </cell>
          <cell r="D68">
            <v>1635</v>
          </cell>
          <cell r="E68" t="str">
            <v>DARYAPUR</v>
          </cell>
          <cell r="F68">
            <v>34012</v>
          </cell>
          <cell r="G68" t="str">
            <v>33 KV Kholapur</v>
          </cell>
          <cell r="H68">
            <v>207</v>
          </cell>
          <cell r="I68" t="str">
            <v>11 KV Kholapur w/w</v>
          </cell>
          <cell r="J68" t="str">
            <v>OTH</v>
          </cell>
          <cell r="K68">
            <v>75.69</v>
          </cell>
          <cell r="L68">
            <v>64.39</v>
          </cell>
          <cell r="M68">
            <v>84.346790999999996</v>
          </cell>
          <cell r="N68" t="str">
            <v>G3</v>
          </cell>
          <cell r="O68">
            <v>84.35</v>
          </cell>
          <cell r="P68" t="str">
            <v>G3</v>
          </cell>
          <cell r="Q68">
            <v>1634</v>
          </cell>
          <cell r="R68">
            <v>29</v>
          </cell>
          <cell r="S68">
            <v>33</v>
          </cell>
          <cell r="T68">
            <v>1117314.1599999999</v>
          </cell>
          <cell r="U68">
            <v>130127.15</v>
          </cell>
          <cell r="V68">
            <v>480231.21</v>
          </cell>
          <cell r="W68">
            <v>376341</v>
          </cell>
          <cell r="X68">
            <v>67326</v>
          </cell>
          <cell r="Y68">
            <v>52419</v>
          </cell>
          <cell r="Z68">
            <v>1206.1782000000001</v>
          </cell>
          <cell r="AA68">
            <v>148.5</v>
          </cell>
          <cell r="AB68">
            <v>101</v>
          </cell>
          <cell r="AC68">
            <v>1325173.3400000001</v>
          </cell>
          <cell r="AD68">
            <v>20283.240000000002</v>
          </cell>
          <cell r="AE68">
            <v>3134.88</v>
          </cell>
          <cell r="AF68">
            <v>1358992.19</v>
          </cell>
          <cell r="AG68">
            <v>54741.15</v>
          </cell>
          <cell r="AH68">
            <v>19365.36</v>
          </cell>
          <cell r="AI68">
            <v>1592832</v>
          </cell>
          <cell r="AJ68">
            <v>125392.88</v>
          </cell>
          <cell r="AK68">
            <v>477254.75</v>
          </cell>
          <cell r="AL68">
            <v>0</v>
          </cell>
          <cell r="AM68">
            <v>0</v>
          </cell>
          <cell r="AN68">
            <v>0</v>
          </cell>
          <cell r="AO68">
            <v>837621.39</v>
          </cell>
          <cell r="AP68">
            <v>103837.38</v>
          </cell>
          <cell r="AQ68">
            <v>702367.66</v>
          </cell>
          <cell r="AR68">
            <v>0</v>
          </cell>
          <cell r="AS68">
            <v>0</v>
          </cell>
          <cell r="AT68">
            <v>0</v>
          </cell>
          <cell r="AX68">
            <v>0</v>
          </cell>
          <cell r="AY68">
            <v>0</v>
          </cell>
          <cell r="AZ68">
            <v>0</v>
          </cell>
          <cell r="BA68">
            <v>1554240</v>
          </cell>
          <cell r="BB68">
            <v>90.03</v>
          </cell>
          <cell r="BC68">
            <v>38.75</v>
          </cell>
          <cell r="BD68">
            <v>6.79</v>
          </cell>
          <cell r="BE68">
            <v>75.790000000000006</v>
          </cell>
          <cell r="BF68">
            <v>1554240</v>
          </cell>
          <cell r="BG68">
            <v>0</v>
          </cell>
          <cell r="BH68">
            <v>31</v>
          </cell>
          <cell r="BI68">
            <v>31</v>
          </cell>
        </row>
        <row r="69">
          <cell r="A69">
            <v>34012208</v>
          </cell>
          <cell r="B69" t="str">
            <v>ACHALPUR</v>
          </cell>
          <cell r="C69">
            <v>201208</v>
          </cell>
          <cell r="D69">
            <v>1635</v>
          </cell>
          <cell r="E69" t="str">
            <v>DARYAPUR</v>
          </cell>
          <cell r="F69">
            <v>34012</v>
          </cell>
          <cell r="G69" t="str">
            <v>33 KV Kholapur</v>
          </cell>
          <cell r="H69">
            <v>208</v>
          </cell>
          <cell r="I69" t="str">
            <v>11 KV Khalkoni</v>
          </cell>
          <cell r="J69" t="str">
            <v>OTH</v>
          </cell>
          <cell r="K69">
            <v>-96.79</v>
          </cell>
          <cell r="L69">
            <v>50.115000000000002</v>
          </cell>
          <cell r="M69">
            <v>1.378691499999988</v>
          </cell>
          <cell r="N69" t="str">
            <v>A</v>
          </cell>
          <cell r="O69">
            <v>1.38</v>
          </cell>
          <cell r="P69" t="str">
            <v>A</v>
          </cell>
          <cell r="Q69">
            <v>758</v>
          </cell>
          <cell r="R69">
            <v>7</v>
          </cell>
          <cell r="S69">
            <v>13</v>
          </cell>
          <cell r="T69">
            <v>588358.43999999994</v>
          </cell>
          <cell r="U69">
            <v>80596.89</v>
          </cell>
          <cell r="V69">
            <v>305541.40000000002</v>
          </cell>
          <cell r="W69">
            <v>161483</v>
          </cell>
          <cell r="X69">
            <v>16050</v>
          </cell>
          <cell r="Y69">
            <v>31659</v>
          </cell>
          <cell r="Z69">
            <v>557.65260000000001</v>
          </cell>
          <cell r="AA69">
            <v>31</v>
          </cell>
          <cell r="AB69">
            <v>61</v>
          </cell>
          <cell r="AC69">
            <v>682300.73</v>
          </cell>
          <cell r="AD69">
            <v>3691.11</v>
          </cell>
          <cell r="AE69">
            <v>77.52</v>
          </cell>
          <cell r="AF69">
            <v>604784.36</v>
          </cell>
          <cell r="AG69">
            <v>12608.34</v>
          </cell>
          <cell r="AH69">
            <v>14309.61</v>
          </cell>
          <cell r="AI69">
            <v>657626.37</v>
          </cell>
          <cell r="AJ69">
            <v>80504.53</v>
          </cell>
          <cell r="AK69">
            <v>305715.3</v>
          </cell>
          <cell r="AL69">
            <v>0</v>
          </cell>
          <cell r="AM69">
            <v>0</v>
          </cell>
          <cell r="AN69">
            <v>0</v>
          </cell>
          <cell r="AO69">
            <v>448639.31</v>
          </cell>
          <cell r="AP69">
            <v>83575.72</v>
          </cell>
          <cell r="AQ69">
            <v>352862.89</v>
          </cell>
          <cell r="AR69">
            <v>0</v>
          </cell>
          <cell r="AS69">
            <v>0</v>
          </cell>
          <cell r="AT69">
            <v>0</v>
          </cell>
          <cell r="AX69">
            <v>0</v>
          </cell>
          <cell r="AY69">
            <v>0</v>
          </cell>
          <cell r="AZ69">
            <v>0</v>
          </cell>
          <cell r="BA69">
            <v>82060</v>
          </cell>
          <cell r="BB69">
            <v>113.83</v>
          </cell>
          <cell r="BC69">
            <v>35.950000000000003</v>
          </cell>
          <cell r="BD69">
            <v>0.23</v>
          </cell>
          <cell r="BE69">
            <v>-96.79</v>
          </cell>
          <cell r="BF69">
            <v>82060</v>
          </cell>
          <cell r="BG69">
            <v>0</v>
          </cell>
          <cell r="BH69">
            <v>15</v>
          </cell>
          <cell r="BI69">
            <v>15</v>
          </cell>
        </row>
        <row r="70">
          <cell r="A70">
            <v>34034204</v>
          </cell>
          <cell r="B70" t="str">
            <v>ACHALPUR</v>
          </cell>
          <cell r="C70">
            <v>201208</v>
          </cell>
          <cell r="D70">
            <v>1635</v>
          </cell>
          <cell r="E70" t="str">
            <v>DARYAPUR</v>
          </cell>
          <cell r="F70">
            <v>34034</v>
          </cell>
          <cell r="G70" t="str">
            <v>33 KV Asadpur</v>
          </cell>
          <cell r="H70">
            <v>204</v>
          </cell>
          <cell r="I70" t="str">
            <v>11 KV Khallar</v>
          </cell>
          <cell r="J70" t="str">
            <v>AGD</v>
          </cell>
          <cell r="K70">
            <v>-92259903</v>
          </cell>
          <cell r="L70">
            <v>60.57</v>
          </cell>
          <cell r="M70">
            <v>-55881783.817100003</v>
          </cell>
          <cell r="N70" t="str">
            <v/>
          </cell>
          <cell r="O70">
            <v>-55881784</v>
          </cell>
          <cell r="P70" t="str">
            <v>E</v>
          </cell>
          <cell r="Q70">
            <v>2432</v>
          </cell>
          <cell r="R70">
            <v>176</v>
          </cell>
          <cell r="S70">
            <v>53</v>
          </cell>
          <cell r="T70">
            <v>3020473.36</v>
          </cell>
          <cell r="U70">
            <v>684218.31</v>
          </cell>
          <cell r="V70">
            <v>1175865.98</v>
          </cell>
          <cell r="W70">
            <v>922599</v>
          </cell>
          <cell r="X70">
            <v>452346</v>
          </cell>
          <cell r="Y70">
            <v>131307</v>
          </cell>
          <cell r="Z70">
            <v>2481.5726</v>
          </cell>
          <cell r="AA70">
            <v>879</v>
          </cell>
          <cell r="AB70">
            <v>253</v>
          </cell>
          <cell r="AC70">
            <v>1757705.89</v>
          </cell>
          <cell r="AD70">
            <v>105935.97</v>
          </cell>
          <cell r="AE70">
            <v>4115.5200000000004</v>
          </cell>
          <cell r="AF70">
            <v>2095292.63</v>
          </cell>
          <cell r="AG70">
            <v>365491.83</v>
          </cell>
          <cell r="AH70">
            <v>59672.85</v>
          </cell>
          <cell r="AI70">
            <v>3624700.27</v>
          </cell>
          <cell r="AJ70">
            <v>672969.29</v>
          </cell>
          <cell r="AK70">
            <v>1175768.6499999999</v>
          </cell>
          <cell r="AL70">
            <v>0</v>
          </cell>
          <cell r="AM70">
            <v>0</v>
          </cell>
          <cell r="AN70">
            <v>0</v>
          </cell>
          <cell r="AO70">
            <v>2239266.25</v>
          </cell>
          <cell r="AP70">
            <v>636502.18999999994</v>
          </cell>
          <cell r="AQ70">
            <v>1528111.13</v>
          </cell>
          <cell r="AR70">
            <v>0</v>
          </cell>
          <cell r="AS70">
            <v>0</v>
          </cell>
          <cell r="AT70">
            <v>0</v>
          </cell>
          <cell r="AX70">
            <v>0</v>
          </cell>
          <cell r="AY70">
            <v>0</v>
          </cell>
          <cell r="AZ70">
            <v>0</v>
          </cell>
          <cell r="BA70">
            <v>0</v>
          </cell>
          <cell r="BB70">
            <v>87.6</v>
          </cell>
          <cell r="BC70">
            <v>33.54</v>
          </cell>
          <cell r="BD70">
            <v>8.48</v>
          </cell>
          <cell r="BE70">
            <v>-92259900</v>
          </cell>
          <cell r="BF70">
            <v>0</v>
          </cell>
          <cell r="BG70">
            <v>0</v>
          </cell>
          <cell r="BH70">
            <v>56</v>
          </cell>
          <cell r="BI70">
            <v>38</v>
          </cell>
        </row>
        <row r="71">
          <cell r="A71">
            <v>34053202</v>
          </cell>
          <cell r="B71" t="str">
            <v>ACHALPUR</v>
          </cell>
          <cell r="C71">
            <v>201208</v>
          </cell>
          <cell r="D71">
            <v>1635</v>
          </cell>
          <cell r="E71" t="str">
            <v>DARYAPUR</v>
          </cell>
          <cell r="F71">
            <v>34053</v>
          </cell>
          <cell r="G71" t="str">
            <v>33 KV KAPUSTALANI</v>
          </cell>
          <cell r="H71">
            <v>202</v>
          </cell>
          <cell r="I71" t="str">
            <v>11 KV PIMPLAGAVHAN GAOTHAN</v>
          </cell>
          <cell r="J71" t="str">
            <v>AGD</v>
          </cell>
          <cell r="K71">
            <v>17.32</v>
          </cell>
          <cell r="L71">
            <v>55.52</v>
          </cell>
          <cell r="M71">
            <v>54.096063999999998</v>
          </cell>
          <cell r="N71" t="str">
            <v>F</v>
          </cell>
          <cell r="O71">
            <v>54.1</v>
          </cell>
          <cell r="P71" t="str">
            <v>F</v>
          </cell>
          <cell r="Q71">
            <v>706</v>
          </cell>
          <cell r="R71">
            <v>106</v>
          </cell>
          <cell r="S71">
            <v>8</v>
          </cell>
          <cell r="T71">
            <v>900686.19</v>
          </cell>
          <cell r="U71">
            <v>529788.27</v>
          </cell>
          <cell r="V71">
            <v>120938.79</v>
          </cell>
          <cell r="W71">
            <v>382706</v>
          </cell>
          <cell r="X71">
            <v>288594</v>
          </cell>
          <cell r="Y71">
            <v>17646</v>
          </cell>
          <cell r="Z71">
            <v>978.09199999999998</v>
          </cell>
          <cell r="AA71">
            <v>535.5</v>
          </cell>
          <cell r="AB71">
            <v>34</v>
          </cell>
          <cell r="AC71">
            <v>434569.27</v>
          </cell>
          <cell r="AD71">
            <v>36425.279999999999</v>
          </cell>
          <cell r="AE71">
            <v>1136.01</v>
          </cell>
          <cell r="AF71">
            <v>636731.12</v>
          </cell>
          <cell r="AG71">
            <v>237228.72</v>
          </cell>
          <cell r="AH71">
            <v>7677.66</v>
          </cell>
          <cell r="AI71">
            <v>939199.7</v>
          </cell>
          <cell r="AJ71">
            <v>515125.99</v>
          </cell>
          <cell r="AK71">
            <v>120965</v>
          </cell>
          <cell r="AL71">
            <v>0</v>
          </cell>
          <cell r="AM71">
            <v>0</v>
          </cell>
          <cell r="AN71">
            <v>0</v>
          </cell>
          <cell r="AO71">
            <v>377704.08</v>
          </cell>
          <cell r="AP71">
            <v>232658.88</v>
          </cell>
          <cell r="AQ71">
            <v>127541.55</v>
          </cell>
          <cell r="AR71">
            <v>0</v>
          </cell>
          <cell r="AS71">
            <v>0</v>
          </cell>
          <cell r="AT71">
            <v>0</v>
          </cell>
          <cell r="AX71">
            <v>0</v>
          </cell>
          <cell r="AY71">
            <v>0</v>
          </cell>
          <cell r="AZ71">
            <v>0</v>
          </cell>
          <cell r="BA71">
            <v>462864</v>
          </cell>
          <cell r="BB71">
            <v>97.25</v>
          </cell>
          <cell r="BC71">
            <v>13.79</v>
          </cell>
          <cell r="BD71">
            <v>18.36</v>
          </cell>
          <cell r="BE71">
            <v>17.32</v>
          </cell>
          <cell r="BF71">
            <v>462864</v>
          </cell>
          <cell r="BG71">
            <v>0</v>
          </cell>
          <cell r="BH71">
            <v>8</v>
          </cell>
          <cell r="BI71">
            <v>15</v>
          </cell>
        </row>
        <row r="72">
          <cell r="A72">
            <v>34053203</v>
          </cell>
          <cell r="B72" t="str">
            <v>ACHALPUR</v>
          </cell>
          <cell r="C72">
            <v>201208</v>
          </cell>
          <cell r="D72">
            <v>1635</v>
          </cell>
          <cell r="E72" t="str">
            <v>DARYAPUR</v>
          </cell>
          <cell r="F72">
            <v>34053</v>
          </cell>
          <cell r="G72" t="str">
            <v>33 KV KAPUSTALANI</v>
          </cell>
          <cell r="H72">
            <v>203</v>
          </cell>
          <cell r="I72" t="str">
            <v>11 KV PIMPALGAVHAN AG</v>
          </cell>
          <cell r="J72" t="str">
            <v>AGD</v>
          </cell>
          <cell r="K72">
            <v>-56.35</v>
          </cell>
          <cell r="L72">
            <v>27.123333299999999</v>
          </cell>
          <cell r="M72">
            <v>57.592668385450004</v>
          </cell>
          <cell r="N72" t="str">
            <v>G1</v>
          </cell>
          <cell r="O72">
            <v>57.59</v>
          </cell>
          <cell r="P72" t="str">
            <v>F</v>
          </cell>
          <cell r="Q72">
            <v>157</v>
          </cell>
          <cell r="R72">
            <v>49</v>
          </cell>
          <cell r="S72">
            <v>30</v>
          </cell>
          <cell r="T72">
            <v>839532.2</v>
          </cell>
          <cell r="U72">
            <v>269609.63</v>
          </cell>
          <cell r="V72">
            <v>535629.25</v>
          </cell>
          <cell r="W72">
            <v>223503.5</v>
          </cell>
          <cell r="X72">
            <v>137907</v>
          </cell>
          <cell r="Y72">
            <v>71881.5</v>
          </cell>
          <cell r="Z72">
            <v>452.81200000000001</v>
          </cell>
          <cell r="AA72">
            <v>245</v>
          </cell>
          <cell r="AB72">
            <v>138.5</v>
          </cell>
          <cell r="AC72">
            <v>60403.39</v>
          </cell>
          <cell r="AD72">
            <v>14658.33</v>
          </cell>
          <cell r="AE72">
            <v>1283.8499999999999</v>
          </cell>
          <cell r="AF72">
            <v>207676.81</v>
          </cell>
          <cell r="AG72">
            <v>113617.32</v>
          </cell>
          <cell r="AH72">
            <v>32485.919999999998</v>
          </cell>
          <cell r="AI72">
            <v>847754.2</v>
          </cell>
          <cell r="AJ72">
            <v>263561.15000000002</v>
          </cell>
          <cell r="AK72">
            <v>536082.23</v>
          </cell>
          <cell r="AL72">
            <v>0</v>
          </cell>
          <cell r="AM72">
            <v>0</v>
          </cell>
          <cell r="AN72">
            <v>0</v>
          </cell>
          <cell r="AO72">
            <v>676285.81</v>
          </cell>
          <cell r="AP72">
            <v>155804.29999999999</v>
          </cell>
          <cell r="AQ72">
            <v>518760.06</v>
          </cell>
          <cell r="AR72">
            <v>0</v>
          </cell>
          <cell r="AS72">
            <v>0</v>
          </cell>
          <cell r="AT72">
            <v>0</v>
          </cell>
          <cell r="AX72">
            <v>0</v>
          </cell>
          <cell r="AY72">
            <v>0</v>
          </cell>
          <cell r="AZ72">
            <v>0</v>
          </cell>
          <cell r="BA72">
            <v>142954</v>
          </cell>
          <cell r="BB72">
            <v>65.48</v>
          </cell>
          <cell r="BC72">
            <v>11.48</v>
          </cell>
          <cell r="BD72">
            <v>4.41</v>
          </cell>
          <cell r="BE72">
            <v>-56.35</v>
          </cell>
          <cell r="BF72">
            <v>142954</v>
          </cell>
          <cell r="BG72">
            <v>0</v>
          </cell>
          <cell r="BI72">
            <v>2</v>
          </cell>
        </row>
        <row r="73">
          <cell r="A73">
            <v>34054211</v>
          </cell>
          <cell r="B73" t="str">
            <v>ACHALPUR</v>
          </cell>
          <cell r="C73">
            <v>201208</v>
          </cell>
          <cell r="D73">
            <v>1635</v>
          </cell>
          <cell r="E73" t="str">
            <v>DARYAPUR</v>
          </cell>
          <cell r="F73">
            <v>34054</v>
          </cell>
          <cell r="G73" t="str">
            <v>Nimbhari</v>
          </cell>
          <cell r="H73">
            <v>211</v>
          </cell>
          <cell r="I73" t="str">
            <v>11 KV Kumbhargaon</v>
          </cell>
          <cell r="J73" t="str">
            <v>AGD</v>
          </cell>
          <cell r="K73">
            <v>-0.51</v>
          </cell>
          <cell r="L73">
            <v>53.994999999999997</v>
          </cell>
          <cell r="M73">
            <v>45.729625500000004</v>
          </cell>
          <cell r="N73" t="str">
            <v>E</v>
          </cell>
          <cell r="O73">
            <v>45.73</v>
          </cell>
          <cell r="P73" t="str">
            <v>E</v>
          </cell>
          <cell r="Q73">
            <v>2345</v>
          </cell>
          <cell r="R73">
            <v>84</v>
          </cell>
          <cell r="S73">
            <v>8</v>
          </cell>
          <cell r="T73">
            <v>1450020.05</v>
          </cell>
          <cell r="U73">
            <v>437895.7</v>
          </cell>
          <cell r="V73">
            <v>177284.16</v>
          </cell>
          <cell r="W73">
            <v>583538.5</v>
          </cell>
          <cell r="X73">
            <v>223578</v>
          </cell>
          <cell r="Y73">
            <v>16867.5</v>
          </cell>
          <cell r="Z73">
            <v>1833.135</v>
          </cell>
          <cell r="AA73">
            <v>428</v>
          </cell>
          <cell r="AB73">
            <v>32.5</v>
          </cell>
          <cell r="AC73">
            <v>1771489.3</v>
          </cell>
          <cell r="AD73">
            <v>30067.74</v>
          </cell>
          <cell r="AE73">
            <v>12.93</v>
          </cell>
          <cell r="AF73">
            <v>1972306.58</v>
          </cell>
          <cell r="AG73">
            <v>183720.9</v>
          </cell>
          <cell r="AH73">
            <v>7409.28</v>
          </cell>
          <cell r="AI73">
            <v>1861504.11</v>
          </cell>
          <cell r="AJ73">
            <v>431174.2</v>
          </cell>
          <cell r="AK73">
            <v>177400.9</v>
          </cell>
          <cell r="AL73">
            <v>0</v>
          </cell>
          <cell r="AM73">
            <v>0</v>
          </cell>
          <cell r="AN73">
            <v>0</v>
          </cell>
          <cell r="AO73">
            <v>634506.54</v>
          </cell>
          <cell r="AP73">
            <v>351693.05</v>
          </cell>
          <cell r="AQ73">
            <v>230142.99</v>
          </cell>
          <cell r="AR73">
            <v>0</v>
          </cell>
          <cell r="AS73">
            <v>0</v>
          </cell>
          <cell r="AT73">
            <v>0</v>
          </cell>
          <cell r="AX73">
            <v>0</v>
          </cell>
          <cell r="AY73">
            <v>0</v>
          </cell>
          <cell r="AZ73">
            <v>0</v>
          </cell>
          <cell r="BA73">
            <v>596000</v>
          </cell>
          <cell r="BB73">
            <v>90.73</v>
          </cell>
          <cell r="BC73">
            <v>17.260000000000002</v>
          </cell>
          <cell r="BD73">
            <v>-0.38</v>
          </cell>
          <cell r="BE73">
            <v>2.09</v>
          </cell>
          <cell r="BF73">
            <v>596000</v>
          </cell>
          <cell r="BG73">
            <v>0</v>
          </cell>
          <cell r="BH73">
            <v>56</v>
          </cell>
          <cell r="BI73">
            <v>25</v>
          </cell>
        </row>
        <row r="74">
          <cell r="A74">
            <v>34054212</v>
          </cell>
          <cell r="B74" t="str">
            <v>ACHALPUR</v>
          </cell>
          <cell r="C74">
            <v>201208</v>
          </cell>
          <cell r="D74">
            <v>1635</v>
          </cell>
          <cell r="E74" t="str">
            <v>DARYAPUR</v>
          </cell>
          <cell r="F74">
            <v>34054</v>
          </cell>
          <cell r="G74" t="str">
            <v>33 KV Nimbhari</v>
          </cell>
          <cell r="H74">
            <v>212</v>
          </cell>
          <cell r="I74" t="str">
            <v>11 KV MURHA</v>
          </cell>
          <cell r="J74" t="str">
            <v>AGD</v>
          </cell>
          <cell r="K74">
            <v>-180.46</v>
          </cell>
          <cell r="L74">
            <v>32.786666699999998</v>
          </cell>
          <cell r="M74">
            <v>8.0465145731799907</v>
          </cell>
          <cell r="N74" t="str">
            <v>A</v>
          </cell>
          <cell r="O74">
            <v>8.0500000000000007</v>
          </cell>
          <cell r="P74" t="str">
            <v>A</v>
          </cell>
          <cell r="Q74">
            <v>664</v>
          </cell>
          <cell r="R74">
            <v>74</v>
          </cell>
          <cell r="S74">
            <v>98</v>
          </cell>
          <cell r="T74">
            <v>4006626.97</v>
          </cell>
          <cell r="U74">
            <v>823902.59</v>
          </cell>
          <cell r="V74">
            <v>3075576.49</v>
          </cell>
          <cell r="W74">
            <v>526703</v>
          </cell>
          <cell r="X74">
            <v>213639</v>
          </cell>
          <cell r="Y74">
            <v>255348</v>
          </cell>
          <cell r="Z74">
            <v>1187.3096</v>
          </cell>
          <cell r="AA74">
            <v>386</v>
          </cell>
          <cell r="AB74">
            <v>492</v>
          </cell>
          <cell r="AC74">
            <v>307855.73</v>
          </cell>
          <cell r="AD74">
            <v>20426.37</v>
          </cell>
          <cell r="AE74">
            <v>2564.16</v>
          </cell>
          <cell r="AF74">
            <v>605611.46</v>
          </cell>
          <cell r="AG74">
            <v>175001.13</v>
          </cell>
          <cell r="AH74">
            <v>118726.38</v>
          </cell>
          <cell r="AI74">
            <v>4081489.17</v>
          </cell>
          <cell r="AJ74">
            <v>819414.67</v>
          </cell>
          <cell r="AK74">
            <v>3077340.98</v>
          </cell>
          <cell r="AL74">
            <v>0</v>
          </cell>
          <cell r="AM74">
            <v>0</v>
          </cell>
          <cell r="AN74">
            <v>0</v>
          </cell>
          <cell r="AO74">
            <v>4268193.47</v>
          </cell>
          <cell r="AP74">
            <v>536577.1</v>
          </cell>
          <cell r="AQ74">
            <v>3723866.31</v>
          </cell>
          <cell r="AR74">
            <v>0</v>
          </cell>
          <cell r="AS74">
            <v>0</v>
          </cell>
          <cell r="AT74">
            <v>0</v>
          </cell>
          <cell r="AX74">
            <v>0</v>
          </cell>
          <cell r="AY74">
            <v>0</v>
          </cell>
          <cell r="AZ74">
            <v>0</v>
          </cell>
          <cell r="BA74">
            <v>187800</v>
          </cell>
          <cell r="BB74">
            <v>83.87</v>
          </cell>
          <cell r="BC74">
            <v>12.35</v>
          </cell>
          <cell r="BD74">
            <v>2.14</v>
          </cell>
          <cell r="BE74">
            <v>-180.46</v>
          </cell>
          <cell r="BF74">
            <v>187800</v>
          </cell>
          <cell r="BG74">
            <v>0</v>
          </cell>
          <cell r="BH74">
            <v>14</v>
          </cell>
          <cell r="BI74">
            <v>10</v>
          </cell>
        </row>
        <row r="75">
          <cell r="A75">
            <v>34009212</v>
          </cell>
          <cell r="B75" t="str">
            <v>ACHALPUR</v>
          </cell>
          <cell r="C75">
            <v>201208</v>
          </cell>
          <cell r="D75">
            <v>3077</v>
          </cell>
          <cell r="E75" t="str">
            <v>ACHALPUR I</v>
          </cell>
          <cell r="F75">
            <v>34009</v>
          </cell>
          <cell r="G75" t="str">
            <v>33 KV Pathrot</v>
          </cell>
          <cell r="H75">
            <v>212</v>
          </cell>
          <cell r="I75" t="str">
            <v>11 KV Bilona Ag</v>
          </cell>
          <cell r="J75" t="str">
            <v>AGD</v>
          </cell>
          <cell r="K75">
            <v>-91020050</v>
          </cell>
          <cell r="L75">
            <v>17.713333299999999</v>
          </cell>
          <cell r="M75">
            <v>-16122602.539659949</v>
          </cell>
          <cell r="N75" t="str">
            <v/>
          </cell>
          <cell r="O75">
            <v>-16122603</v>
          </cell>
          <cell r="P75" t="str">
            <v>E</v>
          </cell>
          <cell r="Q75">
            <v>474</v>
          </cell>
          <cell r="R75">
            <v>218</v>
          </cell>
          <cell r="S75">
            <v>225</v>
          </cell>
          <cell r="T75">
            <v>7277901.5599999996</v>
          </cell>
          <cell r="U75">
            <v>1775964.47</v>
          </cell>
          <cell r="V75">
            <v>5382161.6500000004</v>
          </cell>
          <cell r="W75">
            <v>910200.5</v>
          </cell>
          <cell r="X75">
            <v>422043</v>
          </cell>
          <cell r="Y75">
            <v>458137.5</v>
          </cell>
          <cell r="Z75">
            <v>3286.0475999999999</v>
          </cell>
          <cell r="AA75">
            <v>1597.5</v>
          </cell>
          <cell r="AB75">
            <v>1607.5</v>
          </cell>
          <cell r="AC75">
            <v>114964.37</v>
          </cell>
          <cell r="AD75">
            <v>57115.98</v>
          </cell>
          <cell r="AE75">
            <v>22133.4</v>
          </cell>
          <cell r="AF75">
            <v>704416.61</v>
          </cell>
          <cell r="AG75">
            <v>347165.16</v>
          </cell>
          <cell r="AH75">
            <v>295575.53999999998</v>
          </cell>
          <cell r="AI75">
            <v>7316189.4000000004</v>
          </cell>
          <cell r="AJ75">
            <v>1759282.95</v>
          </cell>
          <cell r="AK75">
            <v>5377371.4100000001</v>
          </cell>
          <cell r="AL75">
            <v>0</v>
          </cell>
          <cell r="AM75">
            <v>0</v>
          </cell>
          <cell r="AN75">
            <v>0</v>
          </cell>
          <cell r="AO75">
            <v>7171573.96</v>
          </cell>
          <cell r="AP75">
            <v>1475235.7</v>
          </cell>
          <cell r="AQ75">
            <v>5688300.4500000002</v>
          </cell>
          <cell r="AR75">
            <v>0</v>
          </cell>
          <cell r="AS75">
            <v>0</v>
          </cell>
          <cell r="AT75">
            <v>0</v>
          </cell>
          <cell r="AX75">
            <v>0</v>
          </cell>
          <cell r="AY75">
            <v>0</v>
          </cell>
          <cell r="AZ75">
            <v>0</v>
          </cell>
          <cell r="BA75">
            <v>0</v>
          </cell>
          <cell r="BB75">
            <v>28.84</v>
          </cell>
          <cell r="BC75">
            <v>16.36</v>
          </cell>
          <cell r="BD75">
            <v>7.94</v>
          </cell>
          <cell r="BE75">
            <v>-91020050</v>
          </cell>
          <cell r="BF75">
            <v>0</v>
          </cell>
          <cell r="BG75">
            <v>0</v>
          </cell>
          <cell r="BI75">
            <v>33</v>
          </cell>
        </row>
        <row r="76">
          <cell r="A76">
            <v>34015201</v>
          </cell>
          <cell r="B76" t="str">
            <v>ACHALPUR</v>
          </cell>
          <cell r="C76">
            <v>201208</v>
          </cell>
          <cell r="D76">
            <v>3077</v>
          </cell>
          <cell r="E76" t="str">
            <v>ACHALPUR I</v>
          </cell>
          <cell r="F76">
            <v>34015</v>
          </cell>
          <cell r="G76" t="str">
            <v>33 KV Rasegaon</v>
          </cell>
          <cell r="H76">
            <v>201</v>
          </cell>
          <cell r="I76" t="str">
            <v>11 KV Rasegaon</v>
          </cell>
          <cell r="J76" t="str">
            <v>AGD</v>
          </cell>
          <cell r="K76">
            <v>-264.26</v>
          </cell>
          <cell r="L76">
            <v>38.783333300000002</v>
          </cell>
          <cell r="M76">
            <v>-41.272169878580002</v>
          </cell>
          <cell r="N76" t="str">
            <v/>
          </cell>
          <cell r="O76">
            <v>-41.27</v>
          </cell>
          <cell r="P76" t="str">
            <v>E</v>
          </cell>
          <cell r="Q76">
            <v>640</v>
          </cell>
          <cell r="R76">
            <v>420</v>
          </cell>
          <cell r="S76">
            <v>212</v>
          </cell>
          <cell r="T76">
            <v>13329194.6</v>
          </cell>
          <cell r="U76">
            <v>6213800.25</v>
          </cell>
          <cell r="V76">
            <v>7103978.5700000003</v>
          </cell>
          <cell r="W76">
            <v>1139392</v>
          </cell>
          <cell r="X76">
            <v>770793</v>
          </cell>
          <cell r="Y76">
            <v>356250</v>
          </cell>
          <cell r="Z76">
            <v>4378.3747999999996</v>
          </cell>
          <cell r="AA76">
            <v>3121</v>
          </cell>
          <cell r="AB76">
            <v>1250</v>
          </cell>
          <cell r="AC76">
            <v>121191.14</v>
          </cell>
          <cell r="AD76">
            <v>100227.48</v>
          </cell>
          <cell r="AE76">
            <v>8127.42</v>
          </cell>
          <cell r="AF76">
            <v>990338.28</v>
          </cell>
          <cell r="AG76">
            <v>639538.38</v>
          </cell>
          <cell r="AH76">
            <v>339797.19</v>
          </cell>
          <cell r="AI76">
            <v>13295975.199999999</v>
          </cell>
          <cell r="AJ76">
            <v>6193077.5700000003</v>
          </cell>
          <cell r="AK76">
            <v>7090798.5800000001</v>
          </cell>
          <cell r="AL76">
            <v>0</v>
          </cell>
          <cell r="AM76">
            <v>0</v>
          </cell>
          <cell r="AN76">
            <v>0</v>
          </cell>
          <cell r="AO76">
            <v>15066381.1</v>
          </cell>
          <cell r="AP76">
            <v>6915842.8700000001</v>
          </cell>
          <cell r="AQ76">
            <v>8150078.5700000003</v>
          </cell>
          <cell r="AR76">
            <v>0</v>
          </cell>
          <cell r="AS76">
            <v>0</v>
          </cell>
          <cell r="AT76">
            <v>0</v>
          </cell>
          <cell r="AX76">
            <v>0</v>
          </cell>
          <cell r="AY76">
            <v>0</v>
          </cell>
          <cell r="AZ76">
            <v>0</v>
          </cell>
          <cell r="BA76">
            <v>312800</v>
          </cell>
          <cell r="BB76">
            <v>114.8</v>
          </cell>
          <cell r="BC76">
            <v>16.75</v>
          </cell>
          <cell r="BD76">
            <v>-0.4</v>
          </cell>
          <cell r="BE76">
            <v>-264.26</v>
          </cell>
          <cell r="BF76">
            <v>312800</v>
          </cell>
          <cell r="BG76">
            <v>0</v>
          </cell>
          <cell r="BI76">
            <v>49</v>
          </cell>
        </row>
        <row r="77">
          <cell r="A77">
            <v>34015202</v>
          </cell>
          <cell r="B77" t="str">
            <v>ACHALPUR</v>
          </cell>
          <cell r="C77">
            <v>201208</v>
          </cell>
          <cell r="D77">
            <v>3077</v>
          </cell>
          <cell r="E77" t="str">
            <v>ACHALPUR I</v>
          </cell>
          <cell r="F77">
            <v>34015</v>
          </cell>
          <cell r="G77" t="str">
            <v>33KV Rasegaon</v>
          </cell>
          <cell r="H77">
            <v>202</v>
          </cell>
          <cell r="I77" t="str">
            <v>11 KV Yeota AG</v>
          </cell>
          <cell r="J77" t="str">
            <v>AGD</v>
          </cell>
          <cell r="K77">
            <v>81.44</v>
          </cell>
          <cell r="L77">
            <v>9.1133333299999997</v>
          </cell>
          <cell r="M77">
            <v>98.308565333952004</v>
          </cell>
          <cell r="N77" t="str">
            <v>G3</v>
          </cell>
          <cell r="O77">
            <v>98.31</v>
          </cell>
          <cell r="P77" t="str">
            <v>G3</v>
          </cell>
          <cell r="Q77">
            <v>197</v>
          </cell>
          <cell r="R77">
            <v>123</v>
          </cell>
          <cell r="S77">
            <v>74</v>
          </cell>
          <cell r="T77">
            <v>4564377.08</v>
          </cell>
          <cell r="U77">
            <v>1394099.13</v>
          </cell>
          <cell r="V77">
            <v>3170277.95</v>
          </cell>
          <cell r="W77">
            <v>368041.5</v>
          </cell>
          <cell r="X77">
            <v>220938</v>
          </cell>
          <cell r="Y77">
            <v>144637.5</v>
          </cell>
          <cell r="Z77">
            <v>1417.5</v>
          </cell>
          <cell r="AA77">
            <v>910</v>
          </cell>
          <cell r="AB77">
            <v>507.5</v>
          </cell>
          <cell r="AC77">
            <v>48678.39</v>
          </cell>
          <cell r="AD77">
            <v>46830.66</v>
          </cell>
          <cell r="AE77">
            <v>1847.73</v>
          </cell>
          <cell r="AF77">
            <v>333301.23</v>
          </cell>
          <cell r="AG77">
            <v>183307.74</v>
          </cell>
          <cell r="AH77">
            <v>149993.49</v>
          </cell>
          <cell r="AI77">
            <v>4552813.38</v>
          </cell>
          <cell r="AJ77">
            <v>1381683.67</v>
          </cell>
          <cell r="AK77">
            <v>3171129.71</v>
          </cell>
          <cell r="AL77">
            <v>0</v>
          </cell>
          <cell r="AM77">
            <v>0</v>
          </cell>
          <cell r="AN77">
            <v>0</v>
          </cell>
          <cell r="AO77">
            <v>5116639.53</v>
          </cell>
          <cell r="AP77">
            <v>1468352.22</v>
          </cell>
          <cell r="AQ77">
            <v>3648287.31</v>
          </cell>
          <cell r="AR77">
            <v>0</v>
          </cell>
          <cell r="AS77">
            <v>0</v>
          </cell>
          <cell r="AT77">
            <v>0</v>
          </cell>
          <cell r="AX77">
            <v>0</v>
          </cell>
          <cell r="AY77">
            <v>0</v>
          </cell>
          <cell r="AZ77">
            <v>0</v>
          </cell>
          <cell r="BA77">
            <v>1983368</v>
          </cell>
          <cell r="BB77">
            <v>0</v>
          </cell>
          <cell r="BC77">
            <v>26.01</v>
          </cell>
          <cell r="BD77">
            <v>1.33</v>
          </cell>
          <cell r="BE77">
            <v>81.44</v>
          </cell>
          <cell r="BF77">
            <v>1983368</v>
          </cell>
          <cell r="BG77">
            <v>0</v>
          </cell>
          <cell r="BI77">
            <v>13</v>
          </cell>
        </row>
        <row r="78">
          <cell r="A78">
            <v>34015204</v>
          </cell>
          <cell r="B78" t="str">
            <v>ACHALPUR</v>
          </cell>
          <cell r="C78">
            <v>201208</v>
          </cell>
          <cell r="D78">
            <v>3077</v>
          </cell>
          <cell r="E78" t="str">
            <v>ACHALPUR I</v>
          </cell>
          <cell r="F78">
            <v>34015</v>
          </cell>
          <cell r="G78" t="str">
            <v>33KV Rasegaon</v>
          </cell>
          <cell r="H78">
            <v>204</v>
          </cell>
          <cell r="I78" t="str">
            <v>11KV Yeota gaothan</v>
          </cell>
          <cell r="J78" t="str">
            <v>OTH</v>
          </cell>
          <cell r="K78">
            <v>48.61</v>
          </cell>
          <cell r="L78">
            <v>96.28</v>
          </cell>
          <cell r="M78">
            <v>50.521707999999997</v>
          </cell>
          <cell r="N78" t="str">
            <v>F</v>
          </cell>
          <cell r="O78">
            <v>50.52</v>
          </cell>
          <cell r="P78" t="str">
            <v>F</v>
          </cell>
          <cell r="Q78">
            <v>384</v>
          </cell>
          <cell r="R78">
            <v>2</v>
          </cell>
          <cell r="S78">
            <v>0</v>
          </cell>
          <cell r="T78">
            <v>479358.73</v>
          </cell>
          <cell r="U78">
            <v>0</v>
          </cell>
          <cell r="V78">
            <v>0</v>
          </cell>
          <cell r="W78">
            <v>77365</v>
          </cell>
          <cell r="X78">
            <v>3990</v>
          </cell>
          <cell r="Y78">
            <v>0</v>
          </cell>
          <cell r="Z78">
            <v>268.75659999999999</v>
          </cell>
          <cell r="AA78">
            <v>15</v>
          </cell>
          <cell r="AB78">
            <v>0</v>
          </cell>
          <cell r="AC78">
            <v>315319.40000000002</v>
          </cell>
          <cell r="AD78">
            <v>1291.8599999999999</v>
          </cell>
          <cell r="AE78">
            <v>0</v>
          </cell>
          <cell r="AF78">
            <v>322334.55</v>
          </cell>
          <cell r="AG78">
            <v>3288.09</v>
          </cell>
          <cell r="AH78">
            <v>0</v>
          </cell>
          <cell r="AI78">
            <v>469565.05</v>
          </cell>
          <cell r="AJ78">
            <v>0</v>
          </cell>
          <cell r="AK78">
            <v>0</v>
          </cell>
          <cell r="AL78">
            <v>0</v>
          </cell>
          <cell r="AM78">
            <v>0</v>
          </cell>
          <cell r="AN78">
            <v>0</v>
          </cell>
          <cell r="AO78">
            <v>30696.92</v>
          </cell>
          <cell r="AP78">
            <v>0</v>
          </cell>
          <cell r="AQ78">
            <v>0</v>
          </cell>
          <cell r="AR78">
            <v>0</v>
          </cell>
          <cell r="AS78">
            <v>0</v>
          </cell>
          <cell r="AT78">
            <v>0</v>
          </cell>
          <cell r="AX78">
            <v>0</v>
          </cell>
          <cell r="AY78">
            <v>0</v>
          </cell>
          <cell r="AZ78">
            <v>0</v>
          </cell>
          <cell r="BA78">
            <v>150542</v>
          </cell>
          <cell r="BB78">
            <v>96.28</v>
          </cell>
          <cell r="BC78">
            <v>49.11</v>
          </cell>
          <cell r="BD78">
            <v>0</v>
          </cell>
          <cell r="BE78">
            <v>48.61</v>
          </cell>
          <cell r="BF78">
            <v>150542</v>
          </cell>
          <cell r="BG78">
            <v>0</v>
          </cell>
          <cell r="BH78">
            <v>14</v>
          </cell>
          <cell r="BI78">
            <v>3</v>
          </cell>
        </row>
        <row r="79">
          <cell r="A79">
            <v>34015205</v>
          </cell>
          <cell r="B79" t="str">
            <v>ACHALPUR</v>
          </cell>
          <cell r="C79">
            <v>201208</v>
          </cell>
          <cell r="D79">
            <v>3077</v>
          </cell>
          <cell r="E79" t="str">
            <v>ACHALPUR I</v>
          </cell>
          <cell r="F79">
            <v>34015</v>
          </cell>
          <cell r="G79" t="str">
            <v>33 KV RASEGAON</v>
          </cell>
          <cell r="H79">
            <v>205</v>
          </cell>
          <cell r="I79" t="str">
            <v>surwada ag</v>
          </cell>
          <cell r="J79" t="str">
            <v>AGD</v>
          </cell>
          <cell r="K79">
            <v>-15500.09</v>
          </cell>
          <cell r="L79">
            <v>35.243333300000003</v>
          </cell>
          <cell r="M79">
            <v>-5397.9917137999701</v>
          </cell>
          <cell r="N79" t="str">
            <v/>
          </cell>
          <cell r="O79">
            <v>-5397.99</v>
          </cell>
          <cell r="P79" t="str">
            <v>E</v>
          </cell>
          <cell r="Q79">
            <v>517</v>
          </cell>
          <cell r="R79">
            <v>205</v>
          </cell>
          <cell r="S79">
            <v>111</v>
          </cell>
          <cell r="T79">
            <v>4988869.3099999996</v>
          </cell>
          <cell r="U79">
            <v>1685370.01</v>
          </cell>
          <cell r="V79">
            <v>2697095.22</v>
          </cell>
          <cell r="W79">
            <v>664564</v>
          </cell>
          <cell r="X79">
            <v>394509</v>
          </cell>
          <cell r="Y79">
            <v>228000</v>
          </cell>
          <cell r="Z79">
            <v>2670.0945999999999</v>
          </cell>
          <cell r="AA79">
            <v>1515.5</v>
          </cell>
          <cell r="AB79">
            <v>800</v>
          </cell>
          <cell r="AC79">
            <v>204304.58</v>
          </cell>
          <cell r="AD79">
            <v>53938.559999999998</v>
          </cell>
          <cell r="AE79">
            <v>3858.66</v>
          </cell>
          <cell r="AF79">
            <v>642986.62</v>
          </cell>
          <cell r="AG79">
            <v>325289.90999999997</v>
          </cell>
          <cell r="AH79">
            <v>159217.79999999999</v>
          </cell>
          <cell r="AI79">
            <v>5002823.01</v>
          </cell>
          <cell r="AJ79">
            <v>1668275.81</v>
          </cell>
          <cell r="AK79">
            <v>2697245.74</v>
          </cell>
          <cell r="AL79">
            <v>0</v>
          </cell>
          <cell r="AM79">
            <v>0</v>
          </cell>
          <cell r="AN79">
            <v>0</v>
          </cell>
          <cell r="AO79">
            <v>4579401.97</v>
          </cell>
          <cell r="AP79">
            <v>1654636.91</v>
          </cell>
          <cell r="AQ79">
            <v>2888102.47</v>
          </cell>
          <cell r="AR79">
            <v>0</v>
          </cell>
          <cell r="AS79">
            <v>0</v>
          </cell>
          <cell r="AT79">
            <v>0</v>
          </cell>
          <cell r="AX79">
            <v>0</v>
          </cell>
          <cell r="AY79">
            <v>0</v>
          </cell>
          <cell r="AZ79">
            <v>0</v>
          </cell>
          <cell r="BA79">
            <v>4260</v>
          </cell>
          <cell r="BB79">
            <v>86.6</v>
          </cell>
          <cell r="BC79">
            <v>16.13</v>
          </cell>
          <cell r="BD79">
            <v>3</v>
          </cell>
          <cell r="BE79">
            <v>-15500.09</v>
          </cell>
          <cell r="BF79">
            <v>4260</v>
          </cell>
          <cell r="BG79">
            <v>0</v>
          </cell>
          <cell r="BI79">
            <v>25</v>
          </cell>
        </row>
        <row r="80">
          <cell r="A80">
            <v>34015206</v>
          </cell>
          <cell r="B80" t="str">
            <v>ACHALPUR</v>
          </cell>
          <cell r="C80">
            <v>201208</v>
          </cell>
          <cell r="D80">
            <v>3077</v>
          </cell>
          <cell r="E80" t="str">
            <v>ACHALPUR I</v>
          </cell>
          <cell r="F80">
            <v>34015</v>
          </cell>
          <cell r="G80" t="str">
            <v>33KV RASEGAON</v>
          </cell>
          <cell r="H80">
            <v>206</v>
          </cell>
          <cell r="I80" t="str">
            <v>11KV RASEGAON GAOTHAN</v>
          </cell>
          <cell r="J80" t="str">
            <v>OTH</v>
          </cell>
          <cell r="K80">
            <v>58.33</v>
          </cell>
          <cell r="L80">
            <v>90.59</v>
          </cell>
          <cell r="M80">
            <v>62.251146999999996</v>
          </cell>
          <cell r="N80" t="str">
            <v>G2</v>
          </cell>
          <cell r="O80">
            <v>62.25</v>
          </cell>
          <cell r="P80" t="str">
            <v>G2</v>
          </cell>
          <cell r="Q80">
            <v>1810</v>
          </cell>
          <cell r="R80">
            <v>2</v>
          </cell>
          <cell r="S80">
            <v>5</v>
          </cell>
          <cell r="T80">
            <v>2325060.86</v>
          </cell>
          <cell r="U80">
            <v>5458.85</v>
          </cell>
          <cell r="V80">
            <v>114515.86</v>
          </cell>
          <cell r="W80">
            <v>376116.5</v>
          </cell>
          <cell r="X80">
            <v>3954</v>
          </cell>
          <cell r="Y80">
            <v>10687.5</v>
          </cell>
          <cell r="Z80">
            <v>1690.4336000000001</v>
          </cell>
          <cell r="AA80">
            <v>15</v>
          </cell>
          <cell r="AB80">
            <v>37.5</v>
          </cell>
          <cell r="AC80">
            <v>1480198.95</v>
          </cell>
          <cell r="AD80">
            <v>1416.72</v>
          </cell>
          <cell r="AE80">
            <v>64.650000000000006</v>
          </cell>
          <cell r="AF80">
            <v>1611617.28</v>
          </cell>
          <cell r="AG80">
            <v>3257.13</v>
          </cell>
          <cell r="AH80">
            <v>7936.05</v>
          </cell>
          <cell r="AI80">
            <v>2421456.33</v>
          </cell>
          <cell r="AJ80">
            <v>5305.76</v>
          </cell>
          <cell r="AK80">
            <v>114592.88</v>
          </cell>
          <cell r="AL80">
            <v>0</v>
          </cell>
          <cell r="AM80">
            <v>0</v>
          </cell>
          <cell r="AN80">
            <v>0</v>
          </cell>
          <cell r="AO80">
            <v>225839.58</v>
          </cell>
          <cell r="AP80">
            <v>2281.1799999999998</v>
          </cell>
          <cell r="AQ80">
            <v>81825.03</v>
          </cell>
          <cell r="AR80">
            <v>0</v>
          </cell>
          <cell r="AS80">
            <v>0</v>
          </cell>
          <cell r="AT80">
            <v>0</v>
          </cell>
          <cell r="AX80">
            <v>0</v>
          </cell>
          <cell r="AY80">
            <v>0</v>
          </cell>
          <cell r="AZ80">
            <v>0</v>
          </cell>
          <cell r="BA80">
            <v>911284</v>
          </cell>
          <cell r="BB80">
            <v>90.59</v>
          </cell>
          <cell r="BC80">
            <v>50.26</v>
          </cell>
          <cell r="BD80">
            <v>0.65</v>
          </cell>
          <cell r="BE80">
            <v>58.73</v>
          </cell>
          <cell r="BF80">
            <v>911284</v>
          </cell>
          <cell r="BG80">
            <v>0</v>
          </cell>
          <cell r="BH80">
            <v>34</v>
          </cell>
          <cell r="BI80">
            <v>20</v>
          </cell>
        </row>
        <row r="81">
          <cell r="A81">
            <v>34015206</v>
          </cell>
          <cell r="B81" t="str">
            <v>ACHALPUR</v>
          </cell>
          <cell r="C81">
            <v>201208</v>
          </cell>
          <cell r="D81">
            <v>3077</v>
          </cell>
          <cell r="E81" t="str">
            <v>ACHALPUR I</v>
          </cell>
          <cell r="F81">
            <v>34015</v>
          </cell>
          <cell r="G81" t="str">
            <v>33 KV Rasegaon</v>
          </cell>
          <cell r="H81">
            <v>206</v>
          </cell>
          <cell r="I81" t="str">
            <v>11 KV Rasegaon gaothan</v>
          </cell>
          <cell r="J81" t="str">
            <v>OTH</v>
          </cell>
          <cell r="K81">
            <v>58.33</v>
          </cell>
          <cell r="L81">
            <v>90.59</v>
          </cell>
          <cell r="M81">
            <v>62.251146999999996</v>
          </cell>
          <cell r="N81" t="str">
            <v>G2</v>
          </cell>
          <cell r="O81">
            <v>62.25</v>
          </cell>
          <cell r="P81" t="str">
            <v>G2</v>
          </cell>
          <cell r="Q81">
            <v>1810</v>
          </cell>
          <cell r="R81">
            <v>2</v>
          </cell>
          <cell r="S81">
            <v>5</v>
          </cell>
          <cell r="T81">
            <v>2325060.86</v>
          </cell>
          <cell r="U81">
            <v>5458.85</v>
          </cell>
          <cell r="V81">
            <v>114515.86</v>
          </cell>
          <cell r="W81">
            <v>376116.5</v>
          </cell>
          <cell r="X81">
            <v>3954</v>
          </cell>
          <cell r="Y81">
            <v>10687.5</v>
          </cell>
          <cell r="Z81">
            <v>1690.4336000000001</v>
          </cell>
          <cell r="AA81">
            <v>15</v>
          </cell>
          <cell r="AB81">
            <v>37.5</v>
          </cell>
          <cell r="AC81">
            <v>1480198.95</v>
          </cell>
          <cell r="AD81">
            <v>1416.72</v>
          </cell>
          <cell r="AE81">
            <v>64.650000000000006</v>
          </cell>
          <cell r="AF81">
            <v>1611617.28</v>
          </cell>
          <cell r="AG81">
            <v>3257.13</v>
          </cell>
          <cell r="AH81">
            <v>7936.05</v>
          </cell>
          <cell r="AI81">
            <v>2421456.33</v>
          </cell>
          <cell r="AJ81">
            <v>5305.76</v>
          </cell>
          <cell r="AK81">
            <v>114592.88</v>
          </cell>
          <cell r="AL81">
            <v>0</v>
          </cell>
          <cell r="AM81">
            <v>0</v>
          </cell>
          <cell r="AN81">
            <v>0</v>
          </cell>
          <cell r="AO81">
            <v>225839.58</v>
          </cell>
          <cell r="AP81">
            <v>2281.1799999999998</v>
          </cell>
          <cell r="AQ81">
            <v>81825.03</v>
          </cell>
          <cell r="AR81">
            <v>0</v>
          </cell>
          <cell r="AS81">
            <v>0</v>
          </cell>
          <cell r="AT81">
            <v>0</v>
          </cell>
          <cell r="AX81">
            <v>0</v>
          </cell>
          <cell r="AY81">
            <v>0</v>
          </cell>
          <cell r="AZ81">
            <v>0</v>
          </cell>
          <cell r="BA81">
            <v>911284</v>
          </cell>
          <cell r="BB81">
            <v>90.59</v>
          </cell>
          <cell r="BC81">
            <v>50.26</v>
          </cell>
          <cell r="BD81">
            <v>0.65</v>
          </cell>
          <cell r="BE81">
            <v>58.73</v>
          </cell>
          <cell r="BF81">
            <v>911284</v>
          </cell>
          <cell r="BG81">
            <v>0</v>
          </cell>
          <cell r="BH81">
            <v>34</v>
          </cell>
          <cell r="BI81">
            <v>20</v>
          </cell>
        </row>
        <row r="82">
          <cell r="A82">
            <v>34015207</v>
          </cell>
          <cell r="B82" t="str">
            <v>ACHALPUR</v>
          </cell>
          <cell r="C82">
            <v>201208</v>
          </cell>
          <cell r="D82">
            <v>3077</v>
          </cell>
          <cell r="E82" t="str">
            <v>ACHALPUR I</v>
          </cell>
          <cell r="F82">
            <v>34015</v>
          </cell>
          <cell r="G82" t="str">
            <v>33KV RASEGAON</v>
          </cell>
          <cell r="H82">
            <v>207</v>
          </cell>
          <cell r="I82" t="str">
            <v>11KV ESEGAON AG</v>
          </cell>
          <cell r="J82" t="str">
            <v>AGD</v>
          </cell>
          <cell r="K82">
            <v>-310.27</v>
          </cell>
          <cell r="L82">
            <v>33.78</v>
          </cell>
          <cell r="M82">
            <v>-38.58920599999999</v>
          </cell>
          <cell r="N82" t="str">
            <v/>
          </cell>
          <cell r="O82">
            <v>-38.590000000000003</v>
          </cell>
          <cell r="P82" t="str">
            <v>E</v>
          </cell>
          <cell r="Q82">
            <v>194</v>
          </cell>
          <cell r="R82">
            <v>140</v>
          </cell>
          <cell r="S82">
            <v>51</v>
          </cell>
          <cell r="T82">
            <v>3421294.68</v>
          </cell>
          <cell r="U82">
            <v>1659233.16</v>
          </cell>
          <cell r="V82">
            <v>1761816.54</v>
          </cell>
          <cell r="W82">
            <v>347581</v>
          </cell>
          <cell r="X82">
            <v>256137</v>
          </cell>
          <cell r="Y82">
            <v>88350</v>
          </cell>
          <cell r="Z82">
            <v>1346.7285999999999</v>
          </cell>
          <cell r="AA82">
            <v>1035</v>
          </cell>
          <cell r="AB82">
            <v>310</v>
          </cell>
          <cell r="AC82">
            <v>43478.49</v>
          </cell>
          <cell r="AD82">
            <v>39906.839999999997</v>
          </cell>
          <cell r="AE82">
            <v>2537.2199999999998</v>
          </cell>
          <cell r="AF82">
            <v>296418.28000000003</v>
          </cell>
          <cell r="AG82">
            <v>211729.8</v>
          </cell>
          <cell r="AH82">
            <v>83470.2</v>
          </cell>
          <cell r="AI82">
            <v>3399405.87</v>
          </cell>
          <cell r="AJ82">
            <v>1637106.31</v>
          </cell>
          <cell r="AK82">
            <v>1761985.31</v>
          </cell>
          <cell r="AL82">
            <v>0</v>
          </cell>
          <cell r="AM82">
            <v>0</v>
          </cell>
          <cell r="AN82">
            <v>0</v>
          </cell>
          <cell r="AO82">
            <v>3688984.66</v>
          </cell>
          <cell r="AP82">
            <v>1613386.86</v>
          </cell>
          <cell r="AQ82">
            <v>2075594.06</v>
          </cell>
          <cell r="AR82">
            <v>0</v>
          </cell>
          <cell r="AS82">
            <v>0</v>
          </cell>
          <cell r="AT82">
            <v>0</v>
          </cell>
          <cell r="AX82">
            <v>0</v>
          </cell>
          <cell r="AY82">
            <v>0</v>
          </cell>
          <cell r="AZ82">
            <v>0</v>
          </cell>
          <cell r="BA82">
            <v>84720</v>
          </cell>
          <cell r="BB82">
            <v>83.2</v>
          </cell>
          <cell r="BC82">
            <v>14.41</v>
          </cell>
          <cell r="BD82">
            <v>3.73</v>
          </cell>
          <cell r="BE82">
            <v>-310.27</v>
          </cell>
          <cell r="BF82">
            <v>84720</v>
          </cell>
          <cell r="BG82">
            <v>0</v>
          </cell>
          <cell r="BI82">
            <v>14</v>
          </cell>
        </row>
        <row r="83">
          <cell r="A83">
            <v>34016201</v>
          </cell>
          <cell r="B83" t="str">
            <v>ACHALPUR</v>
          </cell>
          <cell r="C83">
            <v>201208</v>
          </cell>
          <cell r="D83">
            <v>3077</v>
          </cell>
          <cell r="E83" t="str">
            <v>ACHALPUR I</v>
          </cell>
          <cell r="F83">
            <v>34016</v>
          </cell>
          <cell r="G83" t="str">
            <v>33 KV Asegaon</v>
          </cell>
          <cell r="H83">
            <v>201</v>
          </cell>
          <cell r="I83" t="str">
            <v>11 KV Asegaon Ag</v>
          </cell>
          <cell r="J83" t="str">
            <v>AGD</v>
          </cell>
          <cell r="K83">
            <v>-79.7</v>
          </cell>
          <cell r="L83">
            <v>26.503333300000001</v>
          </cell>
          <cell r="M83">
            <v>52.373510059899999</v>
          </cell>
          <cell r="N83" t="str">
            <v>F</v>
          </cell>
          <cell r="O83">
            <v>52.37</v>
          </cell>
          <cell r="P83" t="str">
            <v>E</v>
          </cell>
          <cell r="Q83">
            <v>757</v>
          </cell>
          <cell r="R83">
            <v>327</v>
          </cell>
          <cell r="S83">
            <v>229</v>
          </cell>
          <cell r="T83">
            <v>12153796.199999999</v>
          </cell>
          <cell r="U83">
            <v>3028704.49</v>
          </cell>
          <cell r="V83">
            <v>6229967.3399999999</v>
          </cell>
          <cell r="W83">
            <v>1051992.5</v>
          </cell>
          <cell r="X83">
            <v>631206</v>
          </cell>
          <cell r="Y83">
            <v>311647.5</v>
          </cell>
          <cell r="Z83">
            <v>3365.1196</v>
          </cell>
          <cell r="AA83">
            <v>1762.5</v>
          </cell>
          <cell r="AB83">
            <v>1093.5</v>
          </cell>
          <cell r="AC83">
            <v>300523.46000000002</v>
          </cell>
          <cell r="AD83">
            <v>117351.84</v>
          </cell>
          <cell r="AE83">
            <v>8249.16</v>
          </cell>
          <cell r="AF83">
            <v>1067576.02</v>
          </cell>
          <cell r="AG83">
            <v>521076.96</v>
          </cell>
          <cell r="AH83">
            <v>258890.01</v>
          </cell>
          <cell r="AI83">
            <v>12224703.800000001</v>
          </cell>
          <cell r="AJ83">
            <v>3017761.94</v>
          </cell>
          <cell r="AK83">
            <v>6223036.5800000001</v>
          </cell>
          <cell r="AL83">
            <v>0</v>
          </cell>
          <cell r="AM83">
            <v>0</v>
          </cell>
          <cell r="AN83">
            <v>0</v>
          </cell>
          <cell r="AO83">
            <v>11834882.1</v>
          </cell>
          <cell r="AP83">
            <v>3681367.31</v>
          </cell>
          <cell r="AQ83">
            <v>7956399.6200000001</v>
          </cell>
          <cell r="AR83">
            <v>0</v>
          </cell>
          <cell r="AS83">
            <v>0</v>
          </cell>
          <cell r="AT83">
            <v>0</v>
          </cell>
          <cell r="AX83">
            <v>0</v>
          </cell>
          <cell r="AY83">
            <v>0</v>
          </cell>
          <cell r="AZ83">
            <v>0</v>
          </cell>
          <cell r="BA83">
            <v>585400</v>
          </cell>
          <cell r="BB83">
            <v>51.56</v>
          </cell>
          <cell r="BC83">
            <v>26.31</v>
          </cell>
          <cell r="BD83">
            <v>1.64</v>
          </cell>
          <cell r="BE83">
            <v>-79.7</v>
          </cell>
          <cell r="BF83">
            <v>585400</v>
          </cell>
          <cell r="BG83">
            <v>0</v>
          </cell>
          <cell r="BI83">
            <v>54</v>
          </cell>
        </row>
        <row r="84">
          <cell r="A84">
            <v>34016202</v>
          </cell>
          <cell r="B84" t="str">
            <v>ACHALPUR</v>
          </cell>
          <cell r="C84">
            <v>201208</v>
          </cell>
          <cell r="D84">
            <v>3077</v>
          </cell>
          <cell r="E84" t="str">
            <v>ACHALPUR I</v>
          </cell>
          <cell r="F84">
            <v>34016</v>
          </cell>
          <cell r="G84" t="str">
            <v>33 KV Asegaon</v>
          </cell>
          <cell r="H84">
            <v>202</v>
          </cell>
          <cell r="I84" t="str">
            <v>11 KV Sawalapur Ag</v>
          </cell>
          <cell r="J84" t="str">
            <v>AGD</v>
          </cell>
          <cell r="K84">
            <v>-47.95</v>
          </cell>
          <cell r="L84">
            <v>53.01</v>
          </cell>
          <cell r="M84">
            <v>21.571705000000009</v>
          </cell>
          <cell r="N84" t="str">
            <v>B</v>
          </cell>
          <cell r="O84">
            <v>21.57</v>
          </cell>
          <cell r="P84" t="str">
            <v>B</v>
          </cell>
          <cell r="Q84">
            <v>595</v>
          </cell>
          <cell r="R84">
            <v>329</v>
          </cell>
          <cell r="S84">
            <v>65</v>
          </cell>
          <cell r="T84">
            <v>5377599.9000000004</v>
          </cell>
          <cell r="U84">
            <v>3541976.92</v>
          </cell>
          <cell r="V84">
            <v>1729637.7</v>
          </cell>
          <cell r="W84">
            <v>799260</v>
          </cell>
          <cell r="X84">
            <v>636459</v>
          </cell>
          <cell r="Y84">
            <v>95475</v>
          </cell>
          <cell r="Z84">
            <v>2724.152</v>
          </cell>
          <cell r="AA84">
            <v>2146.5</v>
          </cell>
          <cell r="AB84">
            <v>335</v>
          </cell>
          <cell r="AC84">
            <v>300977.33</v>
          </cell>
          <cell r="AD84">
            <v>121191.12</v>
          </cell>
          <cell r="AE84">
            <v>3626.25</v>
          </cell>
          <cell r="AF84">
            <v>804664.02</v>
          </cell>
          <cell r="AG84">
            <v>525312.18000000005</v>
          </cell>
          <cell r="AH84">
            <v>85621.59</v>
          </cell>
          <cell r="AI84">
            <v>5384884.5800000001</v>
          </cell>
          <cell r="AJ84">
            <v>3503832.66</v>
          </cell>
          <cell r="AK84">
            <v>1727304.43</v>
          </cell>
          <cell r="AL84">
            <v>0</v>
          </cell>
          <cell r="AM84">
            <v>0</v>
          </cell>
          <cell r="AN84">
            <v>0</v>
          </cell>
          <cell r="AO84">
            <v>6236936.46</v>
          </cell>
          <cell r="AP84">
            <v>3992008.64</v>
          </cell>
          <cell r="AQ84">
            <v>2240524.8199999998</v>
          </cell>
          <cell r="AR84">
            <v>0</v>
          </cell>
          <cell r="AS84">
            <v>0</v>
          </cell>
          <cell r="AT84">
            <v>0</v>
          </cell>
          <cell r="AX84">
            <v>0</v>
          </cell>
          <cell r="AY84">
            <v>0</v>
          </cell>
          <cell r="AZ84">
            <v>0</v>
          </cell>
          <cell r="BA84">
            <v>540240</v>
          </cell>
          <cell r="BB84">
            <v>83.53</v>
          </cell>
          <cell r="BC84">
            <v>22.49</v>
          </cell>
          <cell r="BD84">
            <v>2.91</v>
          </cell>
          <cell r="BE84">
            <v>-47.95</v>
          </cell>
          <cell r="BF84">
            <v>540240</v>
          </cell>
          <cell r="BG84">
            <v>0</v>
          </cell>
          <cell r="BI84">
            <v>32</v>
          </cell>
        </row>
        <row r="85">
          <cell r="A85">
            <v>34016204</v>
          </cell>
          <cell r="B85" t="str">
            <v>ACHALPUR</v>
          </cell>
          <cell r="C85">
            <v>201208</v>
          </cell>
          <cell r="D85">
            <v>3077</v>
          </cell>
          <cell r="E85" t="str">
            <v>ACHALPUR I</v>
          </cell>
          <cell r="F85">
            <v>34016</v>
          </cell>
          <cell r="G85" t="str">
            <v>33 KV Asegaon</v>
          </cell>
          <cell r="H85">
            <v>204</v>
          </cell>
          <cell r="I85" t="str">
            <v>11 KV Water works</v>
          </cell>
          <cell r="J85" t="str">
            <v>OTH</v>
          </cell>
          <cell r="K85">
            <v>-241.4</v>
          </cell>
          <cell r="L85">
            <v>-8.5</v>
          </cell>
          <cell r="M85">
            <v>129.01900000000001</v>
          </cell>
          <cell r="N85" t="str">
            <v>G3</v>
          </cell>
          <cell r="O85">
            <v>129.02000000000001</v>
          </cell>
          <cell r="P85" t="str">
            <v>G3</v>
          </cell>
          <cell r="Q85">
            <v>18</v>
          </cell>
          <cell r="R85">
            <v>0</v>
          </cell>
          <cell r="S85">
            <v>0</v>
          </cell>
          <cell r="T85">
            <v>1265571.25</v>
          </cell>
          <cell r="U85">
            <v>0</v>
          </cell>
          <cell r="V85">
            <v>0</v>
          </cell>
          <cell r="W85">
            <v>32160</v>
          </cell>
          <cell r="X85">
            <v>0</v>
          </cell>
          <cell r="Y85">
            <v>0</v>
          </cell>
          <cell r="Z85">
            <v>93.236000000000004</v>
          </cell>
          <cell r="AA85">
            <v>0</v>
          </cell>
          <cell r="AB85">
            <v>0</v>
          </cell>
          <cell r="AC85">
            <v>17661.72</v>
          </cell>
          <cell r="AD85">
            <v>0</v>
          </cell>
          <cell r="AE85">
            <v>0</v>
          </cell>
          <cell r="AF85">
            <v>93386.05</v>
          </cell>
          <cell r="AG85">
            <v>0</v>
          </cell>
          <cell r="AH85">
            <v>0</v>
          </cell>
          <cell r="AI85">
            <v>1350909.09</v>
          </cell>
          <cell r="AJ85">
            <v>0</v>
          </cell>
          <cell r="AK85">
            <v>0</v>
          </cell>
          <cell r="AL85">
            <v>0</v>
          </cell>
          <cell r="AM85">
            <v>0</v>
          </cell>
          <cell r="AN85">
            <v>0</v>
          </cell>
          <cell r="AO85">
            <v>91320.39</v>
          </cell>
          <cell r="AP85">
            <v>0</v>
          </cell>
          <cell r="AQ85">
            <v>0</v>
          </cell>
          <cell r="AR85">
            <v>0</v>
          </cell>
          <cell r="AS85">
            <v>0</v>
          </cell>
          <cell r="AT85">
            <v>0</v>
          </cell>
          <cell r="AX85">
            <v>0</v>
          </cell>
          <cell r="AY85">
            <v>0</v>
          </cell>
          <cell r="AZ85">
            <v>0</v>
          </cell>
          <cell r="BA85">
            <v>9420</v>
          </cell>
          <cell r="BB85">
            <v>-8.5</v>
          </cell>
          <cell r="BC85">
            <v>0</v>
          </cell>
          <cell r="BD85">
            <v>0</v>
          </cell>
          <cell r="BE85">
            <v>-241.4</v>
          </cell>
          <cell r="BF85">
            <v>9420</v>
          </cell>
          <cell r="BG85">
            <v>0</v>
          </cell>
          <cell r="BI85">
            <v>2</v>
          </cell>
        </row>
        <row r="86">
          <cell r="A86">
            <v>34016205</v>
          </cell>
          <cell r="B86" t="str">
            <v>ACHALPUR</v>
          </cell>
          <cell r="C86">
            <v>201208</v>
          </cell>
          <cell r="D86">
            <v>3077</v>
          </cell>
          <cell r="E86" t="str">
            <v>ACHALPUR I</v>
          </cell>
          <cell r="F86">
            <v>34016</v>
          </cell>
          <cell r="G86" t="str">
            <v>33KV ASEGAON</v>
          </cell>
          <cell r="H86">
            <v>205</v>
          </cell>
          <cell r="I86" t="str">
            <v>11KV ASEGAON(GAOTHAN)</v>
          </cell>
          <cell r="J86" t="str">
            <v>OTH</v>
          </cell>
          <cell r="K86">
            <v>66.48</v>
          </cell>
          <cell r="L86">
            <v>96.34</v>
          </cell>
          <cell r="M86">
            <v>67.706832000000006</v>
          </cell>
          <cell r="N86" t="str">
            <v>G3</v>
          </cell>
          <cell r="O86">
            <v>67.709999999999994</v>
          </cell>
          <cell r="P86" t="str">
            <v>G3</v>
          </cell>
          <cell r="Q86">
            <v>2022</v>
          </cell>
          <cell r="R86">
            <v>13</v>
          </cell>
          <cell r="S86">
            <v>8</v>
          </cell>
          <cell r="T86">
            <v>3026034.48</v>
          </cell>
          <cell r="U86">
            <v>80978.179999999993</v>
          </cell>
          <cell r="V86">
            <v>144797.69</v>
          </cell>
          <cell r="W86">
            <v>439201</v>
          </cell>
          <cell r="X86">
            <v>23847</v>
          </cell>
          <cell r="Y86">
            <v>10260</v>
          </cell>
          <cell r="Z86">
            <v>1721.6632</v>
          </cell>
          <cell r="AA86">
            <v>72.5</v>
          </cell>
          <cell r="AB86">
            <v>36</v>
          </cell>
          <cell r="AC86">
            <v>2060920.49</v>
          </cell>
          <cell r="AD86">
            <v>3723.45</v>
          </cell>
          <cell r="AE86">
            <v>2296.02</v>
          </cell>
          <cell r="AF86">
            <v>2095110.97</v>
          </cell>
          <cell r="AG86">
            <v>19867.98</v>
          </cell>
          <cell r="AH86">
            <v>8311.5</v>
          </cell>
          <cell r="AI86">
            <v>3238042.42</v>
          </cell>
          <cell r="AJ86">
            <v>80603.87</v>
          </cell>
          <cell r="AK86">
            <v>144800.64000000001</v>
          </cell>
          <cell r="AL86">
            <v>0</v>
          </cell>
          <cell r="AM86">
            <v>0</v>
          </cell>
          <cell r="AN86">
            <v>0</v>
          </cell>
          <cell r="AO86">
            <v>492208.48</v>
          </cell>
          <cell r="AP86">
            <v>113606.31</v>
          </cell>
          <cell r="AQ86">
            <v>192892.88</v>
          </cell>
          <cell r="AR86">
            <v>0</v>
          </cell>
          <cell r="AS86">
            <v>0</v>
          </cell>
          <cell r="AT86">
            <v>0</v>
          </cell>
          <cell r="AX86">
            <v>0</v>
          </cell>
          <cell r="AY86">
            <v>0</v>
          </cell>
          <cell r="AZ86">
            <v>0</v>
          </cell>
          <cell r="BA86">
            <v>1363240</v>
          </cell>
          <cell r="BB86">
            <v>96.34</v>
          </cell>
          <cell r="BC86">
            <v>21.78</v>
          </cell>
          <cell r="BD86">
            <v>34.51</v>
          </cell>
          <cell r="BE86">
            <v>67.78</v>
          </cell>
          <cell r="BF86">
            <v>1363240</v>
          </cell>
          <cell r="BG86">
            <v>0</v>
          </cell>
          <cell r="BH86">
            <v>43</v>
          </cell>
          <cell r="BI86">
            <v>14</v>
          </cell>
        </row>
        <row r="87">
          <cell r="A87">
            <v>34034201</v>
          </cell>
          <cell r="B87" t="str">
            <v>ACHALPUR</v>
          </cell>
          <cell r="C87">
            <v>201208</v>
          </cell>
          <cell r="D87">
            <v>3077</v>
          </cell>
          <cell r="E87" t="str">
            <v>ACHALPUR I</v>
          </cell>
          <cell r="F87">
            <v>34034</v>
          </cell>
          <cell r="G87" t="str">
            <v>33 KV ASADPUR</v>
          </cell>
          <cell r="H87">
            <v>201</v>
          </cell>
          <cell r="I87" t="str">
            <v>asadpur ag</v>
          </cell>
          <cell r="J87" t="str">
            <v>AGD</v>
          </cell>
          <cell r="K87">
            <v>-473953.57</v>
          </cell>
          <cell r="L87">
            <v>63.04</v>
          </cell>
          <cell r="M87">
            <v>-298743.370528</v>
          </cell>
          <cell r="N87" t="str">
            <v/>
          </cell>
          <cell r="O87">
            <v>-298743.37</v>
          </cell>
          <cell r="P87" t="str">
            <v>E</v>
          </cell>
          <cell r="Q87">
            <v>47</v>
          </cell>
          <cell r="R87">
            <v>25</v>
          </cell>
          <cell r="S87">
            <v>6</v>
          </cell>
          <cell r="T87">
            <v>520717.11</v>
          </cell>
          <cell r="U87">
            <v>343680.1</v>
          </cell>
          <cell r="V87">
            <v>160311.97</v>
          </cell>
          <cell r="W87">
            <v>66367.5</v>
          </cell>
          <cell r="X87">
            <v>47079</v>
          </cell>
          <cell r="Y87">
            <v>9262.5</v>
          </cell>
          <cell r="Z87">
            <v>361.4</v>
          </cell>
          <cell r="AA87">
            <v>180</v>
          </cell>
          <cell r="AB87">
            <v>32.5</v>
          </cell>
          <cell r="AC87">
            <v>58507.73</v>
          </cell>
          <cell r="AD87">
            <v>9471.1200000000008</v>
          </cell>
          <cell r="AE87">
            <v>2423.4899999999998</v>
          </cell>
          <cell r="AF87">
            <v>74273.08</v>
          </cell>
          <cell r="AG87">
            <v>39027.54</v>
          </cell>
          <cell r="AH87">
            <v>10088.219999999999</v>
          </cell>
          <cell r="AI87">
            <v>507550.55</v>
          </cell>
          <cell r="AJ87">
            <v>341778.81</v>
          </cell>
          <cell r="AK87">
            <v>160214.60999999999</v>
          </cell>
          <cell r="AL87">
            <v>0</v>
          </cell>
          <cell r="AM87">
            <v>0</v>
          </cell>
          <cell r="AN87">
            <v>0</v>
          </cell>
          <cell r="AO87">
            <v>587631.97</v>
          </cell>
          <cell r="AP87">
            <v>424503.89</v>
          </cell>
          <cell r="AQ87">
            <v>162602.76</v>
          </cell>
          <cell r="AR87">
            <v>0</v>
          </cell>
          <cell r="AS87">
            <v>0</v>
          </cell>
          <cell r="AT87">
            <v>0</v>
          </cell>
          <cell r="AX87">
            <v>0</v>
          </cell>
          <cell r="AY87">
            <v>0</v>
          </cell>
          <cell r="AZ87">
            <v>0</v>
          </cell>
          <cell r="BA87">
            <v>14</v>
          </cell>
          <cell r="BB87">
            <v>154.21</v>
          </cell>
          <cell r="BC87">
            <v>26.08</v>
          </cell>
          <cell r="BD87">
            <v>29.19</v>
          </cell>
          <cell r="BE87">
            <v>-473953.57</v>
          </cell>
          <cell r="BF87">
            <v>14</v>
          </cell>
          <cell r="BG87">
            <v>0</v>
          </cell>
          <cell r="BI87">
            <v>4</v>
          </cell>
        </row>
        <row r="88">
          <cell r="A88">
            <v>34034202</v>
          </cell>
          <cell r="B88" t="str">
            <v>ACHALPUR</v>
          </cell>
          <cell r="C88">
            <v>201208</v>
          </cell>
          <cell r="D88">
            <v>3077</v>
          </cell>
          <cell r="E88" t="str">
            <v>ACHALPUR I</v>
          </cell>
          <cell r="F88">
            <v>34034</v>
          </cell>
          <cell r="G88" t="str">
            <v>33 KV Asadpur</v>
          </cell>
          <cell r="H88">
            <v>202</v>
          </cell>
          <cell r="I88" t="str">
            <v>11 KV Wadgaon</v>
          </cell>
          <cell r="J88" t="str">
            <v>AGD</v>
          </cell>
          <cell r="K88">
            <v>-29533000</v>
          </cell>
          <cell r="L88">
            <v>48.96</v>
          </cell>
          <cell r="M88">
            <v>-14459305.76</v>
          </cell>
          <cell r="N88" t="str">
            <v/>
          </cell>
          <cell r="O88">
            <v>-14459306</v>
          </cell>
          <cell r="P88" t="str">
            <v>E</v>
          </cell>
          <cell r="Q88">
            <v>266</v>
          </cell>
          <cell r="R88">
            <v>113</v>
          </cell>
          <cell r="S88">
            <v>39</v>
          </cell>
          <cell r="T88">
            <v>2356311</v>
          </cell>
          <cell r="U88">
            <v>635866.29</v>
          </cell>
          <cell r="V88">
            <v>1354672.19</v>
          </cell>
          <cell r="W88">
            <v>295330</v>
          </cell>
          <cell r="X88">
            <v>211875</v>
          </cell>
          <cell r="Y88">
            <v>57000</v>
          </cell>
          <cell r="Z88">
            <v>1058.75</v>
          </cell>
          <cell r="AA88">
            <v>740</v>
          </cell>
          <cell r="AB88">
            <v>200</v>
          </cell>
          <cell r="AC88">
            <v>166528.07</v>
          </cell>
          <cell r="AD88">
            <v>70738.77</v>
          </cell>
          <cell r="AE88">
            <v>891.69</v>
          </cell>
          <cell r="AF88">
            <v>318776.18</v>
          </cell>
          <cell r="AG88">
            <v>175312.89</v>
          </cell>
          <cell r="AH88">
            <v>48651.39</v>
          </cell>
          <cell r="AI88">
            <v>2350106.46</v>
          </cell>
          <cell r="AJ88">
            <v>626239.49</v>
          </cell>
          <cell r="AK88">
            <v>1354639.79</v>
          </cell>
          <cell r="AL88">
            <v>0</v>
          </cell>
          <cell r="AM88">
            <v>0</v>
          </cell>
          <cell r="AN88">
            <v>0</v>
          </cell>
          <cell r="AO88">
            <v>2379673.42</v>
          </cell>
          <cell r="AP88">
            <v>582535.79</v>
          </cell>
          <cell r="AQ88">
            <v>1775815.44</v>
          </cell>
          <cell r="AR88">
            <v>0</v>
          </cell>
          <cell r="AS88">
            <v>0</v>
          </cell>
          <cell r="AT88">
            <v>0</v>
          </cell>
          <cell r="AX88">
            <v>0</v>
          </cell>
          <cell r="AY88">
            <v>0</v>
          </cell>
          <cell r="AZ88">
            <v>0</v>
          </cell>
          <cell r="BA88">
            <v>0</v>
          </cell>
          <cell r="BB88">
            <v>99</v>
          </cell>
          <cell r="BC88">
            <v>45.64</v>
          </cell>
          <cell r="BD88">
            <v>2.2400000000000002</v>
          </cell>
          <cell r="BE88">
            <v>-29533000</v>
          </cell>
          <cell r="BF88">
            <v>0</v>
          </cell>
          <cell r="BG88">
            <v>0</v>
          </cell>
          <cell r="BI88">
            <v>14</v>
          </cell>
        </row>
        <row r="89">
          <cell r="A89">
            <v>34034205</v>
          </cell>
          <cell r="B89" t="str">
            <v>ACHALPUR</v>
          </cell>
          <cell r="C89">
            <v>201208</v>
          </cell>
          <cell r="D89">
            <v>3077</v>
          </cell>
          <cell r="E89" t="str">
            <v>ACHALPUR I</v>
          </cell>
          <cell r="F89">
            <v>34034</v>
          </cell>
          <cell r="G89" t="str">
            <v>33 KV Asadpur</v>
          </cell>
          <cell r="H89">
            <v>205</v>
          </cell>
          <cell r="I89" t="str">
            <v>11 Kv Asadpur Gaonthan</v>
          </cell>
          <cell r="J89" t="str">
            <v>OTH</v>
          </cell>
          <cell r="K89">
            <v>90.35</v>
          </cell>
          <cell r="L89">
            <v>100</v>
          </cell>
          <cell r="M89">
            <v>90.35</v>
          </cell>
          <cell r="N89" t="str">
            <v>G3</v>
          </cell>
          <cell r="O89">
            <v>90.35</v>
          </cell>
          <cell r="P89" t="str">
            <v>G3</v>
          </cell>
          <cell r="Q89">
            <v>2241</v>
          </cell>
          <cell r="R89">
            <v>6</v>
          </cell>
          <cell r="S89">
            <v>3</v>
          </cell>
          <cell r="T89">
            <v>1097344.8999999999</v>
          </cell>
          <cell r="U89">
            <v>52579.76</v>
          </cell>
          <cell r="V89">
            <v>56641.03</v>
          </cell>
          <cell r="W89">
            <v>95100</v>
          </cell>
          <cell r="X89">
            <v>9975</v>
          </cell>
          <cell r="Y89">
            <v>4275</v>
          </cell>
          <cell r="Z89">
            <v>1776.0555999999999</v>
          </cell>
          <cell r="AA89">
            <v>37.5</v>
          </cell>
          <cell r="AB89">
            <v>15</v>
          </cell>
          <cell r="AC89">
            <v>1942237.55</v>
          </cell>
          <cell r="AD89">
            <v>4359.51</v>
          </cell>
          <cell r="AE89">
            <v>1535.73</v>
          </cell>
          <cell r="AF89">
            <v>1921524.82</v>
          </cell>
          <cell r="AG89">
            <v>8476.4699999999993</v>
          </cell>
          <cell r="AH89">
            <v>3581.97</v>
          </cell>
          <cell r="AI89">
            <v>1162960.58</v>
          </cell>
          <cell r="AJ89">
            <v>52129.72</v>
          </cell>
          <cell r="AK89">
            <v>56554.05</v>
          </cell>
          <cell r="AL89">
            <v>0</v>
          </cell>
          <cell r="AM89">
            <v>0</v>
          </cell>
          <cell r="AN89">
            <v>0</v>
          </cell>
          <cell r="AO89">
            <v>201567.57</v>
          </cell>
          <cell r="AP89">
            <v>77347.289999999994</v>
          </cell>
          <cell r="AQ89">
            <v>74198.539999999994</v>
          </cell>
          <cell r="AR89">
            <v>0</v>
          </cell>
          <cell r="AS89">
            <v>0</v>
          </cell>
          <cell r="AT89">
            <v>0</v>
          </cell>
          <cell r="AX89">
            <v>0</v>
          </cell>
          <cell r="AY89">
            <v>0</v>
          </cell>
          <cell r="AZ89">
            <v>0</v>
          </cell>
          <cell r="BA89">
            <v>1039000</v>
          </cell>
          <cell r="BB89">
            <v>100.37</v>
          </cell>
          <cell r="BC89">
            <v>59.64</v>
          </cell>
          <cell r="BD89">
            <v>51.46</v>
          </cell>
          <cell r="BE89">
            <v>90.85</v>
          </cell>
          <cell r="BF89">
            <v>1039000</v>
          </cell>
          <cell r="BG89">
            <v>0</v>
          </cell>
          <cell r="BH89">
            <v>35</v>
          </cell>
          <cell r="BI89">
            <v>22</v>
          </cell>
        </row>
        <row r="90">
          <cell r="A90">
            <v>34048201</v>
          </cell>
          <cell r="B90" t="str">
            <v>ACHALPUR</v>
          </cell>
          <cell r="C90">
            <v>201208</v>
          </cell>
          <cell r="D90">
            <v>3077</v>
          </cell>
          <cell r="E90" t="str">
            <v>ACHALPUR I</v>
          </cell>
          <cell r="F90">
            <v>34048</v>
          </cell>
          <cell r="G90" t="str">
            <v>parsapur 33 kv</v>
          </cell>
          <cell r="H90">
            <v>201</v>
          </cell>
          <cell r="I90" t="str">
            <v>tawlar</v>
          </cell>
          <cell r="J90" t="str">
            <v>AGD</v>
          </cell>
          <cell r="K90">
            <v>-148.21</v>
          </cell>
          <cell r="L90">
            <v>46.61</v>
          </cell>
          <cell r="M90">
            <v>-15.690680999999998</v>
          </cell>
          <cell r="N90" t="str">
            <v/>
          </cell>
          <cell r="O90">
            <v>-15.69</v>
          </cell>
          <cell r="P90" t="str">
            <v>E</v>
          </cell>
          <cell r="Q90">
            <v>402</v>
          </cell>
          <cell r="R90">
            <v>67</v>
          </cell>
          <cell r="S90">
            <v>138</v>
          </cell>
          <cell r="T90">
            <v>3594798.51</v>
          </cell>
          <cell r="U90">
            <v>349828.58</v>
          </cell>
          <cell r="V90">
            <v>3228913.05</v>
          </cell>
          <cell r="W90">
            <v>385723</v>
          </cell>
          <cell r="X90">
            <v>125682</v>
          </cell>
          <cell r="Y90">
            <v>222300</v>
          </cell>
          <cell r="Z90">
            <v>1319.7538</v>
          </cell>
          <cell r="AA90">
            <v>390.5</v>
          </cell>
          <cell r="AB90">
            <v>780</v>
          </cell>
          <cell r="AC90">
            <v>258724.54</v>
          </cell>
          <cell r="AD90">
            <v>29982.48</v>
          </cell>
          <cell r="AE90">
            <v>26504.76</v>
          </cell>
          <cell r="AF90">
            <v>541151.6</v>
          </cell>
          <cell r="AG90">
            <v>103732.17</v>
          </cell>
          <cell r="AH90">
            <v>243961.74</v>
          </cell>
          <cell r="AI90">
            <v>3592463.12</v>
          </cell>
          <cell r="AJ90">
            <v>338410.23</v>
          </cell>
          <cell r="AK90">
            <v>3230551.87</v>
          </cell>
          <cell r="AL90">
            <v>0</v>
          </cell>
          <cell r="AM90">
            <v>0</v>
          </cell>
          <cell r="AN90">
            <v>0</v>
          </cell>
          <cell r="AO90">
            <v>3045674.51</v>
          </cell>
          <cell r="AP90">
            <v>217421.09</v>
          </cell>
          <cell r="AQ90">
            <v>2827846.73</v>
          </cell>
          <cell r="AR90">
            <v>0</v>
          </cell>
          <cell r="AS90">
            <v>0</v>
          </cell>
          <cell r="AT90">
            <v>0</v>
          </cell>
          <cell r="AX90">
            <v>0</v>
          </cell>
          <cell r="AY90">
            <v>0</v>
          </cell>
          <cell r="AZ90">
            <v>0</v>
          </cell>
          <cell r="BA90">
            <v>155400</v>
          </cell>
          <cell r="BB90">
            <v>103.38</v>
          </cell>
          <cell r="BC90">
            <v>26.5</v>
          </cell>
          <cell r="BD90">
            <v>13.33</v>
          </cell>
          <cell r="BE90">
            <v>-148.21</v>
          </cell>
          <cell r="BF90">
            <v>155400</v>
          </cell>
          <cell r="BG90">
            <v>0</v>
          </cell>
          <cell r="BI90">
            <v>16</v>
          </cell>
        </row>
        <row r="91">
          <cell r="A91">
            <v>34048202</v>
          </cell>
          <cell r="B91" t="str">
            <v>ACHALPUR</v>
          </cell>
          <cell r="C91">
            <v>201208</v>
          </cell>
          <cell r="D91">
            <v>3077</v>
          </cell>
          <cell r="E91" t="str">
            <v>ACHALPUR I</v>
          </cell>
          <cell r="F91">
            <v>34048</v>
          </cell>
          <cell r="G91" t="str">
            <v>parsapur 33 kv</v>
          </cell>
          <cell r="H91">
            <v>202</v>
          </cell>
          <cell r="I91" t="str">
            <v>gaothan parsapur</v>
          </cell>
          <cell r="J91" t="str">
            <v>OTH</v>
          </cell>
          <cell r="K91">
            <v>21.89</v>
          </cell>
          <cell r="L91">
            <v>100</v>
          </cell>
          <cell r="M91">
            <v>21.89</v>
          </cell>
          <cell r="N91" t="str">
            <v>B</v>
          </cell>
          <cell r="O91">
            <v>21.89</v>
          </cell>
          <cell r="P91" t="str">
            <v>B</v>
          </cell>
          <cell r="Q91">
            <v>1895</v>
          </cell>
          <cell r="R91">
            <v>8</v>
          </cell>
          <cell r="S91">
            <v>6</v>
          </cell>
          <cell r="T91">
            <v>632252.81999999995</v>
          </cell>
          <cell r="U91">
            <v>44763.25</v>
          </cell>
          <cell r="V91">
            <v>110590.52</v>
          </cell>
          <cell r="W91">
            <v>331849</v>
          </cell>
          <cell r="X91">
            <v>15732</v>
          </cell>
          <cell r="Y91">
            <v>6840</v>
          </cell>
          <cell r="Z91">
            <v>1398.6102000000001</v>
          </cell>
          <cell r="AA91">
            <v>40</v>
          </cell>
          <cell r="AB91">
            <v>24</v>
          </cell>
          <cell r="AC91">
            <v>1614152.03</v>
          </cell>
          <cell r="AD91">
            <v>2529.54</v>
          </cell>
          <cell r="AE91">
            <v>64.62</v>
          </cell>
          <cell r="AF91">
            <v>1524730.39</v>
          </cell>
          <cell r="AG91">
            <v>12348.45</v>
          </cell>
          <cell r="AH91">
            <v>5927.04</v>
          </cell>
          <cell r="AI91">
            <v>693921.46</v>
          </cell>
          <cell r="AJ91">
            <v>44639.15</v>
          </cell>
          <cell r="AK91">
            <v>110629.64</v>
          </cell>
          <cell r="AL91">
            <v>0</v>
          </cell>
          <cell r="AM91">
            <v>0</v>
          </cell>
          <cell r="AN91">
            <v>0</v>
          </cell>
          <cell r="AO91">
            <v>179262.49</v>
          </cell>
          <cell r="AP91">
            <v>33248.720000000001</v>
          </cell>
          <cell r="AQ91">
            <v>127788.25</v>
          </cell>
          <cell r="AR91">
            <v>0</v>
          </cell>
          <cell r="AS91">
            <v>0</v>
          </cell>
          <cell r="AT91">
            <v>0</v>
          </cell>
          <cell r="AX91">
            <v>0</v>
          </cell>
          <cell r="AY91">
            <v>0</v>
          </cell>
          <cell r="AZ91">
            <v>0</v>
          </cell>
          <cell r="BA91">
            <v>425400</v>
          </cell>
          <cell r="BB91">
            <v>105.75</v>
          </cell>
          <cell r="BC91">
            <v>24.73</v>
          </cell>
          <cell r="BD91">
            <v>1.1100000000000001</v>
          </cell>
          <cell r="BE91">
            <v>21.99</v>
          </cell>
          <cell r="BF91">
            <v>425400</v>
          </cell>
          <cell r="BG91">
            <v>0</v>
          </cell>
          <cell r="BH91">
            <v>31</v>
          </cell>
          <cell r="BI91">
            <v>20</v>
          </cell>
        </row>
        <row r="92">
          <cell r="A92">
            <v>34048203</v>
          </cell>
          <cell r="B92" t="str">
            <v>ACHALPUR</v>
          </cell>
          <cell r="C92">
            <v>201208</v>
          </cell>
          <cell r="D92">
            <v>3077</v>
          </cell>
          <cell r="E92" t="str">
            <v>ACHALPUR I</v>
          </cell>
          <cell r="F92">
            <v>34048</v>
          </cell>
          <cell r="G92" t="str">
            <v>parsapur 33 kv</v>
          </cell>
          <cell r="H92">
            <v>203</v>
          </cell>
          <cell r="I92" t="str">
            <v>wadgaon ( F )</v>
          </cell>
          <cell r="J92" t="str">
            <v>AGD</v>
          </cell>
          <cell r="K92">
            <v>-129.9</v>
          </cell>
          <cell r="L92">
            <v>43.03</v>
          </cell>
          <cell r="M92">
            <v>1.0740300000000076</v>
          </cell>
          <cell r="N92" t="str">
            <v>A</v>
          </cell>
          <cell r="O92">
            <v>1.07</v>
          </cell>
          <cell r="P92" t="str">
            <v>A</v>
          </cell>
          <cell r="Q92">
            <v>388</v>
          </cell>
          <cell r="R92">
            <v>152</v>
          </cell>
          <cell r="S92">
            <v>222</v>
          </cell>
          <cell r="T92">
            <v>5000337.1100000003</v>
          </cell>
          <cell r="U92">
            <v>562086.40000000002</v>
          </cell>
          <cell r="V92">
            <v>4433118.4400000004</v>
          </cell>
          <cell r="W92">
            <v>608318.5</v>
          </cell>
          <cell r="X92">
            <v>284484</v>
          </cell>
          <cell r="Y92">
            <v>299677.5</v>
          </cell>
          <cell r="Z92">
            <v>2053.0120000000002</v>
          </cell>
          <cell r="AA92">
            <v>768</v>
          </cell>
          <cell r="AB92">
            <v>1051.5</v>
          </cell>
          <cell r="AC92">
            <v>218058.15</v>
          </cell>
          <cell r="AD92">
            <v>74922.990000000005</v>
          </cell>
          <cell r="AE92">
            <v>22848.12</v>
          </cell>
          <cell r="AF92">
            <v>631566.48</v>
          </cell>
          <cell r="AG92">
            <v>229480.74</v>
          </cell>
          <cell r="AH92">
            <v>295943.37</v>
          </cell>
          <cell r="AI92">
            <v>4934152</v>
          </cell>
          <cell r="AJ92">
            <v>533194.29</v>
          </cell>
          <cell r="AK92">
            <v>4398072.53</v>
          </cell>
          <cell r="AL92">
            <v>0</v>
          </cell>
          <cell r="AM92">
            <v>0</v>
          </cell>
          <cell r="AN92">
            <v>0</v>
          </cell>
          <cell r="AO92">
            <v>4554726.6100000003</v>
          </cell>
          <cell r="AP92">
            <v>381324.09</v>
          </cell>
          <cell r="AQ92">
            <v>4173392.45</v>
          </cell>
          <cell r="AR92">
            <v>0</v>
          </cell>
          <cell r="AS92">
            <v>0</v>
          </cell>
          <cell r="AT92">
            <v>0</v>
          </cell>
          <cell r="AX92">
            <v>0</v>
          </cell>
          <cell r="AY92">
            <v>0</v>
          </cell>
          <cell r="AZ92">
            <v>0</v>
          </cell>
          <cell r="BA92">
            <v>264600</v>
          </cell>
          <cell r="BB92">
            <v>111.84</v>
          </cell>
          <cell r="BC92">
            <v>29.8</v>
          </cell>
          <cell r="BD92">
            <v>-0.71</v>
          </cell>
          <cell r="BE92">
            <v>-129.9</v>
          </cell>
          <cell r="BF92">
            <v>264600</v>
          </cell>
          <cell r="BG92">
            <v>0</v>
          </cell>
          <cell r="BI92">
            <v>35</v>
          </cell>
        </row>
        <row r="93">
          <cell r="A93">
            <v>34048204</v>
          </cell>
          <cell r="B93" t="str">
            <v>ACHALPUR</v>
          </cell>
          <cell r="C93">
            <v>201208</v>
          </cell>
          <cell r="D93">
            <v>3077</v>
          </cell>
          <cell r="E93" t="str">
            <v>ACHALPUR I</v>
          </cell>
          <cell r="F93">
            <v>34048</v>
          </cell>
          <cell r="G93" t="str">
            <v>33 KV Parasapur</v>
          </cell>
          <cell r="H93">
            <v>204</v>
          </cell>
          <cell r="I93" t="str">
            <v>BORALA</v>
          </cell>
          <cell r="J93" t="str">
            <v>AGD</v>
          </cell>
          <cell r="K93">
            <v>-254.93</v>
          </cell>
          <cell r="L93">
            <v>45.123333299999999</v>
          </cell>
          <cell r="M93">
            <v>-60.156246881690009</v>
          </cell>
          <cell r="N93" t="str">
            <v/>
          </cell>
          <cell r="O93">
            <v>-60.16</v>
          </cell>
          <cell r="P93" t="str">
            <v>E</v>
          </cell>
          <cell r="Q93">
            <v>386</v>
          </cell>
          <cell r="R93">
            <v>70</v>
          </cell>
          <cell r="S93">
            <v>118</v>
          </cell>
          <cell r="T93">
            <v>2692496.72</v>
          </cell>
          <cell r="U93">
            <v>198892.54</v>
          </cell>
          <cell r="V93">
            <v>2459941.2400000002</v>
          </cell>
          <cell r="W93">
            <v>313046.5</v>
          </cell>
          <cell r="X93">
            <v>129819</v>
          </cell>
          <cell r="Y93">
            <v>151762.5</v>
          </cell>
          <cell r="Z93">
            <v>1153.5308</v>
          </cell>
          <cell r="AA93">
            <v>353.5</v>
          </cell>
          <cell r="AB93">
            <v>532.5</v>
          </cell>
          <cell r="AC93">
            <v>197327.73</v>
          </cell>
          <cell r="AD93">
            <v>36469.980000000003</v>
          </cell>
          <cell r="AE93">
            <v>2747.28</v>
          </cell>
          <cell r="AF93">
            <v>408187.79</v>
          </cell>
          <cell r="AG93">
            <v>102059.07</v>
          </cell>
          <cell r="AH93">
            <v>146618.1</v>
          </cell>
          <cell r="AI93">
            <v>2676501.7400000002</v>
          </cell>
          <cell r="AJ93">
            <v>192989.55</v>
          </cell>
          <cell r="AK93">
            <v>2451842.13</v>
          </cell>
          <cell r="AL93">
            <v>0</v>
          </cell>
          <cell r="AM93">
            <v>0</v>
          </cell>
          <cell r="AN93">
            <v>0</v>
          </cell>
          <cell r="AO93">
            <v>2799488.97</v>
          </cell>
          <cell r="AP93">
            <v>177957.93</v>
          </cell>
          <cell r="AQ93">
            <v>2619454.33</v>
          </cell>
          <cell r="AR93">
            <v>0</v>
          </cell>
          <cell r="AS93">
            <v>0</v>
          </cell>
          <cell r="AT93">
            <v>0</v>
          </cell>
          <cell r="AX93">
            <v>0</v>
          </cell>
          <cell r="AY93">
            <v>0</v>
          </cell>
          <cell r="AZ93">
            <v>0</v>
          </cell>
          <cell r="BA93">
            <v>88200</v>
          </cell>
          <cell r="BB93">
            <v>98.25</v>
          </cell>
          <cell r="BC93">
            <v>39.61</v>
          </cell>
          <cell r="BD93">
            <v>-2.4900000000000002</v>
          </cell>
          <cell r="BE93">
            <v>-254.93</v>
          </cell>
          <cell r="BF93">
            <v>88200</v>
          </cell>
          <cell r="BG93">
            <v>0</v>
          </cell>
          <cell r="BI93">
            <v>14</v>
          </cell>
        </row>
        <row r="94">
          <cell r="A94">
            <v>34048205</v>
          </cell>
          <cell r="B94" t="str">
            <v>ACHALPUR</v>
          </cell>
          <cell r="C94">
            <v>201208</v>
          </cell>
          <cell r="D94">
            <v>3077</v>
          </cell>
          <cell r="E94" t="str">
            <v>ACHALPUR I</v>
          </cell>
          <cell r="F94">
            <v>34048</v>
          </cell>
          <cell r="G94" t="str">
            <v>33 KV Parasapur</v>
          </cell>
          <cell r="H94">
            <v>205</v>
          </cell>
          <cell r="I94" t="str">
            <v>PACHAMBA</v>
          </cell>
          <cell r="J94" t="str">
            <v>AGD</v>
          </cell>
          <cell r="K94">
            <v>-229.94</v>
          </cell>
          <cell r="L94">
            <v>45.173333300000003</v>
          </cell>
          <cell r="M94">
            <v>-49.04489589002003</v>
          </cell>
          <cell r="N94" t="str">
            <v/>
          </cell>
          <cell r="O94">
            <v>-49.04</v>
          </cell>
          <cell r="P94" t="str">
            <v>E</v>
          </cell>
          <cell r="Q94">
            <v>169</v>
          </cell>
          <cell r="R94">
            <v>55</v>
          </cell>
          <cell r="S94">
            <v>110</v>
          </cell>
          <cell r="T94">
            <v>2726592.28</v>
          </cell>
          <cell r="U94">
            <v>145853.71</v>
          </cell>
          <cell r="V94">
            <v>2580279.33</v>
          </cell>
          <cell r="W94">
            <v>262633.5</v>
          </cell>
          <cell r="X94">
            <v>107787</v>
          </cell>
          <cell r="Y94">
            <v>152902.5</v>
          </cell>
          <cell r="Z94">
            <v>829.26160000000004</v>
          </cell>
          <cell r="AA94">
            <v>285.5</v>
          </cell>
          <cell r="AB94">
            <v>536.5</v>
          </cell>
          <cell r="AC94">
            <v>39525.870000000003</v>
          </cell>
          <cell r="AD94">
            <v>31049.49</v>
          </cell>
          <cell r="AE94">
            <v>5019</v>
          </cell>
          <cell r="AF94">
            <v>247893.87</v>
          </cell>
          <cell r="AG94">
            <v>87574.02</v>
          </cell>
          <cell r="AH94">
            <v>157627.41</v>
          </cell>
          <cell r="AI94">
            <v>2712125.11</v>
          </cell>
          <cell r="AJ94">
            <v>134652.47</v>
          </cell>
          <cell r="AK94">
            <v>2577408.2799999998</v>
          </cell>
          <cell r="AL94">
            <v>0</v>
          </cell>
          <cell r="AM94">
            <v>0</v>
          </cell>
          <cell r="AN94">
            <v>0</v>
          </cell>
          <cell r="AO94">
            <v>2684103.59</v>
          </cell>
          <cell r="AP94">
            <v>72074.73</v>
          </cell>
          <cell r="AQ94">
            <v>2612026.42</v>
          </cell>
          <cell r="AR94">
            <v>0</v>
          </cell>
          <cell r="AS94">
            <v>0</v>
          </cell>
          <cell r="AT94">
            <v>0</v>
          </cell>
          <cell r="AX94">
            <v>0</v>
          </cell>
          <cell r="AY94">
            <v>0</v>
          </cell>
          <cell r="AZ94">
            <v>0</v>
          </cell>
          <cell r="BA94">
            <v>79600</v>
          </cell>
          <cell r="BB94">
            <v>118.14</v>
          </cell>
          <cell r="BC94">
            <v>33.130000000000003</v>
          </cell>
          <cell r="BD94">
            <v>2.39</v>
          </cell>
          <cell r="BE94">
            <v>-229.94</v>
          </cell>
          <cell r="BF94">
            <v>79600</v>
          </cell>
          <cell r="BG94">
            <v>0</v>
          </cell>
          <cell r="BI94">
            <v>12</v>
          </cell>
        </row>
        <row r="95">
          <cell r="A95">
            <v>34048206</v>
          </cell>
          <cell r="B95" t="str">
            <v>ACHALPUR</v>
          </cell>
          <cell r="C95">
            <v>201208</v>
          </cell>
          <cell r="D95">
            <v>3077</v>
          </cell>
          <cell r="E95" t="str">
            <v>ACHALPUR I</v>
          </cell>
          <cell r="F95">
            <v>34048</v>
          </cell>
          <cell r="G95" t="str">
            <v>33 KV Parasapur</v>
          </cell>
          <cell r="H95">
            <v>206</v>
          </cell>
          <cell r="I95" t="str">
            <v>KHANJMANAGAR</v>
          </cell>
          <cell r="J95" t="str">
            <v>AGD</v>
          </cell>
          <cell r="K95">
            <v>-47.68</v>
          </cell>
          <cell r="L95">
            <v>35.863333300000001</v>
          </cell>
          <cell r="M95">
            <v>47.037029382559993</v>
          </cell>
          <cell r="N95" t="str">
            <v>E</v>
          </cell>
          <cell r="O95">
            <v>47.04</v>
          </cell>
          <cell r="P95" t="str">
            <v>E</v>
          </cell>
          <cell r="Q95">
            <v>422</v>
          </cell>
          <cell r="R95">
            <v>70</v>
          </cell>
          <cell r="S95">
            <v>156</v>
          </cell>
          <cell r="T95">
            <v>4419484.5199999996</v>
          </cell>
          <cell r="U95">
            <v>407502.29</v>
          </cell>
          <cell r="V95">
            <v>3962011.8</v>
          </cell>
          <cell r="W95">
            <v>412310</v>
          </cell>
          <cell r="X95">
            <v>135279</v>
          </cell>
          <cell r="Y95">
            <v>225720</v>
          </cell>
          <cell r="Z95">
            <v>1539.7112</v>
          </cell>
          <cell r="AA95">
            <v>387.5</v>
          </cell>
          <cell r="AB95">
            <v>792</v>
          </cell>
          <cell r="AC95">
            <v>290566.83</v>
          </cell>
          <cell r="AD95">
            <v>19057.47</v>
          </cell>
          <cell r="AE95">
            <v>13076.34</v>
          </cell>
          <cell r="AF95">
            <v>589277.85</v>
          </cell>
          <cell r="AG95">
            <v>110504.34</v>
          </cell>
          <cell r="AH95">
            <v>240752.28</v>
          </cell>
          <cell r="AI95">
            <v>4406298.18</v>
          </cell>
          <cell r="AJ95">
            <v>386736.68</v>
          </cell>
          <cell r="AK95">
            <v>3950148.92</v>
          </cell>
          <cell r="AL95">
            <v>0</v>
          </cell>
          <cell r="AM95">
            <v>0</v>
          </cell>
          <cell r="AN95">
            <v>0</v>
          </cell>
          <cell r="AO95">
            <v>4016575.68</v>
          </cell>
          <cell r="AP95">
            <v>282139.78000000003</v>
          </cell>
          <cell r="AQ95">
            <v>3732469.75</v>
          </cell>
          <cell r="AR95">
            <v>0</v>
          </cell>
          <cell r="AS95">
            <v>0</v>
          </cell>
          <cell r="AT95">
            <v>0</v>
          </cell>
          <cell r="AX95">
            <v>0</v>
          </cell>
          <cell r="AY95">
            <v>0</v>
          </cell>
          <cell r="AZ95">
            <v>0</v>
          </cell>
          <cell r="BA95">
            <v>279200</v>
          </cell>
          <cell r="BB95">
            <v>106.13</v>
          </cell>
          <cell r="BC95">
            <v>5.1100000000000003</v>
          </cell>
          <cell r="BD95">
            <v>2.48</v>
          </cell>
          <cell r="BE95">
            <v>-47.68</v>
          </cell>
          <cell r="BF95">
            <v>279200</v>
          </cell>
          <cell r="BG95">
            <v>0</v>
          </cell>
          <cell r="BI95">
            <v>23</v>
          </cell>
        </row>
        <row r="96">
          <cell r="A96">
            <v>37016204</v>
          </cell>
          <cell r="B96" t="str">
            <v>ACHALPUR</v>
          </cell>
          <cell r="C96">
            <v>201208</v>
          </cell>
          <cell r="D96">
            <v>3077</v>
          </cell>
          <cell r="E96" t="str">
            <v>ACHALPUR I</v>
          </cell>
          <cell r="F96">
            <v>37016</v>
          </cell>
          <cell r="G96" t="str">
            <v>132 KV ACHALPUR</v>
          </cell>
          <cell r="H96">
            <v>204</v>
          </cell>
          <cell r="I96" t="str">
            <v>11 KV HARAM GAOTHAN</v>
          </cell>
          <cell r="J96" t="str">
            <v>OTH</v>
          </cell>
          <cell r="K96">
            <v>72.31</v>
          </cell>
          <cell r="L96">
            <v>100</v>
          </cell>
          <cell r="M96">
            <v>72.31</v>
          </cell>
          <cell r="N96" t="str">
            <v>G3</v>
          </cell>
          <cell r="O96">
            <v>72.31</v>
          </cell>
          <cell r="P96" t="str">
            <v>G3</v>
          </cell>
          <cell r="Q96">
            <v>802</v>
          </cell>
          <cell r="R96">
            <v>6</v>
          </cell>
          <cell r="S96">
            <v>0</v>
          </cell>
          <cell r="T96">
            <v>175337.63</v>
          </cell>
          <cell r="U96">
            <v>18059.38</v>
          </cell>
          <cell r="V96">
            <v>0</v>
          </cell>
          <cell r="W96">
            <v>151175</v>
          </cell>
          <cell r="X96">
            <v>11733</v>
          </cell>
          <cell r="Y96">
            <v>0</v>
          </cell>
          <cell r="Z96">
            <v>568.09</v>
          </cell>
          <cell r="AA96">
            <v>45</v>
          </cell>
          <cell r="AB96">
            <v>0</v>
          </cell>
          <cell r="AC96">
            <v>682774.13</v>
          </cell>
          <cell r="AD96">
            <v>3990.3</v>
          </cell>
          <cell r="AE96">
            <v>0</v>
          </cell>
          <cell r="AF96">
            <v>659278.92000000004</v>
          </cell>
          <cell r="AG96">
            <v>9071.3700000000008</v>
          </cell>
          <cell r="AH96">
            <v>0</v>
          </cell>
          <cell r="AI96">
            <v>204948.38</v>
          </cell>
          <cell r="AJ96">
            <v>12418.6</v>
          </cell>
          <cell r="AK96">
            <v>0</v>
          </cell>
          <cell r="AL96">
            <v>0</v>
          </cell>
          <cell r="AM96">
            <v>0</v>
          </cell>
          <cell r="AN96">
            <v>0</v>
          </cell>
          <cell r="AO96">
            <v>8403.42</v>
          </cell>
          <cell r="AP96">
            <v>5177.13</v>
          </cell>
          <cell r="AQ96">
            <v>0</v>
          </cell>
          <cell r="AR96">
            <v>0</v>
          </cell>
          <cell r="AS96">
            <v>0</v>
          </cell>
          <cell r="AT96">
            <v>0</v>
          </cell>
          <cell r="AX96">
            <v>0</v>
          </cell>
          <cell r="AY96">
            <v>0</v>
          </cell>
          <cell r="AZ96">
            <v>0</v>
          </cell>
          <cell r="BA96">
            <v>546000</v>
          </cell>
          <cell r="BB96">
            <v>102.77</v>
          </cell>
          <cell r="BC96">
            <v>0.57999999999999996</v>
          </cell>
          <cell r="BD96">
            <v>0</v>
          </cell>
          <cell r="BE96">
            <v>72.31</v>
          </cell>
          <cell r="BF96">
            <v>546000</v>
          </cell>
          <cell r="BG96">
            <v>0</v>
          </cell>
          <cell r="BI96">
            <v>11</v>
          </cell>
        </row>
        <row r="97">
          <cell r="A97">
            <v>37016207</v>
          </cell>
          <cell r="B97" t="str">
            <v>ACHALPUR</v>
          </cell>
          <cell r="C97">
            <v>201208</v>
          </cell>
          <cell r="D97">
            <v>3077</v>
          </cell>
          <cell r="E97" t="str">
            <v>ACHALPUR I</v>
          </cell>
          <cell r="F97">
            <v>37016</v>
          </cell>
          <cell r="G97" t="str">
            <v>132 KV Achalpur</v>
          </cell>
          <cell r="H97">
            <v>207</v>
          </cell>
          <cell r="I97" t="str">
            <v>11 KV Chamak</v>
          </cell>
          <cell r="J97" t="str">
            <v>AGD</v>
          </cell>
          <cell r="K97">
            <v>-338.97</v>
          </cell>
          <cell r="L97">
            <v>34.0966667</v>
          </cell>
          <cell r="M97">
            <v>-49.674137812990011</v>
          </cell>
          <cell r="N97" t="str">
            <v/>
          </cell>
          <cell r="O97">
            <v>-49.67</v>
          </cell>
          <cell r="P97" t="str">
            <v>E</v>
          </cell>
          <cell r="Q97">
            <v>1175</v>
          </cell>
          <cell r="R97">
            <v>473</v>
          </cell>
          <cell r="S97">
            <v>579</v>
          </cell>
          <cell r="T97">
            <v>16739936.4</v>
          </cell>
          <cell r="U97">
            <v>3318326.01</v>
          </cell>
          <cell r="V97">
            <v>13255568.1</v>
          </cell>
          <cell r="W97">
            <v>2061864</v>
          </cell>
          <cell r="X97">
            <v>887895</v>
          </cell>
          <cell r="Y97">
            <v>1131735</v>
          </cell>
          <cell r="Z97">
            <v>7665.3609999999999</v>
          </cell>
          <cell r="AA97">
            <v>3507</v>
          </cell>
          <cell r="AB97">
            <v>3971</v>
          </cell>
          <cell r="AC97">
            <v>329835.46000000002</v>
          </cell>
          <cell r="AD97">
            <v>142558.5</v>
          </cell>
          <cell r="AE97">
            <v>50687.58</v>
          </cell>
          <cell r="AF97">
            <v>1695971.96</v>
          </cell>
          <cell r="AG97">
            <v>733386.99</v>
          </cell>
          <cell r="AH97">
            <v>802687.95</v>
          </cell>
          <cell r="AI97">
            <v>16682673.699999999</v>
          </cell>
          <cell r="AJ97">
            <v>3292202.84</v>
          </cell>
          <cell r="AK97">
            <v>13194749.1</v>
          </cell>
          <cell r="AL97">
            <v>0</v>
          </cell>
          <cell r="AM97">
            <v>0</v>
          </cell>
          <cell r="AN97">
            <v>0</v>
          </cell>
          <cell r="AO97">
            <v>15890605.300000001</v>
          </cell>
          <cell r="AP97">
            <v>2986664.66</v>
          </cell>
          <cell r="AQ97">
            <v>12893647.300000001</v>
          </cell>
          <cell r="AR97">
            <v>0</v>
          </cell>
          <cell r="AS97">
            <v>0</v>
          </cell>
          <cell r="AT97">
            <v>0</v>
          </cell>
          <cell r="AX97">
            <v>0</v>
          </cell>
          <cell r="AY97">
            <v>0</v>
          </cell>
          <cell r="AZ97">
            <v>0</v>
          </cell>
          <cell r="BA97">
            <v>469700</v>
          </cell>
          <cell r="BB97">
            <v>79.849999999999994</v>
          </cell>
          <cell r="BC97">
            <v>21.18</v>
          </cell>
          <cell r="BD97">
            <v>1.26</v>
          </cell>
          <cell r="BE97">
            <v>-338.97</v>
          </cell>
          <cell r="BF97">
            <v>469700</v>
          </cell>
          <cell r="BG97">
            <v>0</v>
          </cell>
          <cell r="BI97">
            <v>76</v>
          </cell>
        </row>
        <row r="98">
          <cell r="A98">
            <v>34007213</v>
          </cell>
          <cell r="B98" t="str">
            <v>ACHALPUR</v>
          </cell>
          <cell r="C98">
            <v>201208</v>
          </cell>
          <cell r="D98">
            <v>3085</v>
          </cell>
          <cell r="E98" t="str">
            <v>DHARNI</v>
          </cell>
          <cell r="F98">
            <v>34007</v>
          </cell>
          <cell r="G98" t="str">
            <v>33 KV Dabaka</v>
          </cell>
          <cell r="H98">
            <v>213</v>
          </cell>
          <cell r="I98" t="str">
            <v>11 KV Susarda</v>
          </cell>
          <cell r="J98" t="str">
            <v>AGD</v>
          </cell>
          <cell r="K98">
            <v>43.68</v>
          </cell>
          <cell r="L98">
            <v>65.4033333</v>
          </cell>
          <cell r="M98">
            <v>63.16484268544</v>
          </cell>
          <cell r="N98" t="str">
            <v>G2</v>
          </cell>
          <cell r="O98">
            <v>63.16</v>
          </cell>
          <cell r="P98" t="str">
            <v>G2</v>
          </cell>
          <cell r="Q98">
            <v>1274</v>
          </cell>
          <cell r="R98">
            <v>240</v>
          </cell>
          <cell r="S98">
            <v>98</v>
          </cell>
          <cell r="T98">
            <v>2736012.39</v>
          </cell>
          <cell r="U98">
            <v>483196.76</v>
          </cell>
          <cell r="V98">
            <v>1167955.01</v>
          </cell>
          <cell r="W98">
            <v>1335089</v>
          </cell>
          <cell r="X98">
            <v>698091</v>
          </cell>
          <cell r="Y98">
            <v>427770</v>
          </cell>
          <cell r="Z98">
            <v>2527.8380000000002</v>
          </cell>
          <cell r="AA98">
            <v>1180</v>
          </cell>
          <cell r="AB98">
            <v>735</v>
          </cell>
          <cell r="AC98">
            <v>849427.26</v>
          </cell>
          <cell r="AD98">
            <v>175750.77</v>
          </cell>
          <cell r="AE98">
            <v>19367.82</v>
          </cell>
          <cell r="AF98">
            <v>962743.81</v>
          </cell>
          <cell r="AG98">
            <v>372989.67</v>
          </cell>
          <cell r="AH98">
            <v>62470.02</v>
          </cell>
          <cell r="AI98">
            <v>2765438.8</v>
          </cell>
          <cell r="AJ98">
            <v>478933.61</v>
          </cell>
          <cell r="AK98">
            <v>1168693.75</v>
          </cell>
          <cell r="AL98">
            <v>0</v>
          </cell>
          <cell r="AM98">
            <v>0</v>
          </cell>
          <cell r="AN98">
            <v>0</v>
          </cell>
          <cell r="AO98">
            <v>2178544.1800000002</v>
          </cell>
          <cell r="AP98">
            <v>518957.35</v>
          </cell>
          <cell r="AQ98">
            <v>1598276.35</v>
          </cell>
          <cell r="AR98">
            <v>0</v>
          </cell>
          <cell r="AS98">
            <v>0</v>
          </cell>
          <cell r="AT98">
            <v>0</v>
          </cell>
          <cell r="AX98">
            <v>0</v>
          </cell>
          <cell r="AY98">
            <v>0</v>
          </cell>
          <cell r="AZ98">
            <v>0</v>
          </cell>
          <cell r="BA98">
            <v>2552000</v>
          </cell>
          <cell r="BB98">
            <v>122.22</v>
          </cell>
          <cell r="BC98">
            <v>57.9</v>
          </cell>
          <cell r="BD98">
            <v>38.31</v>
          </cell>
          <cell r="BE98">
            <v>47.68</v>
          </cell>
          <cell r="BF98">
            <v>2552000</v>
          </cell>
          <cell r="BG98">
            <v>0</v>
          </cell>
          <cell r="BH98">
            <v>70</v>
          </cell>
          <cell r="BI98">
            <v>22</v>
          </cell>
        </row>
        <row r="99">
          <cell r="A99">
            <v>34007214</v>
          </cell>
          <cell r="B99" t="str">
            <v>ACHALPUR</v>
          </cell>
          <cell r="C99">
            <v>201208</v>
          </cell>
          <cell r="D99">
            <v>3085</v>
          </cell>
          <cell r="E99" t="str">
            <v>DHARNI</v>
          </cell>
          <cell r="F99">
            <v>34007</v>
          </cell>
          <cell r="G99" t="str">
            <v>33 KV Dabka</v>
          </cell>
          <cell r="H99">
            <v>214</v>
          </cell>
          <cell r="I99" t="str">
            <v>11 KV Chendu</v>
          </cell>
          <cell r="J99" t="str">
            <v>AGD</v>
          </cell>
          <cell r="K99">
            <v>56.11</v>
          </cell>
          <cell r="L99">
            <v>65.823333300000002</v>
          </cell>
          <cell r="M99">
            <v>71.110139014629993</v>
          </cell>
          <cell r="N99" t="str">
            <v>G3</v>
          </cell>
          <cell r="O99">
            <v>71.11</v>
          </cell>
          <cell r="P99" t="str">
            <v>G3</v>
          </cell>
          <cell r="Q99">
            <v>548</v>
          </cell>
          <cell r="R99">
            <v>110</v>
          </cell>
          <cell r="S99">
            <v>19</v>
          </cell>
          <cell r="T99">
            <v>1100439.05</v>
          </cell>
          <cell r="U99">
            <v>386850.74</v>
          </cell>
          <cell r="V99">
            <v>239595.16</v>
          </cell>
          <cell r="W99">
            <v>487424</v>
          </cell>
          <cell r="X99">
            <v>274443</v>
          </cell>
          <cell r="Y99">
            <v>82935</v>
          </cell>
          <cell r="Z99">
            <v>927.57600000000002</v>
          </cell>
          <cell r="AA99">
            <v>493.5</v>
          </cell>
          <cell r="AB99">
            <v>142.5</v>
          </cell>
          <cell r="AC99">
            <v>416322.91</v>
          </cell>
          <cell r="AD99">
            <v>66958.289999999994</v>
          </cell>
          <cell r="AE99">
            <v>3945.69</v>
          </cell>
          <cell r="AF99">
            <v>471659.58</v>
          </cell>
          <cell r="AG99">
            <v>145775.64000000001</v>
          </cell>
          <cell r="AH99">
            <v>12025.71</v>
          </cell>
          <cell r="AI99">
            <v>1095755.3500000001</v>
          </cell>
          <cell r="AJ99">
            <v>385976.18</v>
          </cell>
          <cell r="AK99">
            <v>239733.96</v>
          </cell>
          <cell r="AL99">
            <v>0</v>
          </cell>
          <cell r="AM99">
            <v>0</v>
          </cell>
          <cell r="AN99">
            <v>0</v>
          </cell>
          <cell r="AO99">
            <v>980881.31</v>
          </cell>
          <cell r="AP99">
            <v>587461.77</v>
          </cell>
          <cell r="AQ99">
            <v>364332.05</v>
          </cell>
          <cell r="AR99">
            <v>0</v>
          </cell>
          <cell r="AS99">
            <v>0</v>
          </cell>
          <cell r="AT99">
            <v>0</v>
          </cell>
          <cell r="AX99">
            <v>0</v>
          </cell>
          <cell r="AY99">
            <v>0</v>
          </cell>
          <cell r="AZ99">
            <v>0</v>
          </cell>
          <cell r="BA99">
            <v>1177700</v>
          </cell>
          <cell r="BB99">
            <v>109.18</v>
          </cell>
          <cell r="BC99">
            <v>56.89</v>
          </cell>
          <cell r="BD99">
            <v>40.58</v>
          </cell>
          <cell r="BE99">
            <v>58.61</v>
          </cell>
          <cell r="BF99">
            <v>1177700</v>
          </cell>
          <cell r="BG99">
            <v>0</v>
          </cell>
          <cell r="BH99">
            <v>55</v>
          </cell>
          <cell r="BI99">
            <v>20</v>
          </cell>
        </row>
        <row r="100">
          <cell r="A100">
            <v>34007215</v>
          </cell>
          <cell r="B100" t="str">
            <v>ACHALPUR</v>
          </cell>
          <cell r="C100">
            <v>201208</v>
          </cell>
          <cell r="D100">
            <v>3085</v>
          </cell>
          <cell r="E100" t="str">
            <v>DHARNI</v>
          </cell>
          <cell r="F100">
            <v>34007</v>
          </cell>
          <cell r="G100" t="str">
            <v>33 KV Dabaka</v>
          </cell>
          <cell r="H100">
            <v>215</v>
          </cell>
          <cell r="I100" t="str">
            <v>11 KV Nardu</v>
          </cell>
          <cell r="J100" t="str">
            <v>AGD</v>
          </cell>
          <cell r="K100">
            <v>70.459999999999994</v>
          </cell>
          <cell r="L100">
            <v>60.933333300000001</v>
          </cell>
          <cell r="M100">
            <v>82.000293343180005</v>
          </cell>
          <cell r="N100" t="str">
            <v>G3</v>
          </cell>
          <cell r="O100">
            <v>82</v>
          </cell>
          <cell r="P100" t="str">
            <v>G3</v>
          </cell>
          <cell r="Q100">
            <v>318</v>
          </cell>
          <cell r="R100">
            <v>62</v>
          </cell>
          <cell r="S100">
            <v>15</v>
          </cell>
          <cell r="T100">
            <v>786228.44</v>
          </cell>
          <cell r="U100">
            <v>64930.15</v>
          </cell>
          <cell r="V100">
            <v>242064.1</v>
          </cell>
          <cell r="W100">
            <v>316802</v>
          </cell>
          <cell r="X100">
            <v>167043</v>
          </cell>
          <cell r="Y100">
            <v>65475</v>
          </cell>
          <cell r="Z100">
            <v>568.82479999999998</v>
          </cell>
          <cell r="AA100">
            <v>287</v>
          </cell>
          <cell r="AB100">
            <v>112.5</v>
          </cell>
          <cell r="AC100">
            <v>235743.98</v>
          </cell>
          <cell r="AD100">
            <v>40832.94</v>
          </cell>
          <cell r="AE100">
            <v>2818.35</v>
          </cell>
          <cell r="AF100">
            <v>253345.5</v>
          </cell>
          <cell r="AG100">
            <v>88643.16</v>
          </cell>
          <cell r="AH100">
            <v>13535.43</v>
          </cell>
          <cell r="AI100">
            <v>748767.56</v>
          </cell>
          <cell r="AJ100">
            <v>64627.68</v>
          </cell>
          <cell r="AK100">
            <v>242252.22</v>
          </cell>
          <cell r="AL100">
            <v>0</v>
          </cell>
          <cell r="AM100">
            <v>0</v>
          </cell>
          <cell r="AN100">
            <v>0</v>
          </cell>
          <cell r="AO100">
            <v>343462.13</v>
          </cell>
          <cell r="AP100">
            <v>23743.439999999999</v>
          </cell>
          <cell r="AQ100">
            <v>289545.12</v>
          </cell>
          <cell r="AR100">
            <v>0</v>
          </cell>
          <cell r="AS100">
            <v>0</v>
          </cell>
          <cell r="AT100">
            <v>0</v>
          </cell>
          <cell r="AX100">
            <v>0</v>
          </cell>
          <cell r="AY100">
            <v>0</v>
          </cell>
          <cell r="AZ100">
            <v>0</v>
          </cell>
          <cell r="BA100">
            <v>1158800</v>
          </cell>
          <cell r="BB100">
            <v>109.78</v>
          </cell>
          <cell r="BC100">
            <v>57.29</v>
          </cell>
          <cell r="BD100">
            <v>25.51</v>
          </cell>
          <cell r="BE100">
            <v>72.66</v>
          </cell>
          <cell r="BF100">
            <v>1158800</v>
          </cell>
          <cell r="BG100">
            <v>0</v>
          </cell>
          <cell r="BH100">
            <v>52</v>
          </cell>
          <cell r="BI100">
            <v>11</v>
          </cell>
        </row>
        <row r="101">
          <cell r="A101">
            <v>34014201</v>
          </cell>
          <cell r="B101" t="str">
            <v>ACHALPUR</v>
          </cell>
          <cell r="C101">
            <v>201208</v>
          </cell>
          <cell r="D101">
            <v>3085</v>
          </cell>
          <cell r="E101" t="str">
            <v>DHARNI</v>
          </cell>
          <cell r="F101">
            <v>34014</v>
          </cell>
          <cell r="G101" t="str">
            <v>33 KV Dharni</v>
          </cell>
          <cell r="H101">
            <v>201</v>
          </cell>
          <cell r="I101" t="str">
            <v>11 KV Dharni</v>
          </cell>
          <cell r="J101" t="str">
            <v>OTH</v>
          </cell>
          <cell r="K101">
            <v>61.91</v>
          </cell>
          <cell r="L101">
            <v>55.15</v>
          </cell>
          <cell r="M101">
            <v>78.993364999999997</v>
          </cell>
          <cell r="N101" t="str">
            <v>G3</v>
          </cell>
          <cell r="O101">
            <v>78.989999999999995</v>
          </cell>
          <cell r="P101" t="str">
            <v>G3</v>
          </cell>
          <cell r="Q101">
            <v>2623</v>
          </cell>
          <cell r="R101">
            <v>67</v>
          </cell>
          <cell r="S101">
            <v>25</v>
          </cell>
          <cell r="T101">
            <v>3415377.64</v>
          </cell>
          <cell r="U101">
            <v>654289.93999999994</v>
          </cell>
          <cell r="V101">
            <v>349621.58</v>
          </cell>
          <cell r="W101">
            <v>1023733</v>
          </cell>
          <cell r="X101">
            <v>229194</v>
          </cell>
          <cell r="Y101">
            <v>109125</v>
          </cell>
          <cell r="Z101">
            <v>2627.5862000000002</v>
          </cell>
          <cell r="AA101">
            <v>451</v>
          </cell>
          <cell r="AB101">
            <v>187.5</v>
          </cell>
          <cell r="AC101">
            <v>3683928.05</v>
          </cell>
          <cell r="AD101">
            <v>29279.55</v>
          </cell>
          <cell r="AE101">
            <v>7136.76</v>
          </cell>
          <cell r="AF101">
            <v>4153257.4</v>
          </cell>
          <cell r="AG101">
            <v>169137.33</v>
          </cell>
          <cell r="AH101">
            <v>30634.5</v>
          </cell>
          <cell r="AI101">
            <v>3838859.78</v>
          </cell>
          <cell r="AJ101">
            <v>656111.25</v>
          </cell>
          <cell r="AK101">
            <v>350014.62</v>
          </cell>
          <cell r="AL101">
            <v>0</v>
          </cell>
          <cell r="AM101">
            <v>0</v>
          </cell>
          <cell r="AN101">
            <v>0</v>
          </cell>
          <cell r="AO101">
            <v>1078449.3899999999</v>
          </cell>
          <cell r="AP101">
            <v>514889.33</v>
          </cell>
          <cell r="AQ101">
            <v>388252.87</v>
          </cell>
          <cell r="AR101">
            <v>0</v>
          </cell>
          <cell r="AS101">
            <v>0</v>
          </cell>
          <cell r="AT101">
            <v>0</v>
          </cell>
          <cell r="AX101">
            <v>0</v>
          </cell>
          <cell r="AY101">
            <v>0</v>
          </cell>
          <cell r="AZ101">
            <v>0</v>
          </cell>
          <cell r="BA101">
            <v>2687681</v>
          </cell>
          <cell r="BB101">
            <v>89.06</v>
          </cell>
          <cell r="BC101">
            <v>21.24</v>
          </cell>
          <cell r="BD101">
            <v>28.64</v>
          </cell>
          <cell r="BE101">
            <v>61.91</v>
          </cell>
          <cell r="BF101">
            <v>2703200</v>
          </cell>
          <cell r="BG101">
            <v>15286</v>
          </cell>
          <cell r="BH101">
            <v>10</v>
          </cell>
          <cell r="BI101">
            <v>25</v>
          </cell>
        </row>
        <row r="102">
          <cell r="A102">
            <v>34014202</v>
          </cell>
          <cell r="B102" t="str">
            <v>ACHALPUR</v>
          </cell>
          <cell r="C102">
            <v>201208</v>
          </cell>
          <cell r="D102">
            <v>3085</v>
          </cell>
          <cell r="E102" t="str">
            <v>DHARNI</v>
          </cell>
          <cell r="F102">
            <v>34014</v>
          </cell>
          <cell r="G102" t="str">
            <v>33 KV Dharni</v>
          </cell>
          <cell r="H102">
            <v>202</v>
          </cell>
          <cell r="I102" t="str">
            <v>11 KV Dhakana</v>
          </cell>
          <cell r="J102" t="str">
            <v>AGD</v>
          </cell>
          <cell r="K102">
            <v>92.51</v>
          </cell>
          <cell r="L102">
            <v>61.19</v>
          </cell>
          <cell r="M102">
            <v>95.416869000000005</v>
          </cell>
          <cell r="N102" t="str">
            <v>G3</v>
          </cell>
          <cell r="O102">
            <v>95.42</v>
          </cell>
          <cell r="P102" t="str">
            <v>G3</v>
          </cell>
          <cell r="Q102">
            <v>1312</v>
          </cell>
          <cell r="R102">
            <v>264</v>
          </cell>
          <cell r="S102">
            <v>92</v>
          </cell>
          <cell r="T102">
            <v>2419836.58</v>
          </cell>
          <cell r="U102">
            <v>649617.06000000006</v>
          </cell>
          <cell r="V102">
            <v>721473.07</v>
          </cell>
          <cell r="W102">
            <v>1438146</v>
          </cell>
          <cell r="X102">
            <v>784902</v>
          </cell>
          <cell r="Y102">
            <v>401580</v>
          </cell>
          <cell r="Z102">
            <v>2545.0700000000002</v>
          </cell>
          <cell r="AA102">
            <v>1295.5</v>
          </cell>
          <cell r="AB102">
            <v>690</v>
          </cell>
          <cell r="AC102">
            <v>767662.07999999996</v>
          </cell>
          <cell r="AD102">
            <v>188322.21</v>
          </cell>
          <cell r="AE102">
            <v>26195.46</v>
          </cell>
          <cell r="AF102">
            <v>1054184.24</v>
          </cell>
          <cell r="AG102">
            <v>425516.16</v>
          </cell>
          <cell r="AH102">
            <v>63143.61</v>
          </cell>
          <cell r="AI102">
            <v>2496326.56</v>
          </cell>
          <cell r="AJ102">
            <v>649187.67000000004</v>
          </cell>
          <cell r="AK102">
            <v>709483.94</v>
          </cell>
          <cell r="AL102">
            <v>0</v>
          </cell>
          <cell r="AM102">
            <v>0</v>
          </cell>
          <cell r="AN102">
            <v>0</v>
          </cell>
          <cell r="AO102">
            <v>1803885.17</v>
          </cell>
          <cell r="AP102">
            <v>670193.57999999996</v>
          </cell>
          <cell r="AQ102">
            <v>1064728.02</v>
          </cell>
          <cell r="AR102">
            <v>0</v>
          </cell>
          <cell r="AS102">
            <v>0</v>
          </cell>
          <cell r="AT102">
            <v>0</v>
          </cell>
          <cell r="AX102">
            <v>0</v>
          </cell>
          <cell r="AY102">
            <v>0</v>
          </cell>
          <cell r="AZ102">
            <v>0</v>
          </cell>
          <cell r="BA102">
            <v>27731400</v>
          </cell>
          <cell r="BB102">
            <v>93.09</v>
          </cell>
          <cell r="BC102">
            <v>55.24</v>
          </cell>
          <cell r="BD102">
            <v>35.24</v>
          </cell>
          <cell r="BE102">
            <v>94.81</v>
          </cell>
          <cell r="BF102">
            <v>27731400</v>
          </cell>
          <cell r="BG102">
            <v>0</v>
          </cell>
          <cell r="BH102">
            <v>53</v>
          </cell>
          <cell r="BI102">
            <v>39</v>
          </cell>
        </row>
        <row r="103">
          <cell r="A103">
            <v>34014203</v>
          </cell>
          <cell r="B103" t="str">
            <v>ACHALPUR</v>
          </cell>
          <cell r="C103">
            <v>201208</v>
          </cell>
          <cell r="D103">
            <v>3085</v>
          </cell>
          <cell r="E103" t="str">
            <v>DHARNI</v>
          </cell>
          <cell r="F103">
            <v>34014</v>
          </cell>
          <cell r="G103" t="str">
            <v>33 KV Dharni</v>
          </cell>
          <cell r="H103">
            <v>203</v>
          </cell>
          <cell r="I103" t="str">
            <v>11 KV SHIRPUR</v>
          </cell>
          <cell r="J103" t="str">
            <v>AGD</v>
          </cell>
          <cell r="K103">
            <v>43.87</v>
          </cell>
          <cell r="L103">
            <v>57.713333300000002</v>
          </cell>
          <cell r="M103">
            <v>67.605506018710003</v>
          </cell>
          <cell r="N103" t="str">
            <v>G3</v>
          </cell>
          <cell r="O103">
            <v>67.61</v>
          </cell>
          <cell r="P103" t="str">
            <v>G2</v>
          </cell>
          <cell r="Q103">
            <v>1677</v>
          </cell>
          <cell r="R103">
            <v>276</v>
          </cell>
          <cell r="S103">
            <v>127</v>
          </cell>
          <cell r="T103">
            <v>3766614.94</v>
          </cell>
          <cell r="U103">
            <v>995440.83</v>
          </cell>
          <cell r="V103">
            <v>1530649.22</v>
          </cell>
          <cell r="W103">
            <v>1730147</v>
          </cell>
          <cell r="X103">
            <v>827547</v>
          </cell>
          <cell r="Y103">
            <v>555810</v>
          </cell>
          <cell r="Z103">
            <v>3338.1545999999998</v>
          </cell>
          <cell r="AA103">
            <v>1534.5</v>
          </cell>
          <cell r="AB103">
            <v>955</v>
          </cell>
          <cell r="AC103">
            <v>1570253.97</v>
          </cell>
          <cell r="AD103">
            <v>205406.76</v>
          </cell>
          <cell r="AE103">
            <v>26568.36</v>
          </cell>
          <cell r="AF103">
            <v>1959859.16</v>
          </cell>
          <cell r="AG103">
            <v>506350.8</v>
          </cell>
          <cell r="AH103">
            <v>100111.08</v>
          </cell>
          <cell r="AI103">
            <v>4096632.61</v>
          </cell>
          <cell r="AJ103">
            <v>985947.85</v>
          </cell>
          <cell r="AK103">
            <v>1531950.12</v>
          </cell>
          <cell r="AL103">
            <v>0</v>
          </cell>
          <cell r="AM103">
            <v>0</v>
          </cell>
          <cell r="AN103">
            <v>0</v>
          </cell>
          <cell r="AO103">
            <v>3106509.86</v>
          </cell>
          <cell r="AP103">
            <v>995641.54</v>
          </cell>
          <cell r="AQ103">
            <v>2032599.75</v>
          </cell>
          <cell r="AR103">
            <v>0</v>
          </cell>
          <cell r="AS103">
            <v>0</v>
          </cell>
          <cell r="AT103">
            <v>0</v>
          </cell>
          <cell r="AX103">
            <v>0</v>
          </cell>
          <cell r="AY103">
            <v>0</v>
          </cell>
          <cell r="AZ103">
            <v>0</v>
          </cell>
          <cell r="BA103">
            <v>3220040</v>
          </cell>
          <cell r="BB103">
            <v>91.39</v>
          </cell>
          <cell r="BC103">
            <v>49.06</v>
          </cell>
          <cell r="BD103">
            <v>32.69</v>
          </cell>
          <cell r="BE103">
            <v>46.27</v>
          </cell>
          <cell r="BF103">
            <v>3220040</v>
          </cell>
          <cell r="BG103">
            <v>0</v>
          </cell>
          <cell r="BH103">
            <v>54</v>
          </cell>
          <cell r="BI103">
            <v>38</v>
          </cell>
        </row>
        <row r="104">
          <cell r="A104">
            <v>34014204</v>
          </cell>
          <cell r="B104" t="str">
            <v>ACHALPUR</v>
          </cell>
          <cell r="C104">
            <v>201208</v>
          </cell>
          <cell r="D104">
            <v>3085</v>
          </cell>
          <cell r="E104" t="str">
            <v>DHARNI</v>
          </cell>
          <cell r="F104">
            <v>34014</v>
          </cell>
          <cell r="G104" t="str">
            <v>33 KV Dharni</v>
          </cell>
          <cell r="H104">
            <v>204</v>
          </cell>
          <cell r="I104" t="str">
            <v>11 KV Kalamkhar</v>
          </cell>
          <cell r="J104" t="str">
            <v>AGD</v>
          </cell>
          <cell r="K104">
            <v>38.53</v>
          </cell>
          <cell r="L104">
            <v>54.616666700000003</v>
          </cell>
          <cell r="M104">
            <v>66.427134979509987</v>
          </cell>
          <cell r="N104" t="str">
            <v>G3</v>
          </cell>
          <cell r="O104">
            <v>66.430000000000007</v>
          </cell>
          <cell r="P104" t="str">
            <v>G2</v>
          </cell>
          <cell r="Q104">
            <v>1855</v>
          </cell>
          <cell r="R104">
            <v>382</v>
          </cell>
          <cell r="S104">
            <v>173</v>
          </cell>
          <cell r="T104">
            <v>4850757.54</v>
          </cell>
          <cell r="U104">
            <v>1798571.01</v>
          </cell>
          <cell r="V104">
            <v>2062363.68</v>
          </cell>
          <cell r="W104">
            <v>2217087</v>
          </cell>
          <cell r="X104">
            <v>1177065</v>
          </cell>
          <cell r="Y104">
            <v>755145</v>
          </cell>
          <cell r="Z104">
            <v>4567.2673999999997</v>
          </cell>
          <cell r="AA104">
            <v>2283.5</v>
          </cell>
          <cell r="AB104">
            <v>1297.5</v>
          </cell>
          <cell r="AC104">
            <v>1293274.1000000001</v>
          </cell>
          <cell r="AD104">
            <v>242461.87</v>
          </cell>
          <cell r="AE104">
            <v>37031.97</v>
          </cell>
          <cell r="AF104">
            <v>1929273.3</v>
          </cell>
          <cell r="AG104">
            <v>755135.8</v>
          </cell>
          <cell r="AH104">
            <v>142125.93</v>
          </cell>
          <cell r="AI104">
            <v>5000336.0999999996</v>
          </cell>
          <cell r="AJ104">
            <v>1782468.46</v>
          </cell>
          <cell r="AK104">
            <v>2064134.26</v>
          </cell>
          <cell r="AL104">
            <v>0</v>
          </cell>
          <cell r="AM104">
            <v>0</v>
          </cell>
          <cell r="AN104">
            <v>0</v>
          </cell>
          <cell r="AO104">
            <v>3824586.5</v>
          </cell>
          <cell r="AP104">
            <v>1329049.68</v>
          </cell>
          <cell r="AQ104">
            <v>2434237.77</v>
          </cell>
          <cell r="AR104">
            <v>0</v>
          </cell>
          <cell r="AS104">
            <v>0</v>
          </cell>
          <cell r="AT104">
            <v>0</v>
          </cell>
          <cell r="AX104">
            <v>0</v>
          </cell>
          <cell r="AY104">
            <v>0</v>
          </cell>
          <cell r="AZ104">
            <v>0</v>
          </cell>
          <cell r="BA104">
            <v>3864400</v>
          </cell>
          <cell r="BB104">
            <v>93.47</v>
          </cell>
          <cell r="BC104">
            <v>38.28</v>
          </cell>
          <cell r="BD104">
            <v>32.1</v>
          </cell>
          <cell r="BE104">
            <v>42.63</v>
          </cell>
          <cell r="BF104">
            <v>3864400</v>
          </cell>
          <cell r="BG104">
            <v>0</v>
          </cell>
          <cell r="BH104">
            <v>71</v>
          </cell>
          <cell r="BI104">
            <v>33</v>
          </cell>
        </row>
        <row r="105">
          <cell r="A105">
            <v>34014205</v>
          </cell>
          <cell r="B105" t="str">
            <v>ACHALPUR</v>
          </cell>
          <cell r="C105">
            <v>201208</v>
          </cell>
          <cell r="D105">
            <v>3085</v>
          </cell>
          <cell r="E105" t="str">
            <v>DHARNI</v>
          </cell>
          <cell r="F105">
            <v>34014</v>
          </cell>
          <cell r="G105" t="str">
            <v>33 KV DHARNI</v>
          </cell>
          <cell r="H105">
            <v>205</v>
          </cell>
          <cell r="I105" t="str">
            <v>11 kv Bairagad</v>
          </cell>
          <cell r="J105" t="str">
            <v>AGD</v>
          </cell>
          <cell r="K105">
            <v>53.86</v>
          </cell>
          <cell r="L105">
            <v>42.463333300000002</v>
          </cell>
          <cell r="M105">
            <v>80.407418015380003</v>
          </cell>
          <cell r="N105" t="str">
            <v>G3</v>
          </cell>
          <cell r="O105">
            <v>80.41</v>
          </cell>
          <cell r="P105" t="str">
            <v>G3</v>
          </cell>
          <cell r="Q105">
            <v>879</v>
          </cell>
          <cell r="R105">
            <v>138</v>
          </cell>
          <cell r="S105">
            <v>92</v>
          </cell>
          <cell r="T105">
            <v>3313813.67</v>
          </cell>
          <cell r="U105">
            <v>647452.61</v>
          </cell>
          <cell r="V105">
            <v>1147626.1100000001</v>
          </cell>
          <cell r="W105">
            <v>1051647</v>
          </cell>
          <cell r="X105">
            <v>432396</v>
          </cell>
          <cell r="Y105">
            <v>403035</v>
          </cell>
          <cell r="Z105">
            <v>1946.5796</v>
          </cell>
          <cell r="AA105">
            <v>825.5</v>
          </cell>
          <cell r="AB105">
            <v>692.5</v>
          </cell>
          <cell r="AC105">
            <v>451751.79</v>
          </cell>
          <cell r="AD105">
            <v>91053.72</v>
          </cell>
          <cell r="AE105">
            <v>15304.14</v>
          </cell>
          <cell r="AF105">
            <v>775991.33</v>
          </cell>
          <cell r="AG105">
            <v>262919.82</v>
          </cell>
          <cell r="AH105">
            <v>65212.71</v>
          </cell>
          <cell r="AI105">
            <v>3415594.47</v>
          </cell>
          <cell r="AJ105">
            <v>646126.75</v>
          </cell>
          <cell r="AK105">
            <v>1136974.25</v>
          </cell>
          <cell r="AL105">
            <v>0</v>
          </cell>
          <cell r="AM105">
            <v>0</v>
          </cell>
          <cell r="AN105">
            <v>0</v>
          </cell>
          <cell r="AO105">
            <v>2023592.44</v>
          </cell>
          <cell r="AP105">
            <v>499354.5</v>
          </cell>
          <cell r="AQ105">
            <v>1423792.94</v>
          </cell>
          <cell r="AR105">
            <v>0</v>
          </cell>
          <cell r="AS105">
            <v>0</v>
          </cell>
          <cell r="AT105">
            <v>0</v>
          </cell>
          <cell r="AX105">
            <v>0</v>
          </cell>
          <cell r="AY105">
            <v>0</v>
          </cell>
          <cell r="AZ105">
            <v>0</v>
          </cell>
          <cell r="BA105">
            <v>2415399</v>
          </cell>
          <cell r="BB105">
            <v>69.5</v>
          </cell>
          <cell r="BC105">
            <v>42.85</v>
          </cell>
          <cell r="BD105">
            <v>15.04</v>
          </cell>
          <cell r="BE105">
            <v>56.46</v>
          </cell>
          <cell r="BF105">
            <v>2415400</v>
          </cell>
          <cell r="BG105">
            <v>1</v>
          </cell>
          <cell r="BH105">
            <v>56</v>
          </cell>
          <cell r="BI105">
            <v>31</v>
          </cell>
        </row>
        <row r="106">
          <cell r="A106">
            <v>34062206</v>
          </cell>
          <cell r="B106" t="str">
            <v>ACHALPUR</v>
          </cell>
          <cell r="C106">
            <v>201208</v>
          </cell>
          <cell r="D106">
            <v>3085</v>
          </cell>
          <cell r="E106" t="str">
            <v>DHARNI</v>
          </cell>
          <cell r="F106">
            <v>34062</v>
          </cell>
          <cell r="G106" t="str">
            <v>33kv kadhav s.skadhav</v>
          </cell>
          <cell r="H106">
            <v>206</v>
          </cell>
          <cell r="I106" t="str">
            <v>11KV PATIYA</v>
          </cell>
          <cell r="J106" t="str">
            <v>AGD</v>
          </cell>
          <cell r="K106">
            <v>16.63</v>
          </cell>
          <cell r="L106">
            <v>65.5</v>
          </cell>
          <cell r="M106">
            <v>45.392649999999996</v>
          </cell>
          <cell r="N106" t="str">
            <v>E</v>
          </cell>
          <cell r="O106">
            <v>45.39</v>
          </cell>
          <cell r="P106" t="str">
            <v>E</v>
          </cell>
          <cell r="Q106">
            <v>623</v>
          </cell>
          <cell r="R106">
            <v>150</v>
          </cell>
          <cell r="S106">
            <v>45</v>
          </cell>
          <cell r="T106">
            <v>1548853.44</v>
          </cell>
          <cell r="U106">
            <v>468576.87</v>
          </cell>
          <cell r="V106">
            <v>529076.96</v>
          </cell>
          <cell r="W106">
            <v>778347</v>
          </cell>
          <cell r="X106">
            <v>455892</v>
          </cell>
          <cell r="Y106">
            <v>196425</v>
          </cell>
          <cell r="Z106">
            <v>1329.6152</v>
          </cell>
          <cell r="AA106">
            <v>760.5</v>
          </cell>
          <cell r="AB106">
            <v>337.5</v>
          </cell>
          <cell r="AC106">
            <v>363853.14</v>
          </cell>
          <cell r="AD106">
            <v>110349.36</v>
          </cell>
          <cell r="AE106">
            <v>13167.72</v>
          </cell>
          <cell r="AF106">
            <v>522023.24</v>
          </cell>
          <cell r="AG106">
            <v>248423.7</v>
          </cell>
          <cell r="AH106">
            <v>33031.32</v>
          </cell>
          <cell r="AI106">
            <v>1571180.96</v>
          </cell>
          <cell r="AJ106">
            <v>467889.97</v>
          </cell>
          <cell r="AK106">
            <v>527034.65</v>
          </cell>
          <cell r="AL106">
            <v>0</v>
          </cell>
          <cell r="AM106">
            <v>0</v>
          </cell>
          <cell r="AN106">
            <v>0</v>
          </cell>
          <cell r="AO106">
            <v>1244348.1599999999</v>
          </cell>
          <cell r="AP106">
            <v>513655.66</v>
          </cell>
          <cell r="AQ106">
            <v>696468.68</v>
          </cell>
          <cell r="AR106">
            <v>0</v>
          </cell>
          <cell r="AS106">
            <v>0</v>
          </cell>
          <cell r="AT106">
            <v>0</v>
          </cell>
          <cell r="AX106">
            <v>0</v>
          </cell>
          <cell r="AY106">
            <v>0</v>
          </cell>
          <cell r="AZ106">
            <v>0</v>
          </cell>
          <cell r="BA106">
            <v>963600</v>
          </cell>
          <cell r="BB106">
            <v>96.78</v>
          </cell>
          <cell r="BC106">
            <v>55.29</v>
          </cell>
          <cell r="BD106">
            <v>44.43</v>
          </cell>
          <cell r="BE106">
            <v>19.23</v>
          </cell>
          <cell r="BF106">
            <v>963600</v>
          </cell>
          <cell r="BG106">
            <v>0</v>
          </cell>
          <cell r="BH106">
            <v>56</v>
          </cell>
          <cell r="BI106">
            <v>23</v>
          </cell>
        </row>
        <row r="107">
          <cell r="A107">
            <v>34062207</v>
          </cell>
          <cell r="B107" t="str">
            <v>ACHALPUR</v>
          </cell>
          <cell r="C107">
            <v>201208</v>
          </cell>
          <cell r="D107">
            <v>3085</v>
          </cell>
          <cell r="E107" t="str">
            <v>DHARNI</v>
          </cell>
          <cell r="F107">
            <v>34062</v>
          </cell>
          <cell r="G107" t="str">
            <v>33kv kadhav s.s</v>
          </cell>
          <cell r="H107">
            <v>207</v>
          </cell>
          <cell r="I107" t="str">
            <v>11KV HARISAL</v>
          </cell>
          <cell r="J107" t="str">
            <v>AGD</v>
          </cell>
          <cell r="K107">
            <v>49.09</v>
          </cell>
          <cell r="L107">
            <v>50.5</v>
          </cell>
          <cell r="M107">
            <v>74.290449999999993</v>
          </cell>
          <cell r="N107" t="str">
            <v>G3</v>
          </cell>
          <cell r="O107">
            <v>74.290000000000006</v>
          </cell>
          <cell r="P107" t="str">
            <v>G3</v>
          </cell>
          <cell r="Q107">
            <v>1432</v>
          </cell>
          <cell r="R107">
            <v>149</v>
          </cell>
          <cell r="S107">
            <v>90</v>
          </cell>
          <cell r="T107">
            <v>4199155.28</v>
          </cell>
          <cell r="U107">
            <v>695706.17</v>
          </cell>
          <cell r="V107">
            <v>1534019.88</v>
          </cell>
          <cell r="W107">
            <v>1160994</v>
          </cell>
          <cell r="X107">
            <v>456411</v>
          </cell>
          <cell r="Y107">
            <v>394305</v>
          </cell>
          <cell r="Z107">
            <v>2306.9229999999998</v>
          </cell>
          <cell r="AA107">
            <v>767</v>
          </cell>
          <cell r="AB107">
            <v>677.5</v>
          </cell>
          <cell r="AC107">
            <v>1124421.52</v>
          </cell>
          <cell r="AD107">
            <v>74779.320000000007</v>
          </cell>
          <cell r="AE107">
            <v>7245.63</v>
          </cell>
          <cell r="AF107">
            <v>1183883.5</v>
          </cell>
          <cell r="AG107">
            <v>249472.11</v>
          </cell>
          <cell r="AH107">
            <v>60985.59</v>
          </cell>
          <cell r="AI107">
            <v>4230380.49</v>
          </cell>
          <cell r="AJ107">
            <v>697509.23</v>
          </cell>
          <cell r="AK107">
            <v>1534908.82</v>
          </cell>
          <cell r="AL107">
            <v>0</v>
          </cell>
          <cell r="AM107">
            <v>0</v>
          </cell>
          <cell r="AN107">
            <v>0</v>
          </cell>
          <cell r="AO107">
            <v>2968409.36</v>
          </cell>
          <cell r="AP107">
            <v>821855.95</v>
          </cell>
          <cell r="AQ107">
            <v>2018547.58</v>
          </cell>
          <cell r="AR107">
            <v>0</v>
          </cell>
          <cell r="AS107">
            <v>0</v>
          </cell>
          <cell r="AT107">
            <v>0</v>
          </cell>
          <cell r="AX107">
            <v>0</v>
          </cell>
          <cell r="AY107">
            <v>0</v>
          </cell>
          <cell r="AZ107">
            <v>0</v>
          </cell>
          <cell r="BA107">
            <v>2501600</v>
          </cell>
          <cell r="BB107">
            <v>118.37</v>
          </cell>
          <cell r="BC107">
            <v>37.200000000000003</v>
          </cell>
          <cell r="BD107">
            <v>14.3</v>
          </cell>
          <cell r="BE107">
            <v>53.59</v>
          </cell>
          <cell r="BF107">
            <v>2501600</v>
          </cell>
          <cell r="BG107">
            <v>0</v>
          </cell>
          <cell r="BH107">
            <v>75</v>
          </cell>
          <cell r="BI107">
            <v>38</v>
          </cell>
        </row>
        <row r="108">
          <cell r="A108">
            <v>37016201</v>
          </cell>
          <cell r="B108" t="str">
            <v>ACHALPUR</v>
          </cell>
          <cell r="C108">
            <v>201208</v>
          </cell>
          <cell r="D108">
            <v>4767</v>
          </cell>
          <cell r="E108" t="str">
            <v>ACHALPUR II</v>
          </cell>
          <cell r="F108">
            <v>37016</v>
          </cell>
          <cell r="G108" t="str">
            <v>132 KV Achalpur</v>
          </cell>
          <cell r="H108">
            <v>201</v>
          </cell>
          <cell r="I108" t="str">
            <v>11 KV Paratwada</v>
          </cell>
          <cell r="J108" t="str">
            <v>OTH</v>
          </cell>
          <cell r="K108">
            <v>37.299999999999997</v>
          </cell>
          <cell r="L108">
            <v>98.39</v>
          </cell>
          <cell r="M108">
            <v>38.309470000000005</v>
          </cell>
          <cell r="N108" t="str">
            <v>D</v>
          </cell>
          <cell r="O108">
            <v>38.31</v>
          </cell>
          <cell r="P108" t="str">
            <v>D</v>
          </cell>
          <cell r="Q108">
            <v>6455</v>
          </cell>
          <cell r="R108">
            <v>4</v>
          </cell>
          <cell r="S108">
            <v>0</v>
          </cell>
          <cell r="T108">
            <v>3079103.54</v>
          </cell>
          <cell r="U108">
            <v>57866.720000000001</v>
          </cell>
          <cell r="V108">
            <v>0</v>
          </cell>
          <cell r="W108">
            <v>3080039</v>
          </cell>
          <cell r="X108">
            <v>11868</v>
          </cell>
          <cell r="Y108">
            <v>0</v>
          </cell>
          <cell r="Z108">
            <v>7749.5648000000001</v>
          </cell>
          <cell r="AA108">
            <v>22.5</v>
          </cell>
          <cell r="AB108">
            <v>0</v>
          </cell>
          <cell r="AC108">
            <v>19937356.5</v>
          </cell>
          <cell r="AD108">
            <v>704.07</v>
          </cell>
          <cell r="AE108">
            <v>0</v>
          </cell>
          <cell r="AF108">
            <v>19820790.699999999</v>
          </cell>
          <cell r="AG108">
            <v>9784.44</v>
          </cell>
          <cell r="AH108">
            <v>0</v>
          </cell>
          <cell r="AI108">
            <v>4563546.9400000004</v>
          </cell>
          <cell r="AJ108">
            <v>57653.08</v>
          </cell>
          <cell r="AK108">
            <v>0</v>
          </cell>
          <cell r="AL108">
            <v>0</v>
          </cell>
          <cell r="AM108">
            <v>0</v>
          </cell>
          <cell r="AN108">
            <v>0</v>
          </cell>
          <cell r="AO108">
            <v>208745.85</v>
          </cell>
          <cell r="AP108">
            <v>59220.04</v>
          </cell>
          <cell r="AQ108">
            <v>0</v>
          </cell>
          <cell r="AR108">
            <v>0</v>
          </cell>
          <cell r="AS108">
            <v>0</v>
          </cell>
          <cell r="AT108">
            <v>0</v>
          </cell>
          <cell r="AX108">
            <v>0</v>
          </cell>
          <cell r="AY108">
            <v>0</v>
          </cell>
          <cell r="AZ108">
            <v>0</v>
          </cell>
          <cell r="BA108">
            <v>4912341</v>
          </cell>
          <cell r="BB108">
            <v>98.39</v>
          </cell>
          <cell r="BC108">
            <v>7.09</v>
          </cell>
          <cell r="BD108">
            <v>0</v>
          </cell>
          <cell r="BE108">
            <v>37.299999999999997</v>
          </cell>
          <cell r="BF108">
            <v>5173800</v>
          </cell>
          <cell r="BG108">
            <v>257537</v>
          </cell>
          <cell r="BH108">
            <v>23</v>
          </cell>
          <cell r="BI108">
            <v>94</v>
          </cell>
        </row>
        <row r="109">
          <cell r="A109">
            <v>37016202</v>
          </cell>
          <cell r="B109" t="str">
            <v>ACHALPUR</v>
          </cell>
          <cell r="C109">
            <v>201208</v>
          </cell>
          <cell r="D109">
            <v>4767</v>
          </cell>
          <cell r="E109" t="str">
            <v>ACHALPUR II</v>
          </cell>
          <cell r="F109">
            <v>37016</v>
          </cell>
          <cell r="G109" t="str">
            <v>132 KV Achalpur</v>
          </cell>
          <cell r="H109">
            <v>202</v>
          </cell>
          <cell r="I109" t="str">
            <v>11 KV Achalpur</v>
          </cell>
          <cell r="J109" t="str">
            <v>OTH</v>
          </cell>
          <cell r="K109">
            <v>53.92</v>
          </cell>
          <cell r="L109">
            <v>99.82</v>
          </cell>
          <cell r="M109">
            <v>54.002944000000006</v>
          </cell>
          <cell r="N109" t="str">
            <v>F</v>
          </cell>
          <cell r="O109">
            <v>54</v>
          </cell>
          <cell r="P109" t="str">
            <v>F</v>
          </cell>
          <cell r="Q109">
            <v>9124</v>
          </cell>
          <cell r="R109">
            <v>13</v>
          </cell>
          <cell r="S109">
            <v>10</v>
          </cell>
          <cell r="T109">
            <v>2559720.91</v>
          </cell>
          <cell r="U109">
            <v>65806.75</v>
          </cell>
          <cell r="V109">
            <v>145513.54999999999</v>
          </cell>
          <cell r="W109">
            <v>2788004</v>
          </cell>
          <cell r="X109">
            <v>38571</v>
          </cell>
          <cell r="Y109">
            <v>28200</v>
          </cell>
          <cell r="Z109">
            <v>9488.0969999999998</v>
          </cell>
          <cell r="AA109">
            <v>65</v>
          </cell>
          <cell r="AB109">
            <v>50</v>
          </cell>
          <cell r="AC109">
            <v>15109836.6</v>
          </cell>
          <cell r="AD109">
            <v>6003.06</v>
          </cell>
          <cell r="AE109">
            <v>2030.82</v>
          </cell>
          <cell r="AF109">
            <v>14816353.199999999</v>
          </cell>
          <cell r="AG109">
            <v>31754.37</v>
          </cell>
          <cell r="AH109">
            <v>11346.09</v>
          </cell>
          <cell r="AI109">
            <v>3740858.17</v>
          </cell>
          <cell r="AJ109">
            <v>66031.100000000006</v>
          </cell>
          <cell r="AK109">
            <v>144116.26999999999</v>
          </cell>
          <cell r="AL109">
            <v>0</v>
          </cell>
          <cell r="AM109">
            <v>0</v>
          </cell>
          <cell r="AN109">
            <v>0</v>
          </cell>
          <cell r="AO109">
            <v>287934.28999999998</v>
          </cell>
          <cell r="AP109">
            <v>46291.96</v>
          </cell>
          <cell r="AQ109">
            <v>142383.15</v>
          </cell>
          <cell r="AR109">
            <v>0</v>
          </cell>
          <cell r="AS109">
            <v>0</v>
          </cell>
          <cell r="AT109">
            <v>0</v>
          </cell>
          <cell r="AX109">
            <v>0</v>
          </cell>
          <cell r="AY109">
            <v>0</v>
          </cell>
          <cell r="AZ109">
            <v>0</v>
          </cell>
          <cell r="BA109">
            <v>6049886</v>
          </cell>
          <cell r="BB109">
            <v>99.82</v>
          </cell>
          <cell r="BC109">
            <v>23.36</v>
          </cell>
          <cell r="BD109">
            <v>11.6</v>
          </cell>
          <cell r="BE109">
            <v>53.92</v>
          </cell>
          <cell r="BF109">
            <v>6193100</v>
          </cell>
          <cell r="BG109">
            <v>141065</v>
          </cell>
          <cell r="BH109">
            <v>29</v>
          </cell>
          <cell r="BI109">
            <v>85</v>
          </cell>
        </row>
        <row r="110">
          <cell r="A110">
            <v>37016203</v>
          </cell>
          <cell r="B110" t="str">
            <v>ACHALPUR</v>
          </cell>
          <cell r="C110">
            <v>201208</v>
          </cell>
          <cell r="D110">
            <v>4767</v>
          </cell>
          <cell r="E110" t="str">
            <v>ACHALPUR II</v>
          </cell>
          <cell r="F110">
            <v>37016</v>
          </cell>
          <cell r="G110" t="str">
            <v>132 KV Achalpur</v>
          </cell>
          <cell r="H110">
            <v>203</v>
          </cell>
          <cell r="I110" t="str">
            <v>11 KV Kandali</v>
          </cell>
          <cell r="J110" t="str">
            <v>OTH</v>
          </cell>
          <cell r="K110">
            <v>48.83</v>
          </cell>
          <cell r="L110">
            <v>100</v>
          </cell>
          <cell r="M110">
            <v>48.83</v>
          </cell>
          <cell r="N110" t="str">
            <v>E</v>
          </cell>
          <cell r="O110">
            <v>48.83</v>
          </cell>
          <cell r="P110" t="str">
            <v>E</v>
          </cell>
          <cell r="Q110">
            <v>4862</v>
          </cell>
          <cell r="R110">
            <v>21</v>
          </cell>
          <cell r="S110">
            <v>6</v>
          </cell>
          <cell r="T110">
            <v>1829505.18</v>
          </cell>
          <cell r="U110">
            <v>470958.64</v>
          </cell>
          <cell r="V110">
            <v>118012.69</v>
          </cell>
          <cell r="W110">
            <v>2095596</v>
          </cell>
          <cell r="X110">
            <v>60261</v>
          </cell>
          <cell r="Y110">
            <v>16920</v>
          </cell>
          <cell r="Z110">
            <v>5460.1419999999998</v>
          </cell>
          <cell r="AA110">
            <v>112.5</v>
          </cell>
          <cell r="AB110">
            <v>30</v>
          </cell>
          <cell r="AC110">
            <v>12353741.300000001</v>
          </cell>
          <cell r="AD110">
            <v>5525.64</v>
          </cell>
          <cell r="AE110">
            <v>148.91999999999999</v>
          </cell>
          <cell r="AF110">
            <v>11647129.1</v>
          </cell>
          <cell r="AG110">
            <v>49356.21</v>
          </cell>
          <cell r="AH110">
            <v>7185.06</v>
          </cell>
          <cell r="AI110">
            <v>2448145.77</v>
          </cell>
          <cell r="AJ110">
            <v>471090.67</v>
          </cell>
          <cell r="AK110">
            <v>117990.41</v>
          </cell>
          <cell r="AL110">
            <v>0</v>
          </cell>
          <cell r="AM110">
            <v>0</v>
          </cell>
          <cell r="AN110">
            <v>0</v>
          </cell>
          <cell r="AO110">
            <v>536506</v>
          </cell>
          <cell r="AP110">
            <v>413826.03</v>
          </cell>
          <cell r="AQ110">
            <v>88980.08</v>
          </cell>
          <cell r="AR110">
            <v>0</v>
          </cell>
          <cell r="AS110">
            <v>0</v>
          </cell>
          <cell r="AT110">
            <v>0</v>
          </cell>
          <cell r="AX110">
            <v>0</v>
          </cell>
          <cell r="AY110">
            <v>0</v>
          </cell>
          <cell r="AZ110">
            <v>0</v>
          </cell>
          <cell r="BA110">
            <v>4095200</v>
          </cell>
          <cell r="BB110">
            <v>104.93</v>
          </cell>
          <cell r="BC110">
            <v>13.9</v>
          </cell>
          <cell r="BD110">
            <v>2.33</v>
          </cell>
          <cell r="BE110">
            <v>48.83</v>
          </cell>
          <cell r="BF110">
            <v>4095200</v>
          </cell>
          <cell r="BG110">
            <v>0</v>
          </cell>
          <cell r="BH110">
            <v>24</v>
          </cell>
          <cell r="BI110">
            <v>58</v>
          </cell>
        </row>
        <row r="111">
          <cell r="A111">
            <v>37016205</v>
          </cell>
          <cell r="B111" t="str">
            <v>ACHALPUR</v>
          </cell>
          <cell r="C111">
            <v>201208</v>
          </cell>
          <cell r="D111">
            <v>4767</v>
          </cell>
          <cell r="E111" t="str">
            <v>ACHALPUR II</v>
          </cell>
          <cell r="F111">
            <v>37016</v>
          </cell>
          <cell r="G111" t="str">
            <v>132 KV Achalpur</v>
          </cell>
          <cell r="H111">
            <v>205</v>
          </cell>
          <cell r="I111" t="str">
            <v>11 KV Mill</v>
          </cell>
          <cell r="J111" t="str">
            <v>OTH</v>
          </cell>
          <cell r="K111">
            <v>14.3</v>
          </cell>
          <cell r="L111">
            <v>95.31</v>
          </cell>
          <cell r="M111">
            <v>18.319329999999994</v>
          </cell>
          <cell r="N111" t="str">
            <v>B</v>
          </cell>
          <cell r="O111">
            <v>18.32</v>
          </cell>
          <cell r="P111" t="str">
            <v>B</v>
          </cell>
          <cell r="Q111">
            <v>51</v>
          </cell>
          <cell r="R111">
            <v>1</v>
          </cell>
          <cell r="S111">
            <v>0</v>
          </cell>
          <cell r="T111">
            <v>247942.32</v>
          </cell>
          <cell r="U111">
            <v>1055.3800000000001</v>
          </cell>
          <cell r="V111">
            <v>0</v>
          </cell>
          <cell r="W111">
            <v>201300</v>
          </cell>
          <cell r="X111">
            <v>2967</v>
          </cell>
          <cell r="Y111">
            <v>0</v>
          </cell>
          <cell r="Z111">
            <v>1408.4115999999999</v>
          </cell>
          <cell r="AA111">
            <v>5</v>
          </cell>
          <cell r="AB111">
            <v>0</v>
          </cell>
          <cell r="AC111">
            <v>1466911.53</v>
          </cell>
          <cell r="AD111">
            <v>2639.88</v>
          </cell>
          <cell r="AE111">
            <v>0</v>
          </cell>
          <cell r="AF111">
            <v>1412078.12</v>
          </cell>
          <cell r="AG111">
            <v>2446.11</v>
          </cell>
          <cell r="AH111">
            <v>0</v>
          </cell>
          <cell r="AI111">
            <v>74300.320000000007</v>
          </cell>
          <cell r="AJ111">
            <v>0</v>
          </cell>
          <cell r="AK111">
            <v>0</v>
          </cell>
          <cell r="AL111">
            <v>0</v>
          </cell>
          <cell r="AM111">
            <v>0</v>
          </cell>
          <cell r="AN111">
            <v>0</v>
          </cell>
          <cell r="AO111">
            <v>350.56</v>
          </cell>
          <cell r="AP111">
            <v>11.55</v>
          </cell>
          <cell r="AQ111">
            <v>0</v>
          </cell>
          <cell r="AR111">
            <v>0</v>
          </cell>
          <cell r="AS111">
            <v>0</v>
          </cell>
          <cell r="AT111">
            <v>0</v>
          </cell>
          <cell r="AX111">
            <v>0</v>
          </cell>
          <cell r="AY111">
            <v>0</v>
          </cell>
          <cell r="AZ111">
            <v>0</v>
          </cell>
          <cell r="BA111">
            <v>234900</v>
          </cell>
          <cell r="BB111">
            <v>95.31</v>
          </cell>
          <cell r="BC111">
            <v>97.15</v>
          </cell>
          <cell r="BD111">
            <v>0</v>
          </cell>
          <cell r="BE111">
            <v>14.3</v>
          </cell>
          <cell r="BF111">
            <v>234900</v>
          </cell>
          <cell r="BG111">
            <v>0</v>
          </cell>
          <cell r="BH111">
            <v>11</v>
          </cell>
          <cell r="BI111">
            <v>18</v>
          </cell>
        </row>
        <row r="112">
          <cell r="A112">
            <v>34008205</v>
          </cell>
          <cell r="B112" t="str">
            <v>ACHALPUR</v>
          </cell>
          <cell r="C112">
            <v>201208</v>
          </cell>
          <cell r="D112">
            <v>4847</v>
          </cell>
          <cell r="E112" t="str">
            <v>CHIKHALDARA</v>
          </cell>
          <cell r="F112">
            <v>34008</v>
          </cell>
          <cell r="G112" t="str">
            <v>33 KV Chikhaldara</v>
          </cell>
          <cell r="H112">
            <v>205</v>
          </cell>
          <cell r="I112" t="str">
            <v>11 KV Chikhaldara Town</v>
          </cell>
          <cell r="J112" t="str">
            <v>OTH</v>
          </cell>
          <cell r="K112">
            <v>14.94</v>
          </cell>
          <cell r="L112">
            <v>100</v>
          </cell>
          <cell r="M112">
            <v>14.939999999999998</v>
          </cell>
          <cell r="N112" t="str">
            <v>A</v>
          </cell>
          <cell r="O112">
            <v>14.94</v>
          </cell>
          <cell r="P112" t="str">
            <v>A</v>
          </cell>
          <cell r="Q112">
            <v>957</v>
          </cell>
          <cell r="R112">
            <v>0</v>
          </cell>
          <cell r="S112">
            <v>0</v>
          </cell>
          <cell r="T112">
            <v>353793.13</v>
          </cell>
          <cell r="U112">
            <v>0</v>
          </cell>
          <cell r="V112">
            <v>0</v>
          </cell>
          <cell r="W112">
            <v>380967</v>
          </cell>
          <cell r="X112">
            <v>0</v>
          </cell>
          <cell r="Y112">
            <v>0</v>
          </cell>
          <cell r="Z112">
            <v>1179.0478000000001</v>
          </cell>
          <cell r="AA112">
            <v>0</v>
          </cell>
          <cell r="AB112">
            <v>0</v>
          </cell>
          <cell r="AC112">
            <v>2963258.59</v>
          </cell>
          <cell r="AD112">
            <v>0</v>
          </cell>
          <cell r="AE112">
            <v>0</v>
          </cell>
          <cell r="AF112">
            <v>2697240.62</v>
          </cell>
          <cell r="AG112">
            <v>0</v>
          </cell>
          <cell r="AH112">
            <v>0</v>
          </cell>
          <cell r="AI112">
            <v>542191.80000000005</v>
          </cell>
          <cell r="AJ112">
            <v>0</v>
          </cell>
          <cell r="AK112">
            <v>0</v>
          </cell>
          <cell r="AL112">
            <v>0</v>
          </cell>
          <cell r="AM112">
            <v>0</v>
          </cell>
          <cell r="AN112">
            <v>0</v>
          </cell>
          <cell r="AO112">
            <v>21900.84</v>
          </cell>
          <cell r="AP112">
            <v>0</v>
          </cell>
          <cell r="AQ112">
            <v>0</v>
          </cell>
          <cell r="AR112">
            <v>0</v>
          </cell>
          <cell r="AS112">
            <v>0</v>
          </cell>
          <cell r="AT112">
            <v>0</v>
          </cell>
          <cell r="AX112">
            <v>0</v>
          </cell>
          <cell r="AY112">
            <v>0</v>
          </cell>
          <cell r="AZ112">
            <v>0</v>
          </cell>
          <cell r="BA112">
            <v>447900</v>
          </cell>
          <cell r="BB112">
            <v>107.77</v>
          </cell>
          <cell r="BC112">
            <v>0</v>
          </cell>
          <cell r="BD112">
            <v>0</v>
          </cell>
          <cell r="BE112">
            <v>14.94</v>
          </cell>
          <cell r="BF112">
            <v>447900</v>
          </cell>
          <cell r="BG112">
            <v>0</v>
          </cell>
          <cell r="BH112">
            <v>12</v>
          </cell>
          <cell r="BI112">
            <v>21</v>
          </cell>
        </row>
        <row r="113">
          <cell r="A113">
            <v>34008206</v>
          </cell>
          <cell r="B113" t="str">
            <v>ACHALPUR</v>
          </cell>
          <cell r="C113">
            <v>201208</v>
          </cell>
          <cell r="D113">
            <v>4847</v>
          </cell>
          <cell r="E113" t="str">
            <v>CHIKHALDARA</v>
          </cell>
          <cell r="F113">
            <v>34008</v>
          </cell>
          <cell r="G113" t="str">
            <v>33 KV Chikhaldara</v>
          </cell>
          <cell r="H113">
            <v>206</v>
          </cell>
          <cell r="I113" t="str">
            <v>11 KV Salona</v>
          </cell>
          <cell r="J113" t="str">
            <v>AGD</v>
          </cell>
          <cell r="K113">
            <v>-35.909999999999997</v>
          </cell>
          <cell r="L113">
            <v>64.894999999999996</v>
          </cell>
          <cell r="M113">
            <v>11.801205500000009</v>
          </cell>
          <cell r="N113" t="str">
            <v>A</v>
          </cell>
          <cell r="O113">
            <v>11.8</v>
          </cell>
          <cell r="P113" t="str">
            <v>A</v>
          </cell>
          <cell r="Q113">
            <v>893</v>
          </cell>
          <cell r="R113">
            <v>24</v>
          </cell>
          <cell r="S113">
            <v>39</v>
          </cell>
          <cell r="T113">
            <v>900780.03</v>
          </cell>
          <cell r="U113">
            <v>17871.27</v>
          </cell>
          <cell r="V113">
            <v>397374.77</v>
          </cell>
          <cell r="W113">
            <v>240309</v>
          </cell>
          <cell r="X113">
            <v>28512</v>
          </cell>
          <cell r="Y113">
            <v>61761</v>
          </cell>
          <cell r="Z113">
            <v>763.49400000000003</v>
          </cell>
          <cell r="AA113">
            <v>72</v>
          </cell>
          <cell r="AB113">
            <v>119</v>
          </cell>
          <cell r="AC113">
            <v>622416.31999999995</v>
          </cell>
          <cell r="AD113">
            <v>12882.39</v>
          </cell>
          <cell r="AE113">
            <v>5494.68</v>
          </cell>
          <cell r="AF113">
            <v>590836.9</v>
          </cell>
          <cell r="AG113">
            <v>14728.47</v>
          </cell>
          <cell r="AH113">
            <v>22761.87</v>
          </cell>
          <cell r="AI113">
            <v>987643.15</v>
          </cell>
          <cell r="AJ113">
            <v>17928.39</v>
          </cell>
          <cell r="AK113">
            <v>397610.17</v>
          </cell>
          <cell r="AL113">
            <v>0</v>
          </cell>
          <cell r="AM113">
            <v>0</v>
          </cell>
          <cell r="AN113">
            <v>0</v>
          </cell>
          <cell r="AO113">
            <v>585246.73</v>
          </cell>
          <cell r="AP113">
            <v>9150.67</v>
          </cell>
          <cell r="AQ113">
            <v>542378.57999999996</v>
          </cell>
          <cell r="AR113">
            <v>0</v>
          </cell>
          <cell r="AS113">
            <v>0</v>
          </cell>
          <cell r="AT113">
            <v>0</v>
          </cell>
          <cell r="AX113">
            <v>0</v>
          </cell>
          <cell r="AY113">
            <v>0</v>
          </cell>
          <cell r="AZ113">
            <v>0</v>
          </cell>
          <cell r="BA113">
            <v>179719</v>
          </cell>
          <cell r="BB113">
            <v>104.47</v>
          </cell>
          <cell r="BC113">
            <v>109.19</v>
          </cell>
          <cell r="BD113">
            <v>29.79</v>
          </cell>
          <cell r="BE113">
            <v>-33.71</v>
          </cell>
          <cell r="BF113">
            <v>192500</v>
          </cell>
          <cell r="BG113">
            <v>12589</v>
          </cell>
          <cell r="BH113">
            <v>52</v>
          </cell>
          <cell r="BI113">
            <v>26</v>
          </cell>
        </row>
        <row r="114">
          <cell r="A114">
            <v>34008207</v>
          </cell>
          <cell r="B114" t="str">
            <v>ACHALPUR</v>
          </cell>
          <cell r="C114">
            <v>201208</v>
          </cell>
          <cell r="D114">
            <v>4847</v>
          </cell>
          <cell r="E114" t="str">
            <v>CHIKHALDARA</v>
          </cell>
          <cell r="F114">
            <v>34008</v>
          </cell>
          <cell r="G114" t="str">
            <v>33 KV Chikhaldara</v>
          </cell>
          <cell r="H114">
            <v>207</v>
          </cell>
          <cell r="I114" t="str">
            <v>11 KV Mozari</v>
          </cell>
          <cell r="J114" t="str">
            <v>AGD</v>
          </cell>
          <cell r="K114">
            <v>-84.63</v>
          </cell>
          <cell r="L114">
            <v>54.68</v>
          </cell>
          <cell r="M114">
            <v>-0.95568400000000508</v>
          </cell>
          <cell r="N114" t="str">
            <v/>
          </cell>
          <cell r="O114">
            <v>-0.96</v>
          </cell>
          <cell r="P114" t="str">
            <v>E</v>
          </cell>
          <cell r="Q114">
            <v>2432</v>
          </cell>
          <cell r="R114">
            <v>210</v>
          </cell>
          <cell r="S114">
            <v>97</v>
          </cell>
          <cell r="T114">
            <v>4523097.49</v>
          </cell>
          <cell r="U114">
            <v>1221935.8400000001</v>
          </cell>
          <cell r="V114">
            <v>884780.87</v>
          </cell>
          <cell r="W114">
            <v>813392.5</v>
          </cell>
          <cell r="X114">
            <v>357132</v>
          </cell>
          <cell r="Y114">
            <v>155440.5</v>
          </cell>
          <cell r="Z114">
            <v>2034.1143999999999</v>
          </cell>
          <cell r="AA114">
            <v>681</v>
          </cell>
          <cell r="AB114">
            <v>299.5</v>
          </cell>
          <cell r="AC114">
            <v>1286236.06</v>
          </cell>
          <cell r="AD114">
            <v>56229.84</v>
          </cell>
          <cell r="AE114">
            <v>14059.47</v>
          </cell>
          <cell r="AF114">
            <v>1321336.1599999999</v>
          </cell>
          <cell r="AG114">
            <v>202367.16</v>
          </cell>
          <cell r="AH114">
            <v>58533.09</v>
          </cell>
          <cell r="AI114">
            <v>4549757.41</v>
          </cell>
          <cell r="AJ114">
            <v>1223325.57</v>
          </cell>
          <cell r="AK114">
            <v>885498.89</v>
          </cell>
          <cell r="AL114">
            <v>0</v>
          </cell>
          <cell r="AM114">
            <v>0</v>
          </cell>
          <cell r="AN114">
            <v>0</v>
          </cell>
          <cell r="AO114">
            <v>2625971.48</v>
          </cell>
          <cell r="AP114">
            <v>1360976.18</v>
          </cell>
          <cell r="AQ114">
            <v>1108222.24</v>
          </cell>
          <cell r="AR114">
            <v>0</v>
          </cell>
          <cell r="AS114">
            <v>0</v>
          </cell>
          <cell r="AT114">
            <v>0</v>
          </cell>
          <cell r="AX114">
            <v>0</v>
          </cell>
          <cell r="AY114">
            <v>0</v>
          </cell>
          <cell r="AZ114">
            <v>0</v>
          </cell>
          <cell r="BA114">
            <v>455600</v>
          </cell>
          <cell r="BB114">
            <v>113.97</v>
          </cell>
          <cell r="BC114">
            <v>34.479999999999997</v>
          </cell>
          <cell r="BD114">
            <v>29.56</v>
          </cell>
          <cell r="BE114">
            <v>-78.53</v>
          </cell>
          <cell r="BF114">
            <v>455600</v>
          </cell>
          <cell r="BG114">
            <v>0</v>
          </cell>
          <cell r="BH114">
            <v>91</v>
          </cell>
          <cell r="BI114">
            <v>42</v>
          </cell>
        </row>
        <row r="115">
          <cell r="A115">
            <v>34033208</v>
          </cell>
          <cell r="B115" t="str">
            <v>ACHALPUR</v>
          </cell>
          <cell r="C115">
            <v>201208</v>
          </cell>
          <cell r="D115">
            <v>4847</v>
          </cell>
          <cell r="E115" t="str">
            <v>CHIKHALDARA</v>
          </cell>
          <cell r="F115">
            <v>34033</v>
          </cell>
          <cell r="G115" t="str">
            <v>33 KV Dhamangaon gadhi</v>
          </cell>
          <cell r="H115">
            <v>208</v>
          </cell>
          <cell r="I115" t="str">
            <v>11 KV Eklashpur</v>
          </cell>
          <cell r="J115" t="str">
            <v>AGD</v>
          </cell>
          <cell r="K115">
            <v>-3897.81</v>
          </cell>
          <cell r="L115">
            <v>35.376666700000001</v>
          </cell>
          <cell r="M115">
            <v>-1314.2919189992701</v>
          </cell>
          <cell r="N115" t="str">
            <v/>
          </cell>
          <cell r="O115">
            <v>-1314.29</v>
          </cell>
          <cell r="P115" t="str">
            <v>E</v>
          </cell>
          <cell r="Q115">
            <v>1446</v>
          </cell>
          <cell r="R115">
            <v>276</v>
          </cell>
          <cell r="S115">
            <v>341</v>
          </cell>
          <cell r="T115">
            <v>15151812.300000001</v>
          </cell>
          <cell r="U115">
            <v>5342119.55</v>
          </cell>
          <cell r="V115">
            <v>9623352.9100000001</v>
          </cell>
          <cell r="W115">
            <v>1868178</v>
          </cell>
          <cell r="X115">
            <v>715725</v>
          </cell>
          <cell r="Y115">
            <v>946656</v>
          </cell>
          <cell r="Z115">
            <v>3628.0167999999999</v>
          </cell>
          <cell r="AA115">
            <v>1413</v>
          </cell>
          <cell r="AB115">
            <v>1824</v>
          </cell>
          <cell r="AC115">
            <v>962195.3</v>
          </cell>
          <cell r="AD115">
            <v>24011.55</v>
          </cell>
          <cell r="AE115">
            <v>5509.53</v>
          </cell>
          <cell r="AF115">
            <v>1900399.12</v>
          </cell>
          <cell r="AG115">
            <v>575327.37</v>
          </cell>
          <cell r="AH115">
            <v>459745.2</v>
          </cell>
          <cell r="AI115">
            <v>15245955.1</v>
          </cell>
          <cell r="AJ115">
            <v>5347372.57</v>
          </cell>
          <cell r="AK115">
            <v>9626400.8499999996</v>
          </cell>
          <cell r="AL115">
            <v>0</v>
          </cell>
          <cell r="AM115">
            <v>0</v>
          </cell>
          <cell r="AN115">
            <v>0</v>
          </cell>
          <cell r="AO115">
            <v>12801606.300000001</v>
          </cell>
          <cell r="AP115">
            <v>3864097.65</v>
          </cell>
          <cell r="AQ115">
            <v>8930109.75</v>
          </cell>
          <cell r="AR115">
            <v>0</v>
          </cell>
          <cell r="AS115">
            <v>0</v>
          </cell>
          <cell r="AT115">
            <v>0</v>
          </cell>
          <cell r="AX115">
            <v>0</v>
          </cell>
          <cell r="AY115">
            <v>0</v>
          </cell>
          <cell r="AZ115">
            <v>0</v>
          </cell>
          <cell r="BA115">
            <v>46730</v>
          </cell>
          <cell r="BB115">
            <v>104.81</v>
          </cell>
          <cell r="BC115">
            <v>4.88</v>
          </cell>
          <cell r="BD115">
            <v>1.25</v>
          </cell>
          <cell r="BE115">
            <v>-3897.81</v>
          </cell>
          <cell r="BF115">
            <v>46730</v>
          </cell>
          <cell r="BG115">
            <v>0</v>
          </cell>
          <cell r="BI115">
            <v>65</v>
          </cell>
        </row>
        <row r="116">
          <cell r="A116">
            <v>34033209</v>
          </cell>
          <cell r="B116" t="str">
            <v>ACHALPUR</v>
          </cell>
          <cell r="C116">
            <v>201208</v>
          </cell>
          <cell r="D116">
            <v>4847</v>
          </cell>
          <cell r="E116" t="str">
            <v>CHIKHALDARA</v>
          </cell>
          <cell r="F116">
            <v>34033</v>
          </cell>
          <cell r="G116" t="str">
            <v>33 KV Dhamangaon gadhi</v>
          </cell>
          <cell r="H116">
            <v>209</v>
          </cell>
          <cell r="I116" t="str">
            <v>11 KV Dhamangaon Gadhi</v>
          </cell>
          <cell r="J116" t="str">
            <v>AGD</v>
          </cell>
          <cell r="K116">
            <v>-24.04</v>
          </cell>
          <cell r="L116">
            <v>39.630000000000003</v>
          </cell>
          <cell r="M116">
            <v>50.842948</v>
          </cell>
          <cell r="N116" t="str">
            <v>F</v>
          </cell>
          <cell r="O116">
            <v>50.84</v>
          </cell>
          <cell r="P116" t="str">
            <v>E</v>
          </cell>
          <cell r="Q116">
            <v>1555</v>
          </cell>
          <cell r="R116">
            <v>262</v>
          </cell>
          <cell r="S116">
            <v>140</v>
          </cell>
          <cell r="T116">
            <v>7312625.5999999996</v>
          </cell>
          <cell r="U116">
            <v>3613061.25</v>
          </cell>
          <cell r="V116">
            <v>3438159.15</v>
          </cell>
          <cell r="W116">
            <v>1199263.5</v>
          </cell>
          <cell r="X116">
            <v>608739</v>
          </cell>
          <cell r="Y116">
            <v>347470.5</v>
          </cell>
          <cell r="Z116">
            <v>2497.3240000000001</v>
          </cell>
          <cell r="AA116">
            <v>1173</v>
          </cell>
          <cell r="AB116">
            <v>669.5</v>
          </cell>
          <cell r="AC116">
            <v>1042518.2</v>
          </cell>
          <cell r="AD116">
            <v>45678.15</v>
          </cell>
          <cell r="AE116">
            <v>10000.049999999999</v>
          </cell>
          <cell r="AF116">
            <v>1567886.86</v>
          </cell>
          <cell r="AG116">
            <v>453076.38</v>
          </cell>
          <cell r="AH116">
            <v>160003.92000000001</v>
          </cell>
          <cell r="AI116">
            <v>7363057.8799999999</v>
          </cell>
          <cell r="AJ116">
            <v>3606143.69</v>
          </cell>
          <cell r="AK116">
            <v>3438976.45</v>
          </cell>
          <cell r="AL116">
            <v>0</v>
          </cell>
          <cell r="AM116">
            <v>0</v>
          </cell>
          <cell r="AN116">
            <v>0</v>
          </cell>
          <cell r="AO116">
            <v>6558264.6799999997</v>
          </cell>
          <cell r="AP116">
            <v>3013581.81</v>
          </cell>
          <cell r="AQ116">
            <v>3529346.55</v>
          </cell>
          <cell r="AR116">
            <v>0</v>
          </cell>
          <cell r="AS116">
            <v>0</v>
          </cell>
          <cell r="AT116">
            <v>0</v>
          </cell>
          <cell r="AX116">
            <v>0</v>
          </cell>
          <cell r="AY116">
            <v>0</v>
          </cell>
          <cell r="AZ116">
            <v>0</v>
          </cell>
          <cell r="BA116">
            <v>966840</v>
          </cell>
          <cell r="BB116">
            <v>101.58</v>
          </cell>
          <cell r="BC116">
            <v>11.26</v>
          </cell>
          <cell r="BD116">
            <v>7.63</v>
          </cell>
          <cell r="BE116">
            <v>-24.04</v>
          </cell>
          <cell r="BF116">
            <v>966840</v>
          </cell>
          <cell r="BG116">
            <v>0</v>
          </cell>
          <cell r="BI116">
            <v>47</v>
          </cell>
        </row>
        <row r="117">
          <cell r="A117">
            <v>34033210</v>
          </cell>
          <cell r="B117" t="str">
            <v>ACHALPUR</v>
          </cell>
          <cell r="C117">
            <v>201208</v>
          </cell>
          <cell r="D117">
            <v>4847</v>
          </cell>
          <cell r="E117" t="str">
            <v>CHIKHALDARA</v>
          </cell>
          <cell r="F117">
            <v>34033</v>
          </cell>
          <cell r="G117" t="str">
            <v>33 KV Dhamangaon Gadhi</v>
          </cell>
          <cell r="H117">
            <v>210</v>
          </cell>
          <cell r="I117" t="str">
            <v>11 KV Hanvatkheda Gaothan</v>
          </cell>
          <cell r="J117" t="str">
            <v>OTH</v>
          </cell>
          <cell r="K117">
            <v>20.2</v>
          </cell>
          <cell r="L117">
            <v>100</v>
          </cell>
          <cell r="M117">
            <v>20.200000000000003</v>
          </cell>
          <cell r="N117" t="str">
            <v>B</v>
          </cell>
          <cell r="O117">
            <v>20.2</v>
          </cell>
          <cell r="P117" t="str">
            <v>B</v>
          </cell>
          <cell r="Q117">
            <v>810</v>
          </cell>
          <cell r="R117">
            <v>3</v>
          </cell>
          <cell r="S117">
            <v>5</v>
          </cell>
          <cell r="T117">
            <v>349121.47</v>
          </cell>
          <cell r="U117">
            <v>26467.45</v>
          </cell>
          <cell r="V117">
            <v>52567.53</v>
          </cell>
          <cell r="W117">
            <v>236993.5</v>
          </cell>
          <cell r="X117">
            <v>7218</v>
          </cell>
          <cell r="Y117">
            <v>13234.5</v>
          </cell>
          <cell r="Z117">
            <v>602.34559999999999</v>
          </cell>
          <cell r="AA117">
            <v>15.5</v>
          </cell>
          <cell r="AB117">
            <v>25.5</v>
          </cell>
          <cell r="AC117">
            <v>1018132.1</v>
          </cell>
          <cell r="AD117">
            <v>2493.69</v>
          </cell>
          <cell r="AE117">
            <v>4526.07</v>
          </cell>
          <cell r="AF117">
            <v>965829.5</v>
          </cell>
          <cell r="AG117">
            <v>5437.11</v>
          </cell>
          <cell r="AH117">
            <v>6292.08</v>
          </cell>
          <cell r="AI117">
            <v>395441.4</v>
          </cell>
          <cell r="AJ117">
            <v>26524.98</v>
          </cell>
          <cell r="AK117">
            <v>52598.29</v>
          </cell>
          <cell r="AL117">
            <v>0</v>
          </cell>
          <cell r="AM117">
            <v>0</v>
          </cell>
          <cell r="AN117">
            <v>0</v>
          </cell>
          <cell r="AO117">
            <v>76879.11</v>
          </cell>
          <cell r="AP117">
            <v>16064.32</v>
          </cell>
          <cell r="AQ117">
            <v>49368.959999999999</v>
          </cell>
          <cell r="AR117">
            <v>0</v>
          </cell>
          <cell r="AS117">
            <v>0</v>
          </cell>
          <cell r="AT117">
            <v>0</v>
          </cell>
          <cell r="AX117">
            <v>0</v>
          </cell>
          <cell r="AY117">
            <v>0</v>
          </cell>
          <cell r="AZ117">
            <v>0</v>
          </cell>
          <cell r="BA117">
            <v>296995</v>
          </cell>
          <cell r="BB117">
            <v>104.52</v>
          </cell>
          <cell r="BC117">
            <v>56.94</v>
          </cell>
          <cell r="BD117">
            <v>89.74</v>
          </cell>
          <cell r="BE117">
            <v>20.2</v>
          </cell>
          <cell r="BF117">
            <v>318000</v>
          </cell>
          <cell r="BG117">
            <v>20691</v>
          </cell>
          <cell r="BH117">
            <v>14</v>
          </cell>
          <cell r="BI117">
            <v>11</v>
          </cell>
        </row>
        <row r="118">
          <cell r="A118">
            <v>34033211</v>
          </cell>
          <cell r="B118" t="str">
            <v>ACHALPUR</v>
          </cell>
          <cell r="C118">
            <v>201208</v>
          </cell>
          <cell r="D118">
            <v>4847</v>
          </cell>
          <cell r="E118" t="str">
            <v>CHIKHALDARA</v>
          </cell>
          <cell r="F118">
            <v>34033</v>
          </cell>
          <cell r="G118" t="str">
            <v>33 KV Dhamangaon Gadhi</v>
          </cell>
          <cell r="H118">
            <v>211</v>
          </cell>
          <cell r="I118" t="str">
            <v>11 KV Hanvatkheda Ag</v>
          </cell>
          <cell r="J118" t="str">
            <v>AGD</v>
          </cell>
          <cell r="K118">
            <v>-594.57000000000005</v>
          </cell>
          <cell r="L118">
            <v>36.813333299999996</v>
          </cell>
          <cell r="M118">
            <v>-155.69436910181</v>
          </cell>
          <cell r="N118" t="str">
            <v/>
          </cell>
          <cell r="O118">
            <v>-155.69</v>
          </cell>
          <cell r="P118" t="str">
            <v>E</v>
          </cell>
          <cell r="Q118">
            <v>472</v>
          </cell>
          <cell r="R118">
            <v>221</v>
          </cell>
          <cell r="S118">
            <v>247</v>
          </cell>
          <cell r="T118">
            <v>9428390.6999999993</v>
          </cell>
          <cell r="U118">
            <v>3691749.21</v>
          </cell>
          <cell r="V118">
            <v>5735999.1600000001</v>
          </cell>
          <cell r="W118">
            <v>1199808.5</v>
          </cell>
          <cell r="X118">
            <v>556869</v>
          </cell>
          <cell r="Y118">
            <v>635515.5</v>
          </cell>
          <cell r="Z118">
            <v>2244.5720000000001</v>
          </cell>
          <cell r="AA118">
            <v>1019</v>
          </cell>
          <cell r="AB118">
            <v>1224.5</v>
          </cell>
          <cell r="AC118">
            <v>46086.87</v>
          </cell>
          <cell r="AD118">
            <v>26991.42</v>
          </cell>
          <cell r="AE118">
            <v>12775.11</v>
          </cell>
          <cell r="AF118">
            <v>728442.86</v>
          </cell>
          <cell r="AG118">
            <v>425861.7</v>
          </cell>
          <cell r="AH118">
            <v>296923.05</v>
          </cell>
          <cell r="AI118">
            <v>9419200.1199999992</v>
          </cell>
          <cell r="AJ118">
            <v>3686392.56</v>
          </cell>
          <cell r="AK118">
            <v>5730008.6200000001</v>
          </cell>
          <cell r="AL118">
            <v>0</v>
          </cell>
          <cell r="AM118">
            <v>0</v>
          </cell>
          <cell r="AN118">
            <v>0</v>
          </cell>
          <cell r="AO118">
            <v>8066984.7800000003</v>
          </cell>
          <cell r="AP118">
            <v>2839292.54</v>
          </cell>
          <cell r="AQ118">
            <v>5227684.05</v>
          </cell>
          <cell r="AR118">
            <v>0</v>
          </cell>
          <cell r="AS118">
            <v>0</v>
          </cell>
          <cell r="AT118">
            <v>0</v>
          </cell>
          <cell r="AX118">
            <v>0</v>
          </cell>
          <cell r="AY118">
            <v>0</v>
          </cell>
          <cell r="AZ118">
            <v>0</v>
          </cell>
          <cell r="BA118">
            <v>172740</v>
          </cell>
          <cell r="BB118">
            <v>100.27</v>
          </cell>
          <cell r="BC118">
            <v>6.83</v>
          </cell>
          <cell r="BD118">
            <v>3.61</v>
          </cell>
          <cell r="BE118">
            <v>-594.57000000000005</v>
          </cell>
          <cell r="BF118">
            <v>172740</v>
          </cell>
          <cell r="BG118">
            <v>0</v>
          </cell>
          <cell r="BI118">
            <v>40</v>
          </cell>
        </row>
        <row r="119">
          <cell r="A119">
            <v>34033212</v>
          </cell>
          <cell r="B119" t="str">
            <v>ACHALPUR</v>
          </cell>
          <cell r="C119">
            <v>201208</v>
          </cell>
          <cell r="D119">
            <v>4847</v>
          </cell>
          <cell r="E119" t="str">
            <v>CHIKHALDARA</v>
          </cell>
          <cell r="F119">
            <v>34033</v>
          </cell>
          <cell r="G119" t="str">
            <v>33 KV Dhamangaon gadhi</v>
          </cell>
          <cell r="H119">
            <v>212</v>
          </cell>
          <cell r="I119" t="str">
            <v>11 KV Wazzar</v>
          </cell>
          <cell r="J119" t="str">
            <v>AGD</v>
          </cell>
          <cell r="K119">
            <v>47.34</v>
          </cell>
          <cell r="L119">
            <v>37.28</v>
          </cell>
          <cell r="M119">
            <v>80.368352000000002</v>
          </cell>
          <cell r="N119" t="str">
            <v>G3</v>
          </cell>
          <cell r="O119">
            <v>80.37</v>
          </cell>
          <cell r="P119" t="str">
            <v>G3</v>
          </cell>
          <cell r="Q119">
            <v>589</v>
          </cell>
          <cell r="R119">
            <v>80</v>
          </cell>
          <cell r="S119">
            <v>63</v>
          </cell>
          <cell r="T119">
            <v>2952430.03</v>
          </cell>
          <cell r="U119">
            <v>1023922</v>
          </cell>
          <cell r="V119">
            <v>1600603.25</v>
          </cell>
          <cell r="W119">
            <v>455127.5</v>
          </cell>
          <cell r="X119">
            <v>196842</v>
          </cell>
          <cell r="Y119">
            <v>161668.5</v>
          </cell>
          <cell r="Z119">
            <v>899.2396</v>
          </cell>
          <cell r="AA119">
            <v>391</v>
          </cell>
          <cell r="AB119">
            <v>311.5</v>
          </cell>
          <cell r="AC119">
            <v>318777.07</v>
          </cell>
          <cell r="AD119">
            <v>14264.37</v>
          </cell>
          <cell r="AE119">
            <v>563.66999999999996</v>
          </cell>
          <cell r="AF119">
            <v>523315.6</v>
          </cell>
          <cell r="AG119">
            <v>152209.17000000001</v>
          </cell>
          <cell r="AH119">
            <v>75277.47</v>
          </cell>
          <cell r="AI119">
            <v>2962319.82</v>
          </cell>
          <cell r="AJ119">
            <v>1023658.49</v>
          </cell>
          <cell r="AK119">
            <v>1601921.67</v>
          </cell>
          <cell r="AL119">
            <v>0</v>
          </cell>
          <cell r="AM119">
            <v>0</v>
          </cell>
          <cell r="AN119">
            <v>0</v>
          </cell>
          <cell r="AO119">
            <v>2341063.94</v>
          </cell>
          <cell r="AP119">
            <v>754758.98</v>
          </cell>
          <cell r="AQ119">
            <v>1563211.24</v>
          </cell>
          <cell r="AR119">
            <v>0</v>
          </cell>
          <cell r="AS119">
            <v>0</v>
          </cell>
          <cell r="AT119">
            <v>0</v>
          </cell>
          <cell r="AX119">
            <v>0</v>
          </cell>
          <cell r="AY119">
            <v>0</v>
          </cell>
          <cell r="AZ119">
            <v>0</v>
          </cell>
          <cell r="BA119">
            <v>864200</v>
          </cell>
          <cell r="BB119">
            <v>101.85</v>
          </cell>
          <cell r="BC119">
            <v>11.56</v>
          </cell>
          <cell r="BD119">
            <v>0.28000000000000003</v>
          </cell>
          <cell r="BE119">
            <v>47.34</v>
          </cell>
          <cell r="BF119">
            <v>864200</v>
          </cell>
          <cell r="BG119">
            <v>0</v>
          </cell>
          <cell r="BI119">
            <v>22</v>
          </cell>
        </row>
        <row r="120">
          <cell r="A120">
            <v>37016206</v>
          </cell>
          <cell r="B120" t="str">
            <v>ACHALPUR</v>
          </cell>
          <cell r="C120">
            <v>201208</v>
          </cell>
          <cell r="D120">
            <v>4847</v>
          </cell>
          <cell r="E120" t="str">
            <v>CHIKHALDARA</v>
          </cell>
          <cell r="F120">
            <v>37016</v>
          </cell>
          <cell r="G120" t="str">
            <v>132 KV Achalpur</v>
          </cell>
          <cell r="H120">
            <v>206</v>
          </cell>
          <cell r="I120" t="str">
            <v>11 KV Sawali 2 Ag</v>
          </cell>
          <cell r="J120" t="str">
            <v>AGD</v>
          </cell>
          <cell r="K120">
            <v>-418.96</v>
          </cell>
          <cell r="L120">
            <v>7.1266666699999996</v>
          </cell>
          <cell r="M120">
            <v>63.015450649367999</v>
          </cell>
          <cell r="N120" t="str">
            <v>G2</v>
          </cell>
          <cell r="O120">
            <v>63.02</v>
          </cell>
          <cell r="P120" t="str">
            <v>G2</v>
          </cell>
          <cell r="Q120">
            <v>292</v>
          </cell>
          <cell r="R120">
            <v>101</v>
          </cell>
          <cell r="S120">
            <v>191</v>
          </cell>
          <cell r="T120">
            <v>5724927.9800000004</v>
          </cell>
          <cell r="U120">
            <v>1780841.93</v>
          </cell>
          <cell r="V120">
            <v>3944086.05</v>
          </cell>
          <cell r="W120">
            <v>716163</v>
          </cell>
          <cell r="X120">
            <v>258090</v>
          </cell>
          <cell r="Y120">
            <v>455163</v>
          </cell>
          <cell r="Z120">
            <v>1346</v>
          </cell>
          <cell r="AA120">
            <v>469</v>
          </cell>
          <cell r="AB120">
            <v>877</v>
          </cell>
          <cell r="AC120">
            <v>36795.480000000003</v>
          </cell>
          <cell r="AD120">
            <v>19175.400000000001</v>
          </cell>
          <cell r="AE120">
            <v>17620.080000000002</v>
          </cell>
          <cell r="AF120">
            <v>409760.7</v>
          </cell>
          <cell r="AG120">
            <v>203333.88</v>
          </cell>
          <cell r="AH120">
            <v>206426.82</v>
          </cell>
          <cell r="AI120">
            <v>5730871.3899999997</v>
          </cell>
          <cell r="AJ120">
            <v>1783520.08</v>
          </cell>
          <cell r="AK120">
            <v>3947351.31</v>
          </cell>
          <cell r="AL120">
            <v>0</v>
          </cell>
          <cell r="AM120">
            <v>0</v>
          </cell>
          <cell r="AN120">
            <v>0</v>
          </cell>
          <cell r="AO120">
            <v>5251706.01</v>
          </cell>
          <cell r="AP120">
            <v>1376504.9</v>
          </cell>
          <cell r="AQ120">
            <v>3875201.11</v>
          </cell>
          <cell r="AR120">
            <v>0</v>
          </cell>
          <cell r="AS120">
            <v>0</v>
          </cell>
          <cell r="AT120">
            <v>0</v>
          </cell>
          <cell r="AX120">
            <v>0</v>
          </cell>
          <cell r="AY120">
            <v>0</v>
          </cell>
          <cell r="AZ120">
            <v>0</v>
          </cell>
          <cell r="BA120">
            <v>138000</v>
          </cell>
          <cell r="BB120">
            <v>0</v>
          </cell>
          <cell r="BC120">
            <v>11.3</v>
          </cell>
          <cell r="BD120">
            <v>10.08</v>
          </cell>
          <cell r="BE120">
            <v>-418.96</v>
          </cell>
          <cell r="BF120">
            <v>138000</v>
          </cell>
          <cell r="BG120">
            <v>0</v>
          </cell>
          <cell r="BI120">
            <v>30</v>
          </cell>
        </row>
        <row r="121">
          <cell r="A121">
            <v>34006202</v>
          </cell>
          <cell r="B121" t="str">
            <v>AMRAVATI R</v>
          </cell>
          <cell r="C121">
            <v>201208</v>
          </cell>
          <cell r="D121">
            <v>1678</v>
          </cell>
          <cell r="E121" t="str">
            <v>BADNERA</v>
          </cell>
          <cell r="F121">
            <v>34006</v>
          </cell>
          <cell r="G121" t="str">
            <v>33 KV Bhatkuli</v>
          </cell>
          <cell r="H121">
            <v>202</v>
          </cell>
          <cell r="I121" t="str">
            <v>11 KV Ganojadevi</v>
          </cell>
          <cell r="J121" t="str">
            <v>AGD</v>
          </cell>
          <cell r="K121">
            <v>-3613600</v>
          </cell>
          <cell r="L121">
            <v>53.19</v>
          </cell>
          <cell r="M121">
            <v>-1922027.03</v>
          </cell>
          <cell r="N121" t="str">
            <v/>
          </cell>
          <cell r="O121">
            <v>-1922027</v>
          </cell>
          <cell r="P121" t="str">
            <v>E</v>
          </cell>
          <cell r="Q121">
            <v>88</v>
          </cell>
          <cell r="R121">
            <v>33</v>
          </cell>
          <cell r="S121">
            <v>48</v>
          </cell>
          <cell r="T121">
            <v>1492301.7</v>
          </cell>
          <cell r="U121">
            <v>306545.46999999997</v>
          </cell>
          <cell r="V121">
            <v>1184959.8700000001</v>
          </cell>
          <cell r="W121">
            <v>36136</v>
          </cell>
          <cell r="X121">
            <v>12180</v>
          </cell>
          <cell r="Y121">
            <v>22800</v>
          </cell>
          <cell r="Z121">
            <v>347.64400000000001</v>
          </cell>
          <cell r="AA121">
            <v>145.5</v>
          </cell>
          <cell r="AB121">
            <v>200</v>
          </cell>
          <cell r="AC121">
            <v>12150.99</v>
          </cell>
          <cell r="AD121">
            <v>3301.47</v>
          </cell>
          <cell r="AE121">
            <v>2132.19</v>
          </cell>
          <cell r="AF121">
            <v>42043.11</v>
          </cell>
          <cell r="AG121">
            <v>6880.47</v>
          </cell>
          <cell r="AH121">
            <v>30423.39</v>
          </cell>
          <cell r="AI121">
            <v>1491766.21</v>
          </cell>
          <cell r="AJ121">
            <v>305905.67</v>
          </cell>
          <cell r="AK121">
            <v>1184599.06</v>
          </cell>
          <cell r="AL121">
            <v>0</v>
          </cell>
          <cell r="AM121">
            <v>0</v>
          </cell>
          <cell r="AN121">
            <v>0</v>
          </cell>
          <cell r="AO121">
            <v>2511138.31</v>
          </cell>
          <cell r="AP121">
            <v>610442.87</v>
          </cell>
          <cell r="AQ121">
            <v>1900680.61</v>
          </cell>
          <cell r="AR121">
            <v>0</v>
          </cell>
          <cell r="AS121">
            <v>0</v>
          </cell>
          <cell r="AT121">
            <v>0</v>
          </cell>
          <cell r="AX121">
            <v>0</v>
          </cell>
          <cell r="AY121">
            <v>0</v>
          </cell>
          <cell r="AZ121">
            <v>0</v>
          </cell>
          <cell r="BA121">
            <v>0</v>
          </cell>
          <cell r="BB121">
            <v>138.79</v>
          </cell>
          <cell r="BC121">
            <v>51.84</v>
          </cell>
          <cell r="BD121">
            <v>7.73</v>
          </cell>
          <cell r="BE121">
            <v>-3613600</v>
          </cell>
          <cell r="BF121">
            <v>0</v>
          </cell>
          <cell r="BG121">
            <v>0</v>
          </cell>
          <cell r="BI121">
            <v>3</v>
          </cell>
        </row>
        <row r="122">
          <cell r="A122">
            <v>34006203</v>
          </cell>
          <cell r="B122" t="str">
            <v>AMRAVATI R</v>
          </cell>
          <cell r="C122">
            <v>201208</v>
          </cell>
          <cell r="D122">
            <v>1678</v>
          </cell>
          <cell r="E122" t="str">
            <v>BADNERA</v>
          </cell>
          <cell r="F122">
            <v>34006</v>
          </cell>
          <cell r="G122" t="str">
            <v>33 KV BHATKULI</v>
          </cell>
          <cell r="H122">
            <v>203</v>
          </cell>
          <cell r="I122" t="str">
            <v>11 KV NIMBHA</v>
          </cell>
          <cell r="J122" t="str">
            <v>AGD</v>
          </cell>
          <cell r="K122">
            <v>-8363700</v>
          </cell>
          <cell r="L122">
            <v>59.323333300000002</v>
          </cell>
          <cell r="M122">
            <v>-4961584.9505454004</v>
          </cell>
          <cell r="N122" t="str">
            <v/>
          </cell>
          <cell r="O122">
            <v>-4961585</v>
          </cell>
          <cell r="P122" t="str">
            <v>E</v>
          </cell>
          <cell r="Q122">
            <v>348</v>
          </cell>
          <cell r="R122">
            <v>48</v>
          </cell>
          <cell r="S122">
            <v>38</v>
          </cell>
          <cell r="T122">
            <v>594412.36</v>
          </cell>
          <cell r="U122">
            <v>144246.41</v>
          </cell>
          <cell r="V122">
            <v>377946.98</v>
          </cell>
          <cell r="W122">
            <v>83637</v>
          </cell>
          <cell r="X122">
            <v>19932</v>
          </cell>
          <cell r="Y122">
            <v>13224</v>
          </cell>
          <cell r="Z122">
            <v>458.94580000000002</v>
          </cell>
          <cell r="AA122">
            <v>154.75</v>
          </cell>
          <cell r="AB122">
            <v>116</v>
          </cell>
          <cell r="AC122">
            <v>231500.63</v>
          </cell>
          <cell r="AD122">
            <v>7199.97</v>
          </cell>
          <cell r="AE122">
            <v>8190.81</v>
          </cell>
          <cell r="AF122">
            <v>290957.48</v>
          </cell>
          <cell r="AG122">
            <v>14610.69</v>
          </cell>
          <cell r="AH122">
            <v>34765.14</v>
          </cell>
          <cell r="AI122">
            <v>611588.22</v>
          </cell>
          <cell r="AJ122">
            <v>144400.66</v>
          </cell>
          <cell r="AK122">
            <v>377936.21</v>
          </cell>
          <cell r="AL122">
            <v>0</v>
          </cell>
          <cell r="AM122">
            <v>0</v>
          </cell>
          <cell r="AN122">
            <v>0</v>
          </cell>
          <cell r="AO122">
            <v>677707.95</v>
          </cell>
          <cell r="AP122">
            <v>166277.03</v>
          </cell>
          <cell r="AQ122">
            <v>509548.93</v>
          </cell>
          <cell r="AR122">
            <v>0</v>
          </cell>
          <cell r="AS122">
            <v>0</v>
          </cell>
          <cell r="AT122">
            <v>0</v>
          </cell>
          <cell r="AX122">
            <v>0</v>
          </cell>
          <cell r="AY122">
            <v>0</v>
          </cell>
          <cell r="AZ122">
            <v>0</v>
          </cell>
          <cell r="BA122">
            <v>0</v>
          </cell>
          <cell r="BB122">
            <v>87.34</v>
          </cell>
          <cell r="BC122">
            <v>61.2</v>
          </cell>
          <cell r="BD122">
            <v>29.43</v>
          </cell>
          <cell r="BE122">
            <v>-8363700</v>
          </cell>
          <cell r="BF122">
            <v>0</v>
          </cell>
          <cell r="BG122">
            <v>0</v>
          </cell>
          <cell r="BI122">
            <v>5</v>
          </cell>
        </row>
        <row r="123">
          <cell r="A123">
            <v>34027201</v>
          </cell>
          <cell r="B123" t="str">
            <v>AMRAVATI R</v>
          </cell>
          <cell r="C123">
            <v>201208</v>
          </cell>
          <cell r="D123">
            <v>1678</v>
          </cell>
          <cell r="E123" t="str">
            <v>BADNERA</v>
          </cell>
          <cell r="F123">
            <v>34027</v>
          </cell>
          <cell r="G123" t="str">
            <v>33KV BADNERA</v>
          </cell>
          <cell r="H123">
            <v>201</v>
          </cell>
          <cell r="I123" t="str">
            <v>11 kv HT</v>
          </cell>
          <cell r="J123" t="str">
            <v>OTH</v>
          </cell>
          <cell r="K123">
            <v>-21206600</v>
          </cell>
          <cell r="L123">
            <v>100</v>
          </cell>
          <cell r="M123">
            <v>-21206600</v>
          </cell>
          <cell r="N123" t="str">
            <v/>
          </cell>
          <cell r="O123">
            <v>-21206600</v>
          </cell>
          <cell r="P123" t="str">
            <v>E</v>
          </cell>
          <cell r="Q123">
            <v>32</v>
          </cell>
          <cell r="R123">
            <v>4</v>
          </cell>
          <cell r="S123">
            <v>3</v>
          </cell>
          <cell r="T123">
            <v>97670.01</v>
          </cell>
          <cell r="U123">
            <v>11865.45</v>
          </cell>
          <cell r="V123">
            <v>61345.74</v>
          </cell>
          <cell r="W123">
            <v>212066</v>
          </cell>
          <cell r="X123">
            <v>2367</v>
          </cell>
          <cell r="Y123">
            <v>1482</v>
          </cell>
          <cell r="Z123">
            <v>1061.2945999999999</v>
          </cell>
          <cell r="AA123">
            <v>12</v>
          </cell>
          <cell r="AB123">
            <v>13</v>
          </cell>
          <cell r="AC123">
            <v>2089728.98</v>
          </cell>
          <cell r="AD123">
            <v>738.51</v>
          </cell>
          <cell r="AE123">
            <v>54.93</v>
          </cell>
          <cell r="AF123">
            <v>1878712.25</v>
          </cell>
          <cell r="AG123">
            <v>1227.42</v>
          </cell>
          <cell r="AH123">
            <v>2334.5100000000002</v>
          </cell>
          <cell r="AI123">
            <v>111466.62</v>
          </cell>
          <cell r="AJ123">
            <v>11760.21</v>
          </cell>
          <cell r="AK123">
            <v>61331.25</v>
          </cell>
          <cell r="AL123">
            <v>0</v>
          </cell>
          <cell r="AM123">
            <v>0</v>
          </cell>
          <cell r="AN123">
            <v>0</v>
          </cell>
          <cell r="AO123">
            <v>104162.56</v>
          </cell>
          <cell r="AP123">
            <v>16762.29</v>
          </cell>
          <cell r="AQ123">
            <v>87394.880000000005</v>
          </cell>
          <cell r="AR123">
            <v>0</v>
          </cell>
          <cell r="AS123">
            <v>0</v>
          </cell>
          <cell r="AT123">
            <v>0</v>
          </cell>
          <cell r="AX123">
            <v>0</v>
          </cell>
          <cell r="AY123">
            <v>0</v>
          </cell>
          <cell r="AZ123">
            <v>0</v>
          </cell>
          <cell r="BA123">
            <v>0</v>
          </cell>
          <cell r="BB123">
            <v>111.18</v>
          </cell>
          <cell r="BC123">
            <v>67.709999999999994</v>
          </cell>
          <cell r="BD123">
            <v>2.4</v>
          </cell>
          <cell r="BE123">
            <v>-21206600</v>
          </cell>
          <cell r="BF123">
            <v>1113410</v>
          </cell>
          <cell r="BG123">
            <v>1125893</v>
          </cell>
          <cell r="BH123">
            <v>16</v>
          </cell>
          <cell r="BI123">
            <v>12</v>
          </cell>
        </row>
        <row r="124">
          <cell r="A124">
            <v>34027202</v>
          </cell>
          <cell r="B124" t="str">
            <v>AMRAVATI R</v>
          </cell>
          <cell r="C124">
            <v>201208</v>
          </cell>
          <cell r="D124">
            <v>1678</v>
          </cell>
          <cell r="E124" t="str">
            <v>BADNERA</v>
          </cell>
          <cell r="F124">
            <v>34027</v>
          </cell>
          <cell r="G124" t="str">
            <v>33KV BADNERA</v>
          </cell>
          <cell r="H124">
            <v>202</v>
          </cell>
          <cell r="I124" t="str">
            <v>11 kv anjangaon bari</v>
          </cell>
          <cell r="J124" t="str">
            <v>AGD</v>
          </cell>
          <cell r="K124">
            <v>-54.26</v>
          </cell>
          <cell r="L124">
            <v>56.29</v>
          </cell>
          <cell r="M124">
            <v>13.167046000000013</v>
          </cell>
          <cell r="N124" t="str">
            <v>A</v>
          </cell>
          <cell r="O124">
            <v>13.17</v>
          </cell>
          <cell r="P124" t="str">
            <v>A</v>
          </cell>
          <cell r="Q124">
            <v>291</v>
          </cell>
          <cell r="R124">
            <v>60</v>
          </cell>
          <cell r="S124">
            <v>90</v>
          </cell>
          <cell r="T124">
            <v>1809315.97</v>
          </cell>
          <cell r="U124">
            <v>258026.75</v>
          </cell>
          <cell r="V124">
            <v>1471014.47</v>
          </cell>
          <cell r="W124">
            <v>123232</v>
          </cell>
          <cell r="X124">
            <v>31323</v>
          </cell>
          <cell r="Y124">
            <v>35568</v>
          </cell>
          <cell r="Z124">
            <v>641.52599999999995</v>
          </cell>
          <cell r="AA124">
            <v>218</v>
          </cell>
          <cell r="AB124">
            <v>312</v>
          </cell>
          <cell r="AC124">
            <v>405689.96</v>
          </cell>
          <cell r="AD124">
            <v>10631.25</v>
          </cell>
          <cell r="AE124">
            <v>8821.08</v>
          </cell>
          <cell r="AF124">
            <v>471661.92</v>
          </cell>
          <cell r="AG124">
            <v>19714.919999999998</v>
          </cell>
          <cell r="AH124">
            <v>63076.65</v>
          </cell>
          <cell r="AI124">
            <v>1763831.91</v>
          </cell>
          <cell r="AJ124">
            <v>256545.6</v>
          </cell>
          <cell r="AK124">
            <v>1470310.58</v>
          </cell>
          <cell r="AL124">
            <v>0</v>
          </cell>
          <cell r="AM124">
            <v>0</v>
          </cell>
          <cell r="AN124">
            <v>0</v>
          </cell>
          <cell r="AO124">
            <v>2624874.98</v>
          </cell>
          <cell r="AP124">
            <v>444086.87</v>
          </cell>
          <cell r="AQ124">
            <v>2177782.66</v>
          </cell>
          <cell r="AR124">
            <v>0</v>
          </cell>
          <cell r="AS124">
            <v>0</v>
          </cell>
          <cell r="AT124">
            <v>0</v>
          </cell>
          <cell r="AX124">
            <v>0</v>
          </cell>
          <cell r="AY124">
            <v>0</v>
          </cell>
          <cell r="AZ124">
            <v>0</v>
          </cell>
          <cell r="BA124">
            <v>80670</v>
          </cell>
          <cell r="BB124">
            <v>91.53</v>
          </cell>
          <cell r="BC124">
            <v>60.84</v>
          </cell>
          <cell r="BD124">
            <v>16.5</v>
          </cell>
          <cell r="BE124">
            <v>-52.76</v>
          </cell>
          <cell r="BF124">
            <v>80670</v>
          </cell>
          <cell r="BG124">
            <v>0</v>
          </cell>
          <cell r="BH124">
            <v>45</v>
          </cell>
          <cell r="BI124">
            <v>9</v>
          </cell>
        </row>
        <row r="125">
          <cell r="A125">
            <v>34027203</v>
          </cell>
          <cell r="B125" t="str">
            <v>AMRAVATI R</v>
          </cell>
          <cell r="C125">
            <v>201208</v>
          </cell>
          <cell r="D125">
            <v>1678</v>
          </cell>
          <cell r="E125" t="str">
            <v>BADNERA</v>
          </cell>
          <cell r="F125">
            <v>34027</v>
          </cell>
          <cell r="G125" t="str">
            <v>33KV BADNERA</v>
          </cell>
          <cell r="H125">
            <v>203</v>
          </cell>
          <cell r="I125" t="str">
            <v>11 kv loni</v>
          </cell>
          <cell r="J125" t="str">
            <v>AGD</v>
          </cell>
          <cell r="K125">
            <v>-8.0299999999999994</v>
          </cell>
          <cell r="L125">
            <v>68.4566667</v>
          </cell>
          <cell r="M125">
            <v>26.046262963990003</v>
          </cell>
          <cell r="N125" t="str">
            <v>C</v>
          </cell>
          <cell r="O125">
            <v>26.05</v>
          </cell>
          <cell r="P125" t="str">
            <v>B</v>
          </cell>
          <cell r="Q125">
            <v>1761</v>
          </cell>
          <cell r="R125">
            <v>261</v>
          </cell>
          <cell r="S125">
            <v>310</v>
          </cell>
          <cell r="T125">
            <v>4250829.41</v>
          </cell>
          <cell r="U125">
            <v>311320.86</v>
          </cell>
          <cell r="V125">
            <v>3481408.16</v>
          </cell>
          <cell r="W125">
            <v>457709</v>
          </cell>
          <cell r="X125">
            <v>120449.75</v>
          </cell>
          <cell r="Y125">
            <v>98425.95</v>
          </cell>
          <cell r="Z125">
            <v>3162.2840000000001</v>
          </cell>
          <cell r="AA125">
            <v>965</v>
          </cell>
          <cell r="AB125">
            <v>1056</v>
          </cell>
          <cell r="AC125">
            <v>1664116.06</v>
          </cell>
          <cell r="AD125">
            <v>65271.42</v>
          </cell>
          <cell r="AE125">
            <v>42195.48</v>
          </cell>
          <cell r="AF125">
            <v>1784944.15</v>
          </cell>
          <cell r="AG125">
            <v>95681.94</v>
          </cell>
          <cell r="AH125">
            <v>216856.56</v>
          </cell>
          <cell r="AI125">
            <v>4337764.4800000004</v>
          </cell>
          <cell r="AJ125">
            <v>315306.57</v>
          </cell>
          <cell r="AK125">
            <v>3474824.75</v>
          </cell>
          <cell r="AL125">
            <v>0</v>
          </cell>
          <cell r="AM125">
            <v>0</v>
          </cell>
          <cell r="AN125">
            <v>0</v>
          </cell>
          <cell r="AO125">
            <v>4957003.25</v>
          </cell>
          <cell r="AP125">
            <v>432482.01</v>
          </cell>
          <cell r="AQ125">
            <v>4511345.9000000004</v>
          </cell>
          <cell r="AR125">
            <v>0</v>
          </cell>
          <cell r="AS125">
            <v>0</v>
          </cell>
          <cell r="AT125">
            <v>0</v>
          </cell>
          <cell r="AX125">
            <v>0</v>
          </cell>
          <cell r="AY125">
            <v>0</v>
          </cell>
          <cell r="AZ125">
            <v>0</v>
          </cell>
          <cell r="BA125">
            <v>423680</v>
          </cell>
          <cell r="BB125">
            <v>103.9</v>
          </cell>
          <cell r="BC125">
            <v>83.71</v>
          </cell>
          <cell r="BD125">
            <v>21.66</v>
          </cell>
          <cell r="BE125">
            <v>-8.0299999999999994</v>
          </cell>
          <cell r="BF125">
            <v>423680</v>
          </cell>
          <cell r="BG125">
            <v>0</v>
          </cell>
          <cell r="BH125">
            <v>3</v>
          </cell>
          <cell r="BI125">
            <v>29</v>
          </cell>
        </row>
        <row r="126">
          <cell r="A126">
            <v>34027204</v>
          </cell>
          <cell r="B126" t="str">
            <v>AMRAVATI R</v>
          </cell>
          <cell r="C126">
            <v>201208</v>
          </cell>
          <cell r="D126">
            <v>1678</v>
          </cell>
          <cell r="E126" t="str">
            <v>BADNERA</v>
          </cell>
          <cell r="F126">
            <v>34027</v>
          </cell>
          <cell r="G126" t="str">
            <v>33KV BADNERA</v>
          </cell>
          <cell r="H126">
            <v>204</v>
          </cell>
          <cell r="I126" t="str">
            <v>11 kv Nandgaon kh</v>
          </cell>
          <cell r="J126" t="str">
            <v>AGD</v>
          </cell>
          <cell r="K126">
            <v>-198.06</v>
          </cell>
          <cell r="L126">
            <v>74.176666699999998</v>
          </cell>
          <cell r="M126">
            <v>-121.09097276601997</v>
          </cell>
          <cell r="N126" t="str">
            <v/>
          </cell>
          <cell r="O126">
            <v>-121.09</v>
          </cell>
          <cell r="P126" t="str">
            <v>E</v>
          </cell>
          <cell r="Q126">
            <v>893</v>
          </cell>
          <cell r="R126">
            <v>305</v>
          </cell>
          <cell r="S126">
            <v>498</v>
          </cell>
          <cell r="T126">
            <v>7721028.6299999999</v>
          </cell>
          <cell r="U126">
            <v>420425.13</v>
          </cell>
          <cell r="V126">
            <v>7267710.3700000001</v>
          </cell>
          <cell r="W126">
            <v>381498</v>
          </cell>
          <cell r="X126">
            <v>146286</v>
          </cell>
          <cell r="Y126">
            <v>211413</v>
          </cell>
          <cell r="Z126">
            <v>3373.5077999999999</v>
          </cell>
          <cell r="AA126">
            <v>1326</v>
          </cell>
          <cell r="AB126">
            <v>1854.5</v>
          </cell>
          <cell r="AC126">
            <v>302718.14</v>
          </cell>
          <cell r="AD126">
            <v>76192.53</v>
          </cell>
          <cell r="AE126">
            <v>68537.37</v>
          </cell>
          <cell r="AF126">
            <v>595600.56999999995</v>
          </cell>
          <cell r="AG126">
            <v>92355.09</v>
          </cell>
          <cell r="AH126">
            <v>356801.37</v>
          </cell>
          <cell r="AI126">
            <v>7708419.8700000001</v>
          </cell>
          <cell r="AJ126">
            <v>419053.94</v>
          </cell>
          <cell r="AK126">
            <v>7261660.9000000004</v>
          </cell>
          <cell r="AL126">
            <v>0</v>
          </cell>
          <cell r="AM126">
            <v>0</v>
          </cell>
          <cell r="AN126">
            <v>0</v>
          </cell>
          <cell r="AO126">
            <v>10974884.300000001</v>
          </cell>
          <cell r="AP126">
            <v>663665.69999999995</v>
          </cell>
          <cell r="AQ126">
            <v>10310347.6</v>
          </cell>
          <cell r="AR126">
            <v>0</v>
          </cell>
          <cell r="AS126">
            <v>0</v>
          </cell>
          <cell r="AT126">
            <v>0</v>
          </cell>
          <cell r="AX126">
            <v>0</v>
          </cell>
          <cell r="AY126">
            <v>0</v>
          </cell>
          <cell r="AZ126">
            <v>0</v>
          </cell>
          <cell r="BA126">
            <v>128990</v>
          </cell>
          <cell r="BB126">
            <v>105.4</v>
          </cell>
          <cell r="BC126">
            <v>101.83</v>
          </cell>
          <cell r="BD126">
            <v>22.53</v>
          </cell>
          <cell r="BE126">
            <v>-195.76</v>
          </cell>
          <cell r="BF126">
            <v>128990</v>
          </cell>
          <cell r="BG126">
            <v>0</v>
          </cell>
          <cell r="BH126">
            <v>53</v>
          </cell>
          <cell r="BI126">
            <v>41</v>
          </cell>
        </row>
        <row r="127">
          <cell r="A127">
            <v>34027205</v>
          </cell>
          <cell r="B127" t="str">
            <v>AMRAVATI R</v>
          </cell>
          <cell r="C127">
            <v>201208</v>
          </cell>
          <cell r="D127">
            <v>1678</v>
          </cell>
          <cell r="E127" t="str">
            <v>BADNERA</v>
          </cell>
          <cell r="F127">
            <v>34027</v>
          </cell>
          <cell r="G127" t="str">
            <v>33KV BADNERA</v>
          </cell>
          <cell r="H127">
            <v>205</v>
          </cell>
          <cell r="I127" t="str">
            <v>11KV SAONER</v>
          </cell>
          <cell r="J127" t="str">
            <v>OTH</v>
          </cell>
          <cell r="K127">
            <v>-16.03</v>
          </cell>
          <cell r="L127">
            <v>100</v>
          </cell>
          <cell r="M127">
            <v>-16.03</v>
          </cell>
          <cell r="N127" t="str">
            <v/>
          </cell>
          <cell r="O127">
            <v>-16.03</v>
          </cell>
          <cell r="P127" t="str">
            <v>E</v>
          </cell>
          <cell r="Q127">
            <v>2485</v>
          </cell>
          <cell r="R127">
            <v>21</v>
          </cell>
          <cell r="S127">
            <v>30</v>
          </cell>
          <cell r="T127">
            <v>1237526.7</v>
          </cell>
          <cell r="U127">
            <v>65831.78</v>
          </cell>
          <cell r="V127">
            <v>389777.94</v>
          </cell>
          <cell r="W127">
            <v>530905</v>
          </cell>
          <cell r="X127">
            <v>10542</v>
          </cell>
          <cell r="Y127">
            <v>11457</v>
          </cell>
          <cell r="Z127">
            <v>1833.8366000000001</v>
          </cell>
          <cell r="AA127">
            <v>81</v>
          </cell>
          <cell r="AB127">
            <v>100.5</v>
          </cell>
          <cell r="AC127">
            <v>2519482.5</v>
          </cell>
          <cell r="AD127">
            <v>4912.91</v>
          </cell>
          <cell r="AE127">
            <v>3852.18</v>
          </cell>
          <cell r="AF127">
            <v>2437872.61</v>
          </cell>
          <cell r="AG127">
            <v>6547.13</v>
          </cell>
          <cell r="AH127">
            <v>20525.97</v>
          </cell>
          <cell r="AI127">
            <v>1296593.93</v>
          </cell>
          <cell r="AJ127">
            <v>65095.27</v>
          </cell>
          <cell r="AK127">
            <v>381482.51</v>
          </cell>
          <cell r="AL127">
            <v>0</v>
          </cell>
          <cell r="AM127">
            <v>0</v>
          </cell>
          <cell r="AN127">
            <v>0</v>
          </cell>
          <cell r="AO127">
            <v>636452.92000000004</v>
          </cell>
          <cell r="AP127">
            <v>108340.56</v>
          </cell>
          <cell r="AQ127">
            <v>501177.04</v>
          </cell>
          <cell r="AR127">
            <v>0</v>
          </cell>
          <cell r="AS127">
            <v>0</v>
          </cell>
          <cell r="AT127">
            <v>0</v>
          </cell>
          <cell r="AX127">
            <v>0</v>
          </cell>
          <cell r="AY127">
            <v>0</v>
          </cell>
          <cell r="AZ127">
            <v>0</v>
          </cell>
          <cell r="BA127">
            <v>459160</v>
          </cell>
          <cell r="BB127">
            <v>103.3</v>
          </cell>
          <cell r="BC127">
            <v>83.95</v>
          </cell>
          <cell r="BD127">
            <v>-11.9</v>
          </cell>
          <cell r="BE127">
            <v>-15.63</v>
          </cell>
          <cell r="BF127">
            <v>459160</v>
          </cell>
          <cell r="BG127">
            <v>0</v>
          </cell>
          <cell r="BH127">
            <v>34</v>
          </cell>
          <cell r="BI127">
            <v>22</v>
          </cell>
        </row>
        <row r="128">
          <cell r="A128">
            <v>34027206</v>
          </cell>
          <cell r="B128" t="str">
            <v>AMRAVATI R</v>
          </cell>
          <cell r="C128">
            <v>201208</v>
          </cell>
          <cell r="D128">
            <v>1678</v>
          </cell>
          <cell r="E128" t="str">
            <v>BADNERA</v>
          </cell>
          <cell r="F128">
            <v>34027</v>
          </cell>
          <cell r="G128" t="str">
            <v>33KV BADNERA</v>
          </cell>
          <cell r="H128">
            <v>206</v>
          </cell>
          <cell r="I128" t="str">
            <v>11KV MORGAON</v>
          </cell>
          <cell r="J128" t="str">
            <v>OTH</v>
          </cell>
          <cell r="K128">
            <v>81.41</v>
          </cell>
          <cell r="L128">
            <v>100</v>
          </cell>
          <cell r="M128">
            <v>81.41</v>
          </cell>
          <cell r="N128" t="str">
            <v>G3</v>
          </cell>
          <cell r="O128">
            <v>81.41</v>
          </cell>
          <cell r="P128" t="str">
            <v>G3</v>
          </cell>
          <cell r="Q128">
            <v>19</v>
          </cell>
          <cell r="R128">
            <v>1</v>
          </cell>
          <cell r="S128">
            <v>2</v>
          </cell>
          <cell r="T128">
            <v>73918.92</v>
          </cell>
          <cell r="U128">
            <v>1916.63</v>
          </cell>
          <cell r="V128">
            <v>32200.16</v>
          </cell>
          <cell r="W128">
            <v>29672</v>
          </cell>
          <cell r="X128">
            <v>707.01</v>
          </cell>
          <cell r="Y128">
            <v>1514.16</v>
          </cell>
          <cell r="Z128">
            <v>95.475800000000007</v>
          </cell>
          <cell r="AA128">
            <v>5</v>
          </cell>
          <cell r="AB128">
            <v>8</v>
          </cell>
          <cell r="AC128">
            <v>66464.100000000006</v>
          </cell>
          <cell r="AD128">
            <v>12.93</v>
          </cell>
          <cell r="AE128">
            <v>51.69</v>
          </cell>
          <cell r="AF128">
            <v>54467.98</v>
          </cell>
          <cell r="AG128">
            <v>351.3</v>
          </cell>
          <cell r="AH128">
            <v>1766.01</v>
          </cell>
          <cell r="AI128">
            <v>78413.05</v>
          </cell>
          <cell r="AJ128">
            <v>1921.58</v>
          </cell>
          <cell r="AK128">
            <v>32179.24</v>
          </cell>
          <cell r="AO128">
            <v>46950.720000000001</v>
          </cell>
          <cell r="AP128">
            <v>1510.79</v>
          </cell>
          <cell r="AQ128">
            <v>43342.85</v>
          </cell>
          <cell r="AX128">
            <v>0</v>
          </cell>
          <cell r="AY128">
            <v>0</v>
          </cell>
          <cell r="AZ128">
            <v>0</v>
          </cell>
          <cell r="BA128">
            <v>159640</v>
          </cell>
          <cell r="BB128">
            <v>124.25</v>
          </cell>
          <cell r="BC128">
            <v>4.08</v>
          </cell>
          <cell r="BD128">
            <v>2.63</v>
          </cell>
          <cell r="BE128">
            <v>81.41</v>
          </cell>
          <cell r="BF128">
            <v>159640</v>
          </cell>
          <cell r="BG128">
            <v>0</v>
          </cell>
          <cell r="BH128">
            <v>27</v>
          </cell>
          <cell r="BI128">
            <v>5</v>
          </cell>
        </row>
        <row r="129">
          <cell r="A129">
            <v>34060201</v>
          </cell>
          <cell r="B129" t="str">
            <v>AMRAVATI R</v>
          </cell>
          <cell r="C129">
            <v>201208</v>
          </cell>
          <cell r="D129">
            <v>1678</v>
          </cell>
          <cell r="E129" t="str">
            <v>BADNERA</v>
          </cell>
          <cell r="F129">
            <v>34060</v>
          </cell>
          <cell r="G129" t="str">
            <v>33 KV ANJANGAON BARI S/S</v>
          </cell>
          <cell r="H129">
            <v>201</v>
          </cell>
          <cell r="I129" t="str">
            <v>11 KV Nirsana AG</v>
          </cell>
          <cell r="J129" t="str">
            <v>AGD</v>
          </cell>
          <cell r="K129">
            <v>-547.92999999999995</v>
          </cell>
          <cell r="L129">
            <v>58.006666699999997</v>
          </cell>
          <cell r="M129">
            <v>-275.84259554930992</v>
          </cell>
          <cell r="N129" t="str">
            <v/>
          </cell>
          <cell r="O129">
            <v>-275.83999999999997</v>
          </cell>
          <cell r="P129" t="str">
            <v>E</v>
          </cell>
          <cell r="Q129">
            <v>1229</v>
          </cell>
          <cell r="R129">
            <v>453</v>
          </cell>
          <cell r="S129">
            <v>497</v>
          </cell>
          <cell r="T129">
            <v>11880186.5</v>
          </cell>
          <cell r="U129">
            <v>1890424</v>
          </cell>
          <cell r="V129">
            <v>9933575.7300000004</v>
          </cell>
          <cell r="W129">
            <v>387923</v>
          </cell>
          <cell r="X129">
            <v>173188.71</v>
          </cell>
          <cell r="Y129">
            <v>169528.73</v>
          </cell>
          <cell r="Z129">
            <v>3322.3472000000002</v>
          </cell>
          <cell r="AA129">
            <v>1573.5</v>
          </cell>
          <cell r="AB129">
            <v>1567</v>
          </cell>
          <cell r="AC129">
            <v>356487.79</v>
          </cell>
          <cell r="AD129">
            <v>76535.850000000006</v>
          </cell>
          <cell r="AE129">
            <v>33107.370000000003</v>
          </cell>
          <cell r="AF129">
            <v>749422.65</v>
          </cell>
          <cell r="AG129">
            <v>133902.99</v>
          </cell>
          <cell r="AH129">
            <v>388060.35</v>
          </cell>
          <cell r="AI129">
            <v>11863751.1</v>
          </cell>
          <cell r="AJ129">
            <v>1879392.98</v>
          </cell>
          <cell r="AK129">
            <v>9929649.1099999994</v>
          </cell>
          <cell r="AL129">
            <v>0</v>
          </cell>
          <cell r="AM129">
            <v>0</v>
          </cell>
          <cell r="AN129">
            <v>0</v>
          </cell>
          <cell r="AO129">
            <v>18014650.100000001</v>
          </cell>
          <cell r="AP129">
            <v>3239120.99</v>
          </cell>
          <cell r="AQ129">
            <v>14774389.4</v>
          </cell>
          <cell r="AR129">
            <v>0</v>
          </cell>
          <cell r="AS129">
            <v>0</v>
          </cell>
          <cell r="AT129">
            <v>0</v>
          </cell>
          <cell r="AX129">
            <v>0</v>
          </cell>
          <cell r="AY129">
            <v>0</v>
          </cell>
          <cell r="AZ129">
            <v>0</v>
          </cell>
          <cell r="BA129">
            <v>60140</v>
          </cell>
          <cell r="BB129">
            <v>108.07</v>
          </cell>
          <cell r="BC129">
            <v>64.239999999999995</v>
          </cell>
          <cell r="BD129">
            <v>9.7799999999999994</v>
          </cell>
          <cell r="BE129">
            <v>-545.03</v>
          </cell>
          <cell r="BF129">
            <v>60140</v>
          </cell>
          <cell r="BG129">
            <v>0</v>
          </cell>
          <cell r="BH129">
            <v>59</v>
          </cell>
          <cell r="BI129">
            <v>39</v>
          </cell>
        </row>
        <row r="130">
          <cell r="A130">
            <v>34060202</v>
          </cell>
          <cell r="B130" t="str">
            <v>AMRAVATI R</v>
          </cell>
          <cell r="C130">
            <v>201208</v>
          </cell>
          <cell r="D130">
            <v>1678</v>
          </cell>
          <cell r="E130" t="str">
            <v>BADNERA</v>
          </cell>
          <cell r="F130">
            <v>34060</v>
          </cell>
          <cell r="G130" t="str">
            <v>33 KV ANJANGAON BARI S/S</v>
          </cell>
          <cell r="H130">
            <v>202</v>
          </cell>
          <cell r="I130" t="str">
            <v>11 KV New A'Bari (G)</v>
          </cell>
          <cell r="J130" t="str">
            <v>OTH</v>
          </cell>
          <cell r="K130">
            <v>24.05</v>
          </cell>
          <cell r="L130">
            <v>100</v>
          </cell>
          <cell r="M130">
            <v>24.049999999999997</v>
          </cell>
          <cell r="N130" t="str">
            <v>B</v>
          </cell>
          <cell r="O130">
            <v>24.05</v>
          </cell>
          <cell r="P130" t="str">
            <v>B</v>
          </cell>
          <cell r="Q130">
            <v>2599</v>
          </cell>
          <cell r="R130">
            <v>83</v>
          </cell>
          <cell r="S130">
            <v>79</v>
          </cell>
          <cell r="T130">
            <v>2567800.2999999998</v>
          </cell>
          <cell r="U130">
            <v>526428.31999999995</v>
          </cell>
          <cell r="V130">
            <v>1510162.04</v>
          </cell>
          <cell r="W130">
            <v>597139</v>
          </cell>
          <cell r="X130">
            <v>40875.949999999997</v>
          </cell>
          <cell r="Y130">
            <v>28684.560000000001</v>
          </cell>
          <cell r="Z130">
            <v>3131.3708000000001</v>
          </cell>
          <cell r="AA130">
            <v>276.5</v>
          </cell>
          <cell r="AB130">
            <v>239</v>
          </cell>
          <cell r="AC130">
            <v>2785871.01</v>
          </cell>
          <cell r="AD130">
            <v>15724.86</v>
          </cell>
          <cell r="AE130">
            <v>5248.44</v>
          </cell>
          <cell r="AF130">
            <v>2608225.77</v>
          </cell>
          <cell r="AG130">
            <v>28319.46</v>
          </cell>
          <cell r="AH130">
            <v>60617.43</v>
          </cell>
          <cell r="AI130">
            <v>2698584.04</v>
          </cell>
          <cell r="AJ130">
            <v>524441.17000000004</v>
          </cell>
          <cell r="AK130">
            <v>1509869.17</v>
          </cell>
          <cell r="AL130">
            <v>0</v>
          </cell>
          <cell r="AM130">
            <v>0</v>
          </cell>
          <cell r="AN130">
            <v>0</v>
          </cell>
          <cell r="AO130">
            <v>3191793.56</v>
          </cell>
          <cell r="AP130">
            <v>926635.19</v>
          </cell>
          <cell r="AQ130">
            <v>2245922.21</v>
          </cell>
          <cell r="AR130">
            <v>0</v>
          </cell>
          <cell r="AS130">
            <v>0</v>
          </cell>
          <cell r="AT130">
            <v>0</v>
          </cell>
          <cell r="AX130">
            <v>0</v>
          </cell>
          <cell r="AY130">
            <v>0</v>
          </cell>
          <cell r="AZ130">
            <v>0</v>
          </cell>
          <cell r="BA130">
            <v>786260</v>
          </cell>
          <cell r="BB130">
            <v>108.16</v>
          </cell>
          <cell r="BC130">
            <v>63.26</v>
          </cell>
          <cell r="BD130">
            <v>10.4</v>
          </cell>
          <cell r="BE130">
            <v>24.05</v>
          </cell>
          <cell r="BF130">
            <v>786260</v>
          </cell>
          <cell r="BG130">
            <v>0</v>
          </cell>
          <cell r="BH130">
            <v>12</v>
          </cell>
          <cell r="BI130">
            <v>29</v>
          </cell>
        </row>
        <row r="131">
          <cell r="A131">
            <v>34060203</v>
          </cell>
          <cell r="B131" t="str">
            <v>AMRAVATI R</v>
          </cell>
          <cell r="C131">
            <v>201208</v>
          </cell>
          <cell r="D131">
            <v>1678</v>
          </cell>
          <cell r="E131" t="str">
            <v>BADNERA</v>
          </cell>
          <cell r="F131">
            <v>34060</v>
          </cell>
          <cell r="G131" t="str">
            <v>33 KV ANJANGAON BARI S/S</v>
          </cell>
          <cell r="H131">
            <v>203</v>
          </cell>
          <cell r="I131" t="str">
            <v>11 KV Arhad (G)</v>
          </cell>
          <cell r="J131" t="str">
            <v>OTH</v>
          </cell>
          <cell r="K131">
            <v>44.42</v>
          </cell>
          <cell r="L131">
            <v>100</v>
          </cell>
          <cell r="M131">
            <v>44.42</v>
          </cell>
          <cell r="N131" t="str">
            <v>E</v>
          </cell>
          <cell r="O131">
            <v>44.42</v>
          </cell>
          <cell r="P131" t="str">
            <v>E</v>
          </cell>
          <cell r="Q131">
            <v>558</v>
          </cell>
          <cell r="R131">
            <v>0</v>
          </cell>
          <cell r="S131">
            <v>0</v>
          </cell>
          <cell r="T131">
            <v>230990.49</v>
          </cell>
          <cell r="U131">
            <v>0</v>
          </cell>
          <cell r="V131">
            <v>0</v>
          </cell>
          <cell r="W131">
            <v>84463</v>
          </cell>
          <cell r="X131">
            <v>0</v>
          </cell>
          <cell r="Y131">
            <v>0</v>
          </cell>
          <cell r="Z131">
            <v>343.56279999999998</v>
          </cell>
          <cell r="AA131">
            <v>0</v>
          </cell>
          <cell r="AB131">
            <v>0</v>
          </cell>
          <cell r="AC131">
            <v>485041.05</v>
          </cell>
          <cell r="AD131">
            <v>0</v>
          </cell>
          <cell r="AE131">
            <v>0</v>
          </cell>
          <cell r="AF131">
            <v>450093.81</v>
          </cell>
          <cell r="AG131">
            <v>0</v>
          </cell>
          <cell r="AH131">
            <v>0</v>
          </cell>
          <cell r="AI131">
            <v>262577.49</v>
          </cell>
          <cell r="AJ131">
            <v>0</v>
          </cell>
          <cell r="AK131">
            <v>0</v>
          </cell>
          <cell r="AL131">
            <v>0</v>
          </cell>
          <cell r="AM131">
            <v>0</v>
          </cell>
          <cell r="AN131">
            <v>0</v>
          </cell>
          <cell r="AO131">
            <v>12982.19</v>
          </cell>
          <cell r="AP131">
            <v>0</v>
          </cell>
          <cell r="AQ131">
            <v>0</v>
          </cell>
          <cell r="AR131">
            <v>0</v>
          </cell>
          <cell r="AS131">
            <v>0</v>
          </cell>
          <cell r="AT131">
            <v>0</v>
          </cell>
          <cell r="AX131">
            <v>0</v>
          </cell>
          <cell r="AY131">
            <v>0</v>
          </cell>
          <cell r="AZ131">
            <v>0</v>
          </cell>
          <cell r="BA131">
            <v>151958</v>
          </cell>
          <cell r="BB131">
            <v>105.66</v>
          </cell>
          <cell r="BC131">
            <v>0</v>
          </cell>
          <cell r="BD131">
            <v>0</v>
          </cell>
          <cell r="BE131">
            <v>44.42</v>
          </cell>
          <cell r="BF131">
            <v>151958</v>
          </cell>
          <cell r="BG131">
            <v>0</v>
          </cell>
          <cell r="BH131">
            <v>13</v>
          </cell>
          <cell r="BI131">
            <v>5</v>
          </cell>
        </row>
        <row r="132">
          <cell r="A132">
            <v>34060204</v>
          </cell>
          <cell r="B132" t="str">
            <v>AMRAVATI R</v>
          </cell>
          <cell r="C132">
            <v>201208</v>
          </cell>
          <cell r="D132">
            <v>1678</v>
          </cell>
          <cell r="E132" t="str">
            <v>BADNERA</v>
          </cell>
          <cell r="F132">
            <v>34060</v>
          </cell>
          <cell r="G132" t="str">
            <v>33 KV ANJANGAON BARI S/S</v>
          </cell>
          <cell r="H132">
            <v>204</v>
          </cell>
          <cell r="I132" t="str">
            <v>11 KV SATARGAON  (Ag)</v>
          </cell>
          <cell r="J132" t="str">
            <v>AGD</v>
          </cell>
          <cell r="K132">
            <v>-404.48</v>
          </cell>
          <cell r="L132">
            <v>51.9</v>
          </cell>
          <cell r="M132">
            <v>-161.82511999999997</v>
          </cell>
          <cell r="N132" t="str">
            <v/>
          </cell>
          <cell r="O132">
            <v>-161.83000000000001</v>
          </cell>
          <cell r="P132" t="str">
            <v>E</v>
          </cell>
          <cell r="Q132">
            <v>473</v>
          </cell>
          <cell r="R132">
            <v>242</v>
          </cell>
          <cell r="S132">
            <v>157</v>
          </cell>
          <cell r="T132">
            <v>4449609.4400000004</v>
          </cell>
          <cell r="U132">
            <v>1204383.82</v>
          </cell>
          <cell r="V132">
            <v>3228044.91</v>
          </cell>
          <cell r="W132">
            <v>199925</v>
          </cell>
          <cell r="X132">
            <v>121827</v>
          </cell>
          <cell r="Y132">
            <v>56544</v>
          </cell>
          <cell r="Z132">
            <v>1372.5155999999999</v>
          </cell>
          <cell r="AA132">
            <v>811.5</v>
          </cell>
          <cell r="AB132">
            <v>496</v>
          </cell>
          <cell r="AC132">
            <v>193966.98</v>
          </cell>
          <cell r="AD132">
            <v>34089.15</v>
          </cell>
          <cell r="AE132">
            <v>10161.6</v>
          </cell>
          <cell r="AF132">
            <v>312081.23</v>
          </cell>
          <cell r="AG132">
            <v>81569.490000000005</v>
          </cell>
          <cell r="AH132">
            <v>126177.36</v>
          </cell>
          <cell r="AI132">
            <v>4460293.4000000004</v>
          </cell>
          <cell r="AJ132">
            <v>1198671.9099999999</v>
          </cell>
          <cell r="AK132">
            <v>3227348.55</v>
          </cell>
          <cell r="AL132">
            <v>0</v>
          </cell>
          <cell r="AM132">
            <v>0</v>
          </cell>
          <cell r="AN132">
            <v>0</v>
          </cell>
          <cell r="AO132">
            <v>6893976.5</v>
          </cell>
          <cell r="AP132">
            <v>1959099.29</v>
          </cell>
          <cell r="AQ132">
            <v>4934353.54</v>
          </cell>
          <cell r="AR132">
            <v>0</v>
          </cell>
          <cell r="AS132">
            <v>0</v>
          </cell>
          <cell r="AT132">
            <v>0</v>
          </cell>
          <cell r="AX132">
            <v>0</v>
          </cell>
          <cell r="AY132">
            <v>0</v>
          </cell>
          <cell r="AZ132">
            <v>0</v>
          </cell>
          <cell r="BA132">
            <v>39630</v>
          </cell>
          <cell r="BB132">
            <v>138.58000000000001</v>
          </cell>
          <cell r="BC132">
            <v>46.11</v>
          </cell>
          <cell r="BD132">
            <v>9.59</v>
          </cell>
          <cell r="BE132">
            <v>-404.48</v>
          </cell>
          <cell r="BF132">
            <v>39630</v>
          </cell>
          <cell r="BG132">
            <v>0</v>
          </cell>
          <cell r="BH132">
            <v>16</v>
          </cell>
          <cell r="BI132">
            <v>16</v>
          </cell>
        </row>
        <row r="133">
          <cell r="A133">
            <v>34061201</v>
          </cell>
          <cell r="B133" t="str">
            <v>AMRAVATI R</v>
          </cell>
          <cell r="C133">
            <v>201208</v>
          </cell>
          <cell r="D133">
            <v>1678</v>
          </cell>
          <cell r="E133" t="str">
            <v>BADNERA</v>
          </cell>
          <cell r="F133">
            <v>34061</v>
          </cell>
          <cell r="G133" t="str">
            <v>33kv LONI S/S</v>
          </cell>
          <cell r="H133">
            <v>201</v>
          </cell>
          <cell r="I133" t="str">
            <v>11 KV WATPUR GAOTHAN</v>
          </cell>
          <cell r="J133" t="str">
            <v>OTH</v>
          </cell>
          <cell r="K133">
            <v>28.85</v>
          </cell>
          <cell r="L133">
            <v>100</v>
          </cell>
          <cell r="M133">
            <v>28.849999999999994</v>
          </cell>
          <cell r="N133" t="str">
            <v>C</v>
          </cell>
          <cell r="O133">
            <v>28.85</v>
          </cell>
          <cell r="P133" t="str">
            <v>C</v>
          </cell>
          <cell r="Q133">
            <v>2064</v>
          </cell>
          <cell r="R133">
            <v>2</v>
          </cell>
          <cell r="S133">
            <v>10</v>
          </cell>
          <cell r="T133">
            <v>1009221.28</v>
          </cell>
          <cell r="U133">
            <v>598.99</v>
          </cell>
          <cell r="V133">
            <v>192381.08</v>
          </cell>
          <cell r="W133">
            <v>291113</v>
          </cell>
          <cell r="X133">
            <v>630.44000000000005</v>
          </cell>
          <cell r="Y133">
            <v>4646.1400000000003</v>
          </cell>
          <cell r="Z133">
            <v>1314.4387999999999</v>
          </cell>
          <cell r="AA133">
            <v>10</v>
          </cell>
          <cell r="AB133">
            <v>48</v>
          </cell>
          <cell r="AC133">
            <v>1647051.6</v>
          </cell>
          <cell r="AD133">
            <v>232.56</v>
          </cell>
          <cell r="AE133">
            <v>193.89</v>
          </cell>
          <cell r="AF133">
            <v>1602072.98</v>
          </cell>
          <cell r="AG133">
            <v>498.84</v>
          </cell>
          <cell r="AH133">
            <v>6943.02</v>
          </cell>
          <cell r="AI133">
            <v>1052961.82</v>
          </cell>
          <cell r="AJ133">
            <v>380.36</v>
          </cell>
          <cell r="AK133">
            <v>192306.77</v>
          </cell>
          <cell r="AL133">
            <v>0</v>
          </cell>
          <cell r="AM133">
            <v>0</v>
          </cell>
          <cell r="AN133">
            <v>0</v>
          </cell>
          <cell r="AO133">
            <v>319203.03000000003</v>
          </cell>
          <cell r="AP133">
            <v>155.62</v>
          </cell>
          <cell r="AQ133">
            <v>284757.90999999997</v>
          </cell>
          <cell r="AR133">
            <v>0</v>
          </cell>
          <cell r="AS133">
            <v>0</v>
          </cell>
          <cell r="AT133">
            <v>0</v>
          </cell>
          <cell r="AX133">
            <v>0</v>
          </cell>
          <cell r="AY133">
            <v>0</v>
          </cell>
          <cell r="AZ133">
            <v>0</v>
          </cell>
          <cell r="BA133">
            <v>425911</v>
          </cell>
          <cell r="BB133">
            <v>102.43</v>
          </cell>
          <cell r="BC133">
            <v>19.93</v>
          </cell>
          <cell r="BD133">
            <v>2.5499999999999998</v>
          </cell>
          <cell r="BE133">
            <v>31.65</v>
          </cell>
          <cell r="BF133">
            <v>425911</v>
          </cell>
          <cell r="BG133">
            <v>0</v>
          </cell>
          <cell r="BH133">
            <v>58</v>
          </cell>
          <cell r="BI133">
            <v>20</v>
          </cell>
        </row>
        <row r="134">
          <cell r="A134">
            <v>34061202</v>
          </cell>
          <cell r="B134" t="str">
            <v>AMRAVATI R</v>
          </cell>
          <cell r="C134">
            <v>201208</v>
          </cell>
          <cell r="D134">
            <v>1678</v>
          </cell>
          <cell r="E134" t="str">
            <v>BADNERA</v>
          </cell>
          <cell r="F134">
            <v>34061</v>
          </cell>
          <cell r="G134" t="str">
            <v>33kv LONI S/S</v>
          </cell>
          <cell r="H134">
            <v>202</v>
          </cell>
          <cell r="I134" t="str">
            <v>11 KV FULAMALA (AG)</v>
          </cell>
          <cell r="J134" t="str">
            <v>AGD</v>
          </cell>
          <cell r="K134">
            <v>-10.64</v>
          </cell>
          <cell r="L134">
            <v>62.733333299999998</v>
          </cell>
          <cell r="M134">
            <v>30.591840036880001</v>
          </cell>
          <cell r="N134" t="str">
            <v>C</v>
          </cell>
          <cell r="O134">
            <v>30.59</v>
          </cell>
          <cell r="P134" t="str">
            <v>C</v>
          </cell>
          <cell r="Q134">
            <v>2479</v>
          </cell>
          <cell r="R134">
            <v>559</v>
          </cell>
          <cell r="S134">
            <v>612</v>
          </cell>
          <cell r="T134">
            <v>13808789.699999999</v>
          </cell>
          <cell r="U134">
            <v>1712318.6</v>
          </cell>
          <cell r="V134">
            <v>11312513.5</v>
          </cell>
          <cell r="W134">
            <v>860359</v>
          </cell>
          <cell r="X134">
            <v>257050.98</v>
          </cell>
          <cell r="Y134">
            <v>296386.08</v>
          </cell>
          <cell r="Z134">
            <v>5584.2452000000003</v>
          </cell>
          <cell r="AA134">
            <v>2452.5</v>
          </cell>
          <cell r="AB134">
            <v>2348</v>
          </cell>
          <cell r="AC134">
            <v>1322286.3600000001</v>
          </cell>
          <cell r="AD134">
            <v>103732.65</v>
          </cell>
          <cell r="AE134">
            <v>34893.089999999997</v>
          </cell>
          <cell r="AF134">
            <v>1635442.31</v>
          </cell>
          <cell r="AG134">
            <v>134816.57999999999</v>
          </cell>
          <cell r="AH134">
            <v>370464.03</v>
          </cell>
          <cell r="AI134">
            <v>13814391.300000001</v>
          </cell>
          <cell r="AJ134">
            <v>1687097.6</v>
          </cell>
          <cell r="AK134">
            <v>11298190.800000001</v>
          </cell>
          <cell r="AL134">
            <v>0</v>
          </cell>
          <cell r="AM134">
            <v>0</v>
          </cell>
          <cell r="AN134">
            <v>0</v>
          </cell>
          <cell r="AO134">
            <v>19821763.300000001</v>
          </cell>
          <cell r="AP134">
            <v>3105008.5</v>
          </cell>
          <cell r="AQ134">
            <v>16675507</v>
          </cell>
          <cell r="AR134">
            <v>0</v>
          </cell>
          <cell r="AS134">
            <v>0</v>
          </cell>
          <cell r="AT134">
            <v>0</v>
          </cell>
          <cell r="AX134">
            <v>0</v>
          </cell>
          <cell r="AY134">
            <v>0</v>
          </cell>
          <cell r="AZ134">
            <v>0</v>
          </cell>
          <cell r="BA134">
            <v>826120</v>
          </cell>
          <cell r="BB134">
            <v>103.54</v>
          </cell>
          <cell r="BC134">
            <v>79.81</v>
          </cell>
          <cell r="BD134">
            <v>8.39</v>
          </cell>
          <cell r="BE134">
            <v>-4.1399999999999997</v>
          </cell>
          <cell r="BF134">
            <v>826120</v>
          </cell>
          <cell r="BG134">
            <v>0</v>
          </cell>
          <cell r="BH134">
            <v>95</v>
          </cell>
          <cell r="BI134">
            <v>71</v>
          </cell>
        </row>
        <row r="135">
          <cell r="A135">
            <v>34061203</v>
          </cell>
          <cell r="B135" t="str">
            <v>AMRAVATI R</v>
          </cell>
          <cell r="C135">
            <v>201208</v>
          </cell>
          <cell r="D135">
            <v>1678</v>
          </cell>
          <cell r="E135" t="str">
            <v>BADNERA</v>
          </cell>
          <cell r="F135">
            <v>34061</v>
          </cell>
          <cell r="G135" t="str">
            <v>33kv LONI S/S</v>
          </cell>
          <cell r="H135">
            <v>203</v>
          </cell>
          <cell r="I135" t="str">
            <v>11 KV LONI GAOTHAN</v>
          </cell>
          <cell r="J135" t="str">
            <v>AGD</v>
          </cell>
          <cell r="K135">
            <v>50.87</v>
          </cell>
          <cell r="L135">
            <v>100</v>
          </cell>
          <cell r="M135">
            <v>50.87</v>
          </cell>
          <cell r="N135" t="str">
            <v>F</v>
          </cell>
          <cell r="O135">
            <v>50.87</v>
          </cell>
          <cell r="P135" t="str">
            <v>E</v>
          </cell>
          <cell r="Q135">
            <v>843</v>
          </cell>
          <cell r="R135">
            <v>31</v>
          </cell>
          <cell r="S135">
            <v>31</v>
          </cell>
          <cell r="T135">
            <v>1150517.47</v>
          </cell>
          <cell r="U135">
            <v>186926.26</v>
          </cell>
          <cell r="V135">
            <v>544375.25</v>
          </cell>
          <cell r="W135">
            <v>157507</v>
          </cell>
          <cell r="X135">
            <v>9486.3799999999992</v>
          </cell>
          <cell r="Y135">
            <v>8266.06</v>
          </cell>
          <cell r="Z135">
            <v>772.98879999999997</v>
          </cell>
          <cell r="AA135">
            <v>105</v>
          </cell>
          <cell r="AB135">
            <v>107</v>
          </cell>
          <cell r="AC135">
            <v>1089957.74</v>
          </cell>
          <cell r="AD135">
            <v>4387.7700000000004</v>
          </cell>
          <cell r="AE135">
            <v>3582.3</v>
          </cell>
          <cell r="AF135">
            <v>1085637.07</v>
          </cell>
          <cell r="AG135">
            <v>7531.35</v>
          </cell>
          <cell r="AH135">
            <v>18856.47</v>
          </cell>
          <cell r="AI135">
            <v>1219631.6100000001</v>
          </cell>
          <cell r="AJ135">
            <v>186434.26</v>
          </cell>
          <cell r="AK135">
            <v>544085.52</v>
          </cell>
          <cell r="AL135">
            <v>0</v>
          </cell>
          <cell r="AM135">
            <v>0</v>
          </cell>
          <cell r="AN135">
            <v>0</v>
          </cell>
          <cell r="AO135">
            <v>1199721.6599999999</v>
          </cell>
          <cell r="AP135">
            <v>348678.17</v>
          </cell>
          <cell r="AQ135">
            <v>834050</v>
          </cell>
          <cell r="AR135">
            <v>0</v>
          </cell>
          <cell r="AS135">
            <v>0</v>
          </cell>
          <cell r="AT135">
            <v>0</v>
          </cell>
          <cell r="AX135">
            <v>0</v>
          </cell>
          <cell r="AY135">
            <v>0</v>
          </cell>
          <cell r="AZ135">
            <v>0</v>
          </cell>
          <cell r="BA135">
            <v>320560</v>
          </cell>
          <cell r="BB135">
            <v>100.17</v>
          </cell>
          <cell r="BC135">
            <v>67.11</v>
          </cell>
          <cell r="BD135">
            <v>22.4</v>
          </cell>
          <cell r="BE135">
            <v>50.87</v>
          </cell>
          <cell r="BF135">
            <v>320560</v>
          </cell>
          <cell r="BG135">
            <v>0</v>
          </cell>
          <cell r="BH135">
            <v>16</v>
          </cell>
          <cell r="BI135">
            <v>9</v>
          </cell>
        </row>
        <row r="136">
          <cell r="A136">
            <v>34061204</v>
          </cell>
          <cell r="B136" t="str">
            <v>AMRAVATI R</v>
          </cell>
          <cell r="C136">
            <v>201208</v>
          </cell>
          <cell r="D136">
            <v>1678</v>
          </cell>
          <cell r="E136" t="str">
            <v>BADNERA</v>
          </cell>
          <cell r="F136">
            <v>34061</v>
          </cell>
          <cell r="G136" t="str">
            <v>33kv LONI S/S</v>
          </cell>
          <cell r="H136">
            <v>204</v>
          </cell>
          <cell r="I136" t="str">
            <v>11 KV HIWARA (AG)</v>
          </cell>
          <cell r="J136" t="str">
            <v>AGD</v>
          </cell>
          <cell r="K136">
            <v>-375.49</v>
          </cell>
          <cell r="L136">
            <v>55.68</v>
          </cell>
          <cell r="M136">
            <v>-164.75283200000001</v>
          </cell>
          <cell r="N136" t="str">
            <v/>
          </cell>
          <cell r="O136">
            <v>-164.75</v>
          </cell>
          <cell r="P136" t="str">
            <v>E</v>
          </cell>
          <cell r="Q136">
            <v>576</v>
          </cell>
          <cell r="R136">
            <v>60</v>
          </cell>
          <cell r="S136">
            <v>97</v>
          </cell>
          <cell r="T136">
            <v>2303232.63</v>
          </cell>
          <cell r="U136">
            <v>355576.75</v>
          </cell>
          <cell r="V136">
            <v>1835967.7</v>
          </cell>
          <cell r="W136">
            <v>165851</v>
          </cell>
          <cell r="X136">
            <v>24623.55</v>
          </cell>
          <cell r="Y136">
            <v>47395.74</v>
          </cell>
          <cell r="Z136">
            <v>945.56759999999997</v>
          </cell>
          <cell r="AA136">
            <v>265.5</v>
          </cell>
          <cell r="AB136">
            <v>415</v>
          </cell>
          <cell r="AC136">
            <v>543444.76</v>
          </cell>
          <cell r="AD136">
            <v>8397.7199999999993</v>
          </cell>
          <cell r="AE136">
            <v>6133.95</v>
          </cell>
          <cell r="AF136">
            <v>577870.05000000005</v>
          </cell>
          <cell r="AG136">
            <v>14944.05</v>
          </cell>
          <cell r="AH136">
            <v>63292.65</v>
          </cell>
          <cell r="AI136">
            <v>2363818.79</v>
          </cell>
          <cell r="AJ136">
            <v>353142.14</v>
          </cell>
          <cell r="AK136">
            <v>1835422.49</v>
          </cell>
          <cell r="AL136">
            <v>0</v>
          </cell>
          <cell r="AM136">
            <v>0</v>
          </cell>
          <cell r="AN136">
            <v>0</v>
          </cell>
          <cell r="AO136">
            <v>3379863.38</v>
          </cell>
          <cell r="AP136">
            <v>687752.66</v>
          </cell>
          <cell r="AQ136">
            <v>2690009.11</v>
          </cell>
          <cell r="AR136">
            <v>0</v>
          </cell>
          <cell r="AS136">
            <v>0</v>
          </cell>
          <cell r="AT136">
            <v>0</v>
          </cell>
          <cell r="AX136">
            <v>0</v>
          </cell>
          <cell r="AY136">
            <v>0</v>
          </cell>
          <cell r="AZ136">
            <v>0</v>
          </cell>
          <cell r="BA136">
            <v>34880</v>
          </cell>
          <cell r="BB136">
            <v>102.04</v>
          </cell>
          <cell r="BC136">
            <v>55.99</v>
          </cell>
          <cell r="BD136">
            <v>11.36</v>
          </cell>
          <cell r="BE136">
            <v>-375.49</v>
          </cell>
          <cell r="BF136">
            <v>34880</v>
          </cell>
          <cell r="BG136">
            <v>0</v>
          </cell>
          <cell r="BI136">
            <v>10</v>
          </cell>
        </row>
        <row r="137">
          <cell r="A137">
            <v>34028201</v>
          </cell>
          <cell r="B137" t="str">
            <v>AMRAVATI R</v>
          </cell>
          <cell r="C137">
            <v>201208</v>
          </cell>
          <cell r="D137">
            <v>1686</v>
          </cell>
          <cell r="E137" t="str">
            <v>NANDGAON KH</v>
          </cell>
          <cell r="F137">
            <v>34028</v>
          </cell>
          <cell r="G137" t="str">
            <v>33 KV. Nandgaon Kh. Sub Stn.</v>
          </cell>
          <cell r="H137">
            <v>201</v>
          </cell>
          <cell r="I137" t="str">
            <v>11 KV TOWN FEEDER</v>
          </cell>
          <cell r="J137" t="str">
            <v>AGD</v>
          </cell>
          <cell r="K137">
            <v>2.27</v>
          </cell>
          <cell r="L137">
            <v>95.025000000000006</v>
          </cell>
          <cell r="M137">
            <v>7.1320674999999909</v>
          </cell>
          <cell r="N137" t="str">
            <v>A</v>
          </cell>
          <cell r="O137">
            <v>7.13</v>
          </cell>
          <cell r="P137" t="str">
            <v>A</v>
          </cell>
          <cell r="Q137">
            <v>4706</v>
          </cell>
          <cell r="R137">
            <v>445</v>
          </cell>
          <cell r="S137">
            <v>265</v>
          </cell>
          <cell r="T137">
            <v>7076758.6799999997</v>
          </cell>
          <cell r="U137">
            <v>955174.17</v>
          </cell>
          <cell r="V137">
            <v>3980957.93</v>
          </cell>
          <cell r="W137">
            <v>1483732</v>
          </cell>
          <cell r="X137">
            <v>228289.83</v>
          </cell>
          <cell r="Y137">
            <v>106901.86</v>
          </cell>
          <cell r="Z137">
            <v>5548.3878000000004</v>
          </cell>
          <cell r="AA137">
            <v>1605.5</v>
          </cell>
          <cell r="AB137">
            <v>913</v>
          </cell>
          <cell r="AC137">
            <v>5801383.5199999996</v>
          </cell>
          <cell r="AD137">
            <v>95150.64</v>
          </cell>
          <cell r="AE137">
            <v>23835.57</v>
          </cell>
          <cell r="AF137">
            <v>6057793.3799999999</v>
          </cell>
          <cell r="AG137">
            <v>126032.07</v>
          </cell>
          <cell r="AH137">
            <v>154279.85999999999</v>
          </cell>
          <cell r="AI137">
            <v>7570755.6399999997</v>
          </cell>
          <cell r="AJ137">
            <v>955405.01</v>
          </cell>
          <cell r="AK137">
            <v>3972744.31</v>
          </cell>
          <cell r="AL137">
            <v>0</v>
          </cell>
          <cell r="AM137">
            <v>0</v>
          </cell>
          <cell r="AN137">
            <v>0</v>
          </cell>
          <cell r="AO137">
            <v>7879432.5899999999</v>
          </cell>
          <cell r="AP137">
            <v>1787820.4</v>
          </cell>
          <cell r="AQ137">
            <v>5962484.0499999998</v>
          </cell>
          <cell r="AR137">
            <v>0</v>
          </cell>
          <cell r="AS137">
            <v>0</v>
          </cell>
          <cell r="AT137">
            <v>0</v>
          </cell>
          <cell r="AX137">
            <v>0</v>
          </cell>
          <cell r="AY137">
            <v>0</v>
          </cell>
          <cell r="AZ137">
            <v>0</v>
          </cell>
          <cell r="BA137">
            <v>1548350</v>
          </cell>
          <cell r="BB137">
            <v>95.75</v>
          </cell>
          <cell r="BC137">
            <v>94.3</v>
          </cell>
          <cell r="BD137">
            <v>14.65</v>
          </cell>
          <cell r="BE137">
            <v>4.17</v>
          </cell>
          <cell r="BF137">
            <v>1548350</v>
          </cell>
          <cell r="BG137">
            <v>0</v>
          </cell>
          <cell r="BH137">
            <v>49</v>
          </cell>
          <cell r="BI137">
            <v>58</v>
          </cell>
        </row>
        <row r="138">
          <cell r="A138">
            <v>34028202</v>
          </cell>
          <cell r="B138" t="str">
            <v>AMRAVATI R</v>
          </cell>
          <cell r="C138">
            <v>201208</v>
          </cell>
          <cell r="D138">
            <v>1686</v>
          </cell>
          <cell r="E138" t="str">
            <v>NANDGAON KH</v>
          </cell>
          <cell r="F138">
            <v>34028</v>
          </cell>
          <cell r="G138" t="str">
            <v>33 KV. Nandgaon Kh. Sub Stn.</v>
          </cell>
          <cell r="H138">
            <v>202</v>
          </cell>
          <cell r="I138" t="str">
            <v>11 KV SHIVANI</v>
          </cell>
          <cell r="J138" t="str">
            <v>AGD</v>
          </cell>
          <cell r="K138">
            <v>-125.92</v>
          </cell>
          <cell r="L138">
            <v>34.063333299999996</v>
          </cell>
          <cell r="M138">
            <v>23.044117408640005</v>
          </cell>
          <cell r="N138" t="str">
            <v>B</v>
          </cell>
          <cell r="O138">
            <v>23.04</v>
          </cell>
          <cell r="P138" t="str">
            <v>B</v>
          </cell>
          <cell r="Q138">
            <v>276</v>
          </cell>
          <cell r="R138">
            <v>171</v>
          </cell>
          <cell r="S138">
            <v>100</v>
          </cell>
          <cell r="T138">
            <v>2671107.08</v>
          </cell>
          <cell r="U138">
            <v>553961.62</v>
          </cell>
          <cell r="V138">
            <v>1830835.16</v>
          </cell>
          <cell r="W138">
            <v>144047</v>
          </cell>
          <cell r="X138">
            <v>88011</v>
          </cell>
          <cell r="Y138">
            <v>40716</v>
          </cell>
          <cell r="Z138">
            <v>985.1164</v>
          </cell>
          <cell r="AA138">
            <v>624</v>
          </cell>
          <cell r="AB138">
            <v>348</v>
          </cell>
          <cell r="AC138">
            <v>52239.6</v>
          </cell>
          <cell r="AD138">
            <v>25452.240000000002</v>
          </cell>
          <cell r="AE138">
            <v>10508.58</v>
          </cell>
          <cell r="AF138">
            <v>143552.29999999999</v>
          </cell>
          <cell r="AG138">
            <v>48371.34</v>
          </cell>
          <cell r="AH138">
            <v>58708.05</v>
          </cell>
          <cell r="AI138">
            <v>2693990.18</v>
          </cell>
          <cell r="AJ138">
            <v>551533.85</v>
          </cell>
          <cell r="AK138">
            <v>1828503.57</v>
          </cell>
          <cell r="AL138">
            <v>0</v>
          </cell>
          <cell r="AM138">
            <v>0</v>
          </cell>
          <cell r="AN138">
            <v>0</v>
          </cell>
          <cell r="AO138">
            <v>3800254.55</v>
          </cell>
          <cell r="AP138">
            <v>1001290.98</v>
          </cell>
          <cell r="AQ138">
            <v>2778809.52</v>
          </cell>
          <cell r="AR138">
            <v>0</v>
          </cell>
          <cell r="AS138">
            <v>0</v>
          </cell>
          <cell r="AT138">
            <v>0</v>
          </cell>
          <cell r="AX138">
            <v>0</v>
          </cell>
          <cell r="AY138">
            <v>0</v>
          </cell>
          <cell r="AZ138">
            <v>0</v>
          </cell>
          <cell r="BA138">
            <v>63760</v>
          </cell>
          <cell r="BB138">
            <v>21.9</v>
          </cell>
          <cell r="BC138">
            <v>61.39</v>
          </cell>
          <cell r="BD138">
            <v>18.899999999999999</v>
          </cell>
          <cell r="BE138">
            <v>-125.92</v>
          </cell>
          <cell r="BF138">
            <v>63760</v>
          </cell>
          <cell r="BG138">
            <v>0</v>
          </cell>
          <cell r="BH138">
            <v>26</v>
          </cell>
          <cell r="BI138">
            <v>14</v>
          </cell>
        </row>
        <row r="139">
          <cell r="A139">
            <v>34028203</v>
          </cell>
          <cell r="B139" t="str">
            <v>AMRAVATI R</v>
          </cell>
          <cell r="C139">
            <v>201208</v>
          </cell>
          <cell r="D139">
            <v>1686</v>
          </cell>
          <cell r="E139" t="str">
            <v>NANDGAON KH</v>
          </cell>
          <cell r="F139">
            <v>34028</v>
          </cell>
          <cell r="G139" t="str">
            <v>33kV Nandgaon Kh S/Stn</v>
          </cell>
          <cell r="H139">
            <v>203</v>
          </cell>
          <cell r="I139" t="str">
            <v>11 kV Rampur Feeder</v>
          </cell>
          <cell r="J139" t="str">
            <v>AGD</v>
          </cell>
          <cell r="K139">
            <v>0.93</v>
          </cell>
          <cell r="L139">
            <v>71.13</v>
          </cell>
          <cell r="M139">
            <v>29.531509</v>
          </cell>
          <cell r="N139" t="str">
            <v>C</v>
          </cell>
          <cell r="O139">
            <v>29.53</v>
          </cell>
          <cell r="P139" t="str">
            <v>C</v>
          </cell>
          <cell r="Q139">
            <v>1347</v>
          </cell>
          <cell r="R139">
            <v>238</v>
          </cell>
          <cell r="S139">
            <v>111</v>
          </cell>
          <cell r="T139">
            <v>2793325.98</v>
          </cell>
          <cell r="U139">
            <v>435322.83</v>
          </cell>
          <cell r="V139">
            <v>1839733.95</v>
          </cell>
          <cell r="W139">
            <v>326378</v>
          </cell>
          <cell r="X139">
            <v>99798</v>
          </cell>
          <cell r="Y139">
            <v>49842</v>
          </cell>
          <cell r="Z139">
            <v>1862.0752</v>
          </cell>
          <cell r="AA139">
            <v>870.5</v>
          </cell>
          <cell r="AB139">
            <v>426</v>
          </cell>
          <cell r="AC139">
            <v>833153.71</v>
          </cell>
          <cell r="AD139">
            <v>45769.68</v>
          </cell>
          <cell r="AE139">
            <v>16769.52</v>
          </cell>
          <cell r="AF139">
            <v>948733.82</v>
          </cell>
          <cell r="AG139">
            <v>57687.6</v>
          </cell>
          <cell r="AH139">
            <v>71043.600000000006</v>
          </cell>
          <cell r="AI139">
            <v>2889286.21</v>
          </cell>
          <cell r="AJ139">
            <v>437878.66</v>
          </cell>
          <cell r="AK139">
            <v>1836430.25</v>
          </cell>
          <cell r="AL139">
            <v>0</v>
          </cell>
          <cell r="AM139">
            <v>0</v>
          </cell>
          <cell r="AN139">
            <v>0</v>
          </cell>
          <cell r="AO139">
            <v>3613417.42</v>
          </cell>
          <cell r="AP139">
            <v>787199.37</v>
          </cell>
          <cell r="AQ139">
            <v>2798208</v>
          </cell>
          <cell r="AR139">
            <v>0</v>
          </cell>
          <cell r="AS139">
            <v>0</v>
          </cell>
          <cell r="AT139">
            <v>0</v>
          </cell>
          <cell r="AX139">
            <v>0</v>
          </cell>
          <cell r="AY139">
            <v>0</v>
          </cell>
          <cell r="AZ139">
            <v>0</v>
          </cell>
          <cell r="BA139">
            <v>337960</v>
          </cell>
          <cell r="BB139">
            <v>90.44</v>
          </cell>
          <cell r="BC139">
            <v>97.51</v>
          </cell>
          <cell r="BD139">
            <v>25.44</v>
          </cell>
          <cell r="BE139">
            <v>3.43</v>
          </cell>
          <cell r="BF139">
            <v>337960</v>
          </cell>
          <cell r="BG139">
            <v>0</v>
          </cell>
          <cell r="BH139">
            <v>55</v>
          </cell>
          <cell r="BI139">
            <v>31</v>
          </cell>
        </row>
        <row r="140">
          <cell r="A140">
            <v>34028204</v>
          </cell>
          <cell r="B140" t="str">
            <v>AMRAVATI R</v>
          </cell>
          <cell r="C140">
            <v>201208</v>
          </cell>
          <cell r="D140">
            <v>1686</v>
          </cell>
          <cell r="E140" t="str">
            <v>NANDGAON KH</v>
          </cell>
          <cell r="F140">
            <v>34028</v>
          </cell>
          <cell r="G140" t="str">
            <v>33 KV NANDGAON KH</v>
          </cell>
          <cell r="H140">
            <v>204</v>
          </cell>
          <cell r="I140" t="str">
            <v>SHIONI GAOTHAN</v>
          </cell>
          <cell r="J140" t="str">
            <v>OTH</v>
          </cell>
          <cell r="K140">
            <v>30.46</v>
          </cell>
          <cell r="L140">
            <v>100</v>
          </cell>
          <cell r="M140">
            <v>30.460000000000008</v>
          </cell>
          <cell r="N140" t="str">
            <v>C</v>
          </cell>
          <cell r="O140">
            <v>30.46</v>
          </cell>
          <cell r="P140" t="str">
            <v>C</v>
          </cell>
          <cell r="Q140">
            <v>1177</v>
          </cell>
          <cell r="R140">
            <v>1</v>
          </cell>
          <cell r="S140">
            <v>0</v>
          </cell>
          <cell r="T140">
            <v>195150</v>
          </cell>
          <cell r="U140">
            <v>0</v>
          </cell>
          <cell r="V140">
            <v>0</v>
          </cell>
          <cell r="W140">
            <v>217776</v>
          </cell>
          <cell r="X140">
            <v>-258</v>
          </cell>
          <cell r="Y140">
            <v>0</v>
          </cell>
          <cell r="Z140">
            <v>704.13019999999995</v>
          </cell>
          <cell r="AA140">
            <v>3</v>
          </cell>
          <cell r="AB140">
            <v>0</v>
          </cell>
          <cell r="AC140">
            <v>1154601.08</v>
          </cell>
          <cell r="AD140">
            <v>116.28</v>
          </cell>
          <cell r="AE140">
            <v>0</v>
          </cell>
          <cell r="AF140">
            <v>1024418.23</v>
          </cell>
          <cell r="AG140">
            <v>-44.28</v>
          </cell>
          <cell r="AH140">
            <v>0</v>
          </cell>
          <cell r="AI140">
            <v>254927.96</v>
          </cell>
          <cell r="AJ140">
            <v>0</v>
          </cell>
          <cell r="AK140">
            <v>0</v>
          </cell>
          <cell r="AL140">
            <v>0</v>
          </cell>
          <cell r="AM140">
            <v>0</v>
          </cell>
          <cell r="AN140">
            <v>0</v>
          </cell>
          <cell r="AO140">
            <v>4562.91</v>
          </cell>
          <cell r="AP140">
            <v>0</v>
          </cell>
          <cell r="AQ140">
            <v>0</v>
          </cell>
          <cell r="AR140">
            <v>0</v>
          </cell>
          <cell r="AS140">
            <v>0</v>
          </cell>
          <cell r="AT140">
            <v>0</v>
          </cell>
          <cell r="AX140">
            <v>0</v>
          </cell>
          <cell r="AY140">
            <v>0</v>
          </cell>
          <cell r="AZ140">
            <v>0</v>
          </cell>
          <cell r="BA140">
            <v>313159</v>
          </cell>
          <cell r="BB140">
            <v>110.94</v>
          </cell>
          <cell r="BC140">
            <v>-328.25</v>
          </cell>
          <cell r="BD140">
            <v>0</v>
          </cell>
          <cell r="BE140">
            <v>30.46</v>
          </cell>
          <cell r="BF140">
            <v>319770</v>
          </cell>
          <cell r="BG140">
            <v>6512</v>
          </cell>
          <cell r="BH140">
            <v>17</v>
          </cell>
          <cell r="BI140">
            <v>8</v>
          </cell>
        </row>
        <row r="141">
          <cell r="A141">
            <v>34030201</v>
          </cell>
          <cell r="B141" t="str">
            <v>AMRAVATI R</v>
          </cell>
          <cell r="C141">
            <v>201208</v>
          </cell>
          <cell r="D141">
            <v>1686</v>
          </cell>
          <cell r="E141" t="str">
            <v>NANDGAON KH</v>
          </cell>
          <cell r="F141">
            <v>34030</v>
          </cell>
          <cell r="G141" t="str">
            <v>33 KV PAPAL SUB-STATION</v>
          </cell>
          <cell r="H141">
            <v>201</v>
          </cell>
          <cell r="I141" t="str">
            <v>11 KV PAPAL FEEDER AG</v>
          </cell>
          <cell r="J141" t="str">
            <v>AGD</v>
          </cell>
          <cell r="K141">
            <v>-142.41999999999999</v>
          </cell>
          <cell r="L141">
            <v>12.75</v>
          </cell>
          <cell r="M141">
            <v>69.091449999999995</v>
          </cell>
          <cell r="N141" t="str">
            <v>G3</v>
          </cell>
          <cell r="O141">
            <v>69.09</v>
          </cell>
          <cell r="P141" t="str">
            <v>G3</v>
          </cell>
          <cell r="Q141">
            <v>430</v>
          </cell>
          <cell r="R141">
            <v>210</v>
          </cell>
          <cell r="S141">
            <v>219</v>
          </cell>
          <cell r="T141">
            <v>5115436.29</v>
          </cell>
          <cell r="U141">
            <v>626114.93999999994</v>
          </cell>
          <cell r="V141">
            <v>4460673.21</v>
          </cell>
          <cell r="W141">
            <v>219846.5</v>
          </cell>
          <cell r="X141">
            <v>115902</v>
          </cell>
          <cell r="Y141">
            <v>102667.5</v>
          </cell>
          <cell r="Z141">
            <v>1748</v>
          </cell>
          <cell r="AA141">
            <v>850.5</v>
          </cell>
          <cell r="AB141">
            <v>877.5</v>
          </cell>
          <cell r="AC141">
            <v>57774.239999999998</v>
          </cell>
          <cell r="AD141">
            <v>33998.550000000003</v>
          </cell>
          <cell r="AE141">
            <v>9945.69</v>
          </cell>
          <cell r="AF141">
            <v>200616.6</v>
          </cell>
          <cell r="AG141">
            <v>64271.28</v>
          </cell>
          <cell r="AH141">
            <v>136215.9</v>
          </cell>
          <cell r="AI141">
            <v>5088786.12</v>
          </cell>
          <cell r="AJ141">
            <v>620425.04</v>
          </cell>
          <cell r="AK141">
            <v>4459522.8099999996</v>
          </cell>
          <cell r="AL141">
            <v>0</v>
          </cell>
          <cell r="AM141">
            <v>0</v>
          </cell>
          <cell r="AN141">
            <v>0</v>
          </cell>
          <cell r="AO141">
            <v>8137371.3700000001</v>
          </cell>
          <cell r="AP141">
            <v>1126981.47</v>
          </cell>
          <cell r="AQ141">
            <v>7009848.9699999997</v>
          </cell>
          <cell r="AR141">
            <v>0</v>
          </cell>
          <cell r="AS141">
            <v>0</v>
          </cell>
          <cell r="AT141">
            <v>0</v>
          </cell>
          <cell r="AX141">
            <v>0</v>
          </cell>
          <cell r="AY141">
            <v>0</v>
          </cell>
          <cell r="AZ141">
            <v>0</v>
          </cell>
          <cell r="BA141">
            <v>90840</v>
          </cell>
          <cell r="BB141">
            <v>-28.52</v>
          </cell>
          <cell r="BC141">
            <v>58.38</v>
          </cell>
          <cell r="BD141">
            <v>8.39</v>
          </cell>
          <cell r="BE141">
            <v>-142.02000000000001</v>
          </cell>
          <cell r="BF141">
            <v>90840</v>
          </cell>
          <cell r="BG141">
            <v>0</v>
          </cell>
          <cell r="BH141">
            <v>34</v>
          </cell>
          <cell r="BI141">
            <v>27</v>
          </cell>
        </row>
        <row r="142">
          <cell r="A142">
            <v>34030202</v>
          </cell>
          <cell r="B142" t="str">
            <v>AMRAVATI R</v>
          </cell>
          <cell r="C142">
            <v>201208</v>
          </cell>
          <cell r="D142">
            <v>1686</v>
          </cell>
          <cell r="E142" t="str">
            <v>NANDGAON KH</v>
          </cell>
          <cell r="F142">
            <v>34030</v>
          </cell>
          <cell r="G142" t="str">
            <v>33 KV PAPAL SUB-STATION</v>
          </cell>
          <cell r="H142">
            <v>202</v>
          </cell>
          <cell r="I142" t="str">
            <v>11 KV KAJANA AG</v>
          </cell>
          <cell r="J142" t="str">
            <v>AGD</v>
          </cell>
          <cell r="K142">
            <v>-51.05</v>
          </cell>
          <cell r="L142">
            <v>63.5</v>
          </cell>
          <cell r="M142">
            <v>4.0832499999999925</v>
          </cell>
          <cell r="N142" t="str">
            <v>A</v>
          </cell>
          <cell r="O142">
            <v>4.08</v>
          </cell>
          <cell r="P142" t="str">
            <v>A</v>
          </cell>
          <cell r="Q142">
            <v>2921</v>
          </cell>
          <cell r="R142">
            <v>592</v>
          </cell>
          <cell r="S142">
            <v>310</v>
          </cell>
          <cell r="T142">
            <v>6916453.7599999998</v>
          </cell>
          <cell r="U142">
            <v>1121344</v>
          </cell>
          <cell r="V142">
            <v>5396702.2400000002</v>
          </cell>
          <cell r="W142">
            <v>841590.5</v>
          </cell>
          <cell r="X142">
            <v>321345</v>
          </cell>
          <cell r="Y142">
            <v>136363.5</v>
          </cell>
          <cell r="Z142">
            <v>5249.0018</v>
          </cell>
          <cell r="AA142">
            <v>2180</v>
          </cell>
          <cell r="AB142">
            <v>1165.5</v>
          </cell>
          <cell r="AC142">
            <v>1934106.64</v>
          </cell>
          <cell r="AD142">
            <v>132496.95000000001</v>
          </cell>
          <cell r="AE142">
            <v>19731.09</v>
          </cell>
          <cell r="AF142">
            <v>2119180.83</v>
          </cell>
          <cell r="AG142">
            <v>179513.85</v>
          </cell>
          <cell r="AH142">
            <v>185559.06</v>
          </cell>
          <cell r="AI142">
            <v>7053982.7599999998</v>
          </cell>
          <cell r="AJ142">
            <v>1112039.73</v>
          </cell>
          <cell r="AK142">
            <v>5377055.0099999998</v>
          </cell>
          <cell r="AL142">
            <v>0</v>
          </cell>
          <cell r="AM142">
            <v>0</v>
          </cell>
          <cell r="AN142">
            <v>0</v>
          </cell>
          <cell r="AO142">
            <v>10395289.800000001</v>
          </cell>
          <cell r="AP142">
            <v>2193615.0699999998</v>
          </cell>
          <cell r="AQ142">
            <v>8181278.9699999997</v>
          </cell>
          <cell r="AR142">
            <v>0</v>
          </cell>
          <cell r="AS142">
            <v>0</v>
          </cell>
          <cell r="AT142">
            <v>0</v>
          </cell>
          <cell r="AX142">
            <v>0</v>
          </cell>
          <cell r="AY142">
            <v>0</v>
          </cell>
          <cell r="AZ142">
            <v>0</v>
          </cell>
          <cell r="BA142">
            <v>564640</v>
          </cell>
          <cell r="BB142">
            <v>98.74</v>
          </cell>
          <cell r="BC142">
            <v>87.73</v>
          </cell>
          <cell r="BD142">
            <v>4.03</v>
          </cell>
          <cell r="BE142">
            <v>-49.05</v>
          </cell>
          <cell r="BF142">
            <v>564640</v>
          </cell>
          <cell r="BG142">
            <v>0</v>
          </cell>
          <cell r="BH142">
            <v>50</v>
          </cell>
          <cell r="BI142">
            <v>64</v>
          </cell>
        </row>
        <row r="143">
          <cell r="A143">
            <v>34030203</v>
          </cell>
          <cell r="B143" t="str">
            <v>AMRAVATI R</v>
          </cell>
          <cell r="C143">
            <v>201208</v>
          </cell>
          <cell r="D143">
            <v>1686</v>
          </cell>
          <cell r="E143" t="str">
            <v>NANDGAON KH</v>
          </cell>
          <cell r="F143">
            <v>34030</v>
          </cell>
          <cell r="G143" t="str">
            <v>33 KV PAPAL SUB-STATION</v>
          </cell>
          <cell r="H143">
            <v>203</v>
          </cell>
          <cell r="I143" t="str">
            <v>11 KV PIMPALGAON GFSS FEEDER</v>
          </cell>
          <cell r="J143" t="str">
            <v>OTH</v>
          </cell>
          <cell r="K143">
            <v>43.57</v>
          </cell>
          <cell r="L143">
            <v>100</v>
          </cell>
          <cell r="M143">
            <v>43.57</v>
          </cell>
          <cell r="N143" t="str">
            <v>E</v>
          </cell>
          <cell r="O143">
            <v>43.57</v>
          </cell>
          <cell r="P143" t="str">
            <v>E</v>
          </cell>
          <cell r="Q143">
            <v>437</v>
          </cell>
          <cell r="R143">
            <v>0</v>
          </cell>
          <cell r="S143">
            <v>0</v>
          </cell>
          <cell r="T143">
            <v>101341.86</v>
          </cell>
          <cell r="U143">
            <v>0</v>
          </cell>
          <cell r="V143">
            <v>0</v>
          </cell>
          <cell r="W143">
            <v>69659</v>
          </cell>
          <cell r="X143">
            <v>0</v>
          </cell>
          <cell r="Y143">
            <v>0</v>
          </cell>
          <cell r="Z143">
            <v>192.06819999999999</v>
          </cell>
          <cell r="AA143">
            <v>0</v>
          </cell>
          <cell r="AB143">
            <v>0</v>
          </cell>
          <cell r="AC143">
            <v>344052.29</v>
          </cell>
          <cell r="AD143">
            <v>0</v>
          </cell>
          <cell r="AE143">
            <v>0</v>
          </cell>
          <cell r="AF143">
            <v>311563.83</v>
          </cell>
          <cell r="AG143">
            <v>0</v>
          </cell>
          <cell r="AH143">
            <v>0</v>
          </cell>
          <cell r="AI143">
            <v>152407.89000000001</v>
          </cell>
          <cell r="AJ143">
            <v>0</v>
          </cell>
          <cell r="AK143">
            <v>0</v>
          </cell>
          <cell r="AL143">
            <v>0</v>
          </cell>
          <cell r="AM143">
            <v>0</v>
          </cell>
          <cell r="AN143">
            <v>0</v>
          </cell>
          <cell r="AO143">
            <v>4240.0600000000004</v>
          </cell>
          <cell r="AP143">
            <v>0</v>
          </cell>
          <cell r="AQ143">
            <v>0</v>
          </cell>
          <cell r="AR143">
            <v>0</v>
          </cell>
          <cell r="AS143">
            <v>0</v>
          </cell>
          <cell r="AT143">
            <v>0</v>
          </cell>
          <cell r="AX143">
            <v>0</v>
          </cell>
          <cell r="AY143">
            <v>0</v>
          </cell>
          <cell r="AZ143">
            <v>0</v>
          </cell>
          <cell r="BA143">
            <v>123440</v>
          </cell>
          <cell r="BB143">
            <v>105.51</v>
          </cell>
          <cell r="BC143">
            <v>0</v>
          </cell>
          <cell r="BD143">
            <v>0</v>
          </cell>
          <cell r="BE143">
            <v>43.57</v>
          </cell>
          <cell r="BF143">
            <v>123440</v>
          </cell>
          <cell r="BG143">
            <v>0</v>
          </cell>
          <cell r="BH143">
            <v>17</v>
          </cell>
          <cell r="BI143">
            <v>4</v>
          </cell>
        </row>
        <row r="144">
          <cell r="A144">
            <v>34030204</v>
          </cell>
          <cell r="B144" t="str">
            <v>AMRAVATI R</v>
          </cell>
          <cell r="C144">
            <v>201208</v>
          </cell>
          <cell r="D144">
            <v>1686</v>
          </cell>
          <cell r="E144" t="str">
            <v>NANDGAON KH</v>
          </cell>
          <cell r="F144">
            <v>34030</v>
          </cell>
          <cell r="G144" t="str">
            <v>33 KV PAPAL SUB-STATION</v>
          </cell>
          <cell r="H144">
            <v>204</v>
          </cell>
          <cell r="I144" t="str">
            <v>papad gaothan feeder</v>
          </cell>
          <cell r="J144" t="str">
            <v>OTH</v>
          </cell>
          <cell r="K144">
            <v>35.020000000000003</v>
          </cell>
          <cell r="L144">
            <v>100</v>
          </cell>
          <cell r="M144">
            <v>35.02000000000001</v>
          </cell>
          <cell r="N144" t="str">
            <v>D</v>
          </cell>
          <cell r="O144">
            <v>35.020000000000003</v>
          </cell>
          <cell r="P144" t="str">
            <v>D</v>
          </cell>
          <cell r="Q144">
            <v>1353</v>
          </cell>
          <cell r="R144">
            <v>0</v>
          </cell>
          <cell r="S144">
            <v>0</v>
          </cell>
          <cell r="T144">
            <v>317511.59999999998</v>
          </cell>
          <cell r="U144">
            <v>0</v>
          </cell>
          <cell r="V144">
            <v>0</v>
          </cell>
          <cell r="W144">
            <v>268545</v>
          </cell>
          <cell r="X144">
            <v>0</v>
          </cell>
          <cell r="Y144">
            <v>0</v>
          </cell>
          <cell r="Z144">
            <v>876.38160000000005</v>
          </cell>
          <cell r="AA144">
            <v>0</v>
          </cell>
          <cell r="AB144">
            <v>0</v>
          </cell>
          <cell r="AC144">
            <v>1552597.37</v>
          </cell>
          <cell r="AD144">
            <v>0</v>
          </cell>
          <cell r="AE144">
            <v>0</v>
          </cell>
          <cell r="AF144">
            <v>1442925.12</v>
          </cell>
          <cell r="AG144">
            <v>0</v>
          </cell>
          <cell r="AH144">
            <v>0</v>
          </cell>
          <cell r="AI144">
            <v>372322.02</v>
          </cell>
          <cell r="AJ144">
            <v>0</v>
          </cell>
          <cell r="AK144">
            <v>0</v>
          </cell>
          <cell r="AL144">
            <v>0</v>
          </cell>
          <cell r="AM144">
            <v>0</v>
          </cell>
          <cell r="AN144">
            <v>0</v>
          </cell>
          <cell r="AO144">
            <v>6237.74</v>
          </cell>
          <cell r="AP144">
            <v>0</v>
          </cell>
          <cell r="AQ144">
            <v>0</v>
          </cell>
          <cell r="AR144">
            <v>0</v>
          </cell>
          <cell r="AS144">
            <v>0</v>
          </cell>
          <cell r="AT144">
            <v>0</v>
          </cell>
          <cell r="AX144">
            <v>0</v>
          </cell>
          <cell r="AY144">
            <v>0</v>
          </cell>
          <cell r="AZ144">
            <v>0</v>
          </cell>
          <cell r="BA144">
            <v>413280</v>
          </cell>
          <cell r="BB144">
            <v>106.46</v>
          </cell>
          <cell r="BC144">
            <v>0</v>
          </cell>
          <cell r="BD144">
            <v>0</v>
          </cell>
          <cell r="BE144">
            <v>35.020000000000003</v>
          </cell>
          <cell r="BF144">
            <v>413280</v>
          </cell>
          <cell r="BG144">
            <v>0</v>
          </cell>
          <cell r="BH144">
            <v>13</v>
          </cell>
          <cell r="BI144">
            <v>13</v>
          </cell>
        </row>
        <row r="145">
          <cell r="A145">
            <v>34030205</v>
          </cell>
          <cell r="B145" t="str">
            <v>AMRAVATI R</v>
          </cell>
          <cell r="C145">
            <v>201208</v>
          </cell>
          <cell r="D145">
            <v>1686</v>
          </cell>
          <cell r="E145" t="str">
            <v>NANDGAON KH</v>
          </cell>
          <cell r="F145">
            <v>34030</v>
          </cell>
          <cell r="G145" t="str">
            <v>33 KV PAPAL SUB-STATION</v>
          </cell>
          <cell r="H145">
            <v>205</v>
          </cell>
          <cell r="I145" t="str">
            <v>11KV Kajana Gaothan</v>
          </cell>
          <cell r="J145" t="str">
            <v>AGD</v>
          </cell>
          <cell r="K145">
            <v>40.19</v>
          </cell>
          <cell r="L145">
            <v>100</v>
          </cell>
          <cell r="M145">
            <v>40.19</v>
          </cell>
          <cell r="N145" t="str">
            <v>D</v>
          </cell>
          <cell r="O145">
            <v>40.19</v>
          </cell>
          <cell r="P145" t="str">
            <v>D</v>
          </cell>
          <cell r="Q145">
            <v>829</v>
          </cell>
          <cell r="R145">
            <v>41</v>
          </cell>
          <cell r="S145">
            <v>0</v>
          </cell>
          <cell r="T145">
            <v>358962.88</v>
          </cell>
          <cell r="U145">
            <v>180829.2</v>
          </cell>
          <cell r="V145">
            <v>0</v>
          </cell>
          <cell r="W145">
            <v>142410</v>
          </cell>
          <cell r="X145">
            <v>17658</v>
          </cell>
          <cell r="Y145">
            <v>0</v>
          </cell>
          <cell r="Z145">
            <v>536.07579999999996</v>
          </cell>
          <cell r="AA145">
            <v>169</v>
          </cell>
          <cell r="AB145">
            <v>0</v>
          </cell>
          <cell r="AC145">
            <v>599274.17000000004</v>
          </cell>
          <cell r="AD145">
            <v>3234.78</v>
          </cell>
          <cell r="AE145">
            <v>0</v>
          </cell>
          <cell r="AF145">
            <v>569426.98</v>
          </cell>
          <cell r="AG145">
            <v>11123.76</v>
          </cell>
          <cell r="AH145">
            <v>0</v>
          </cell>
          <cell r="AI145">
            <v>439646.54</v>
          </cell>
          <cell r="AJ145">
            <v>179579.06</v>
          </cell>
          <cell r="AK145">
            <v>0</v>
          </cell>
          <cell r="AL145">
            <v>0</v>
          </cell>
          <cell r="AM145">
            <v>0</v>
          </cell>
          <cell r="AN145">
            <v>0</v>
          </cell>
          <cell r="AO145">
            <v>342967.94</v>
          </cell>
          <cell r="AP145">
            <v>336268.17</v>
          </cell>
          <cell r="AQ145">
            <v>0</v>
          </cell>
          <cell r="AR145">
            <v>0</v>
          </cell>
          <cell r="AS145">
            <v>0</v>
          </cell>
          <cell r="AT145">
            <v>0</v>
          </cell>
          <cell r="AX145">
            <v>0</v>
          </cell>
          <cell r="AY145">
            <v>0</v>
          </cell>
          <cell r="AZ145">
            <v>0</v>
          </cell>
          <cell r="BA145">
            <v>238120</v>
          </cell>
          <cell r="BB145">
            <v>102.36</v>
          </cell>
          <cell r="BC145">
            <v>26.51</v>
          </cell>
          <cell r="BD145">
            <v>0</v>
          </cell>
          <cell r="BE145">
            <v>40.19</v>
          </cell>
          <cell r="BF145">
            <v>238120</v>
          </cell>
          <cell r="BG145">
            <v>0</v>
          </cell>
          <cell r="BH145">
            <v>10</v>
          </cell>
          <cell r="BI145">
            <v>9</v>
          </cell>
        </row>
        <row r="146">
          <cell r="A146">
            <v>34058201</v>
          </cell>
          <cell r="B146" t="str">
            <v>AMRAVATI R</v>
          </cell>
          <cell r="C146">
            <v>201208</v>
          </cell>
          <cell r="D146">
            <v>1686</v>
          </cell>
          <cell r="E146" t="str">
            <v>NANDGAON KH</v>
          </cell>
          <cell r="F146">
            <v>34058</v>
          </cell>
          <cell r="G146" t="str">
            <v>33/11 s/s MANGRUL CHAWHALA</v>
          </cell>
          <cell r="H146">
            <v>201</v>
          </cell>
          <cell r="I146" t="str">
            <v>Mangrul Chawhala</v>
          </cell>
          <cell r="J146" t="str">
            <v>AGD</v>
          </cell>
          <cell r="K146">
            <v>28.57</v>
          </cell>
          <cell r="L146">
            <v>76.52</v>
          </cell>
          <cell r="M146">
            <v>45.341763999999991</v>
          </cell>
          <cell r="N146" t="str">
            <v>E</v>
          </cell>
          <cell r="O146">
            <v>45.34</v>
          </cell>
          <cell r="P146" t="str">
            <v>E</v>
          </cell>
          <cell r="Q146">
            <v>751</v>
          </cell>
          <cell r="R146">
            <v>96</v>
          </cell>
          <cell r="S146">
            <v>45</v>
          </cell>
          <cell r="T146">
            <v>1506126.74</v>
          </cell>
          <cell r="U146">
            <v>290376.99</v>
          </cell>
          <cell r="V146">
            <v>928155.2</v>
          </cell>
          <cell r="W146">
            <v>287900</v>
          </cell>
          <cell r="X146">
            <v>85039.02</v>
          </cell>
          <cell r="Y146">
            <v>24913.119999999999</v>
          </cell>
          <cell r="Z146">
            <v>935.83820000000003</v>
          </cell>
          <cell r="AA146">
            <v>341.5</v>
          </cell>
          <cell r="AB146">
            <v>163</v>
          </cell>
          <cell r="AC146">
            <v>763967.99</v>
          </cell>
          <cell r="AD146">
            <v>17386.71</v>
          </cell>
          <cell r="AE146">
            <v>2075.46</v>
          </cell>
          <cell r="AF146">
            <v>741563.08</v>
          </cell>
          <cell r="AG146">
            <v>35900.25</v>
          </cell>
          <cell r="AH146">
            <v>26206.68</v>
          </cell>
          <cell r="AI146">
            <v>1571187.94</v>
          </cell>
          <cell r="AJ146">
            <v>287299.56</v>
          </cell>
          <cell r="AK146">
            <v>927312.81</v>
          </cell>
          <cell r="AL146">
            <v>0</v>
          </cell>
          <cell r="AM146">
            <v>0</v>
          </cell>
          <cell r="AN146">
            <v>0</v>
          </cell>
          <cell r="AO146">
            <v>1990183</v>
          </cell>
          <cell r="AP146">
            <v>524577.97</v>
          </cell>
          <cell r="AQ146">
            <v>1452499.25</v>
          </cell>
          <cell r="AR146">
            <v>0</v>
          </cell>
          <cell r="AS146">
            <v>0</v>
          </cell>
          <cell r="AT146">
            <v>0</v>
          </cell>
          <cell r="AX146">
            <v>0</v>
          </cell>
          <cell r="AY146">
            <v>0</v>
          </cell>
          <cell r="AZ146">
            <v>0</v>
          </cell>
          <cell r="BA146">
            <v>403040</v>
          </cell>
          <cell r="BB146">
            <v>106.53</v>
          </cell>
          <cell r="BC146">
            <v>53.04</v>
          </cell>
          <cell r="BD146">
            <v>7.09</v>
          </cell>
          <cell r="BE146">
            <v>28.57</v>
          </cell>
          <cell r="BF146">
            <v>403040</v>
          </cell>
          <cell r="BG146">
            <v>0</v>
          </cell>
          <cell r="BH146">
            <v>11</v>
          </cell>
          <cell r="BI146">
            <v>14</v>
          </cell>
        </row>
        <row r="147">
          <cell r="A147">
            <v>34058202</v>
          </cell>
          <cell r="B147" t="str">
            <v>AMRAVATI R</v>
          </cell>
          <cell r="C147">
            <v>201208</v>
          </cell>
          <cell r="D147">
            <v>1686</v>
          </cell>
          <cell r="E147" t="str">
            <v>NANDGAON KH</v>
          </cell>
          <cell r="F147">
            <v>34058</v>
          </cell>
          <cell r="G147" t="str">
            <v>33/11 s/s MANGRUL CHAWHALA</v>
          </cell>
          <cell r="H147">
            <v>202</v>
          </cell>
          <cell r="I147" t="str">
            <v>Salod</v>
          </cell>
          <cell r="J147" t="str">
            <v>AGD</v>
          </cell>
          <cell r="K147">
            <v>-58.04</v>
          </cell>
          <cell r="L147">
            <v>69.17</v>
          </cell>
          <cell r="M147">
            <v>-9.3162679999999938</v>
          </cell>
          <cell r="N147" t="str">
            <v/>
          </cell>
          <cell r="O147">
            <v>-9.32</v>
          </cell>
          <cell r="P147" t="str">
            <v>E</v>
          </cell>
          <cell r="Q147">
            <v>1259</v>
          </cell>
          <cell r="R147">
            <v>116</v>
          </cell>
          <cell r="S147">
            <v>106</v>
          </cell>
          <cell r="T147">
            <v>2892638.51</v>
          </cell>
          <cell r="U147">
            <v>271299.48</v>
          </cell>
          <cell r="V147">
            <v>2212068.7400000002</v>
          </cell>
          <cell r="W147">
            <v>201974</v>
          </cell>
          <cell r="X147">
            <v>38187.019999999997</v>
          </cell>
          <cell r="Y147">
            <v>35975.300000000003</v>
          </cell>
          <cell r="Z147">
            <v>1491.5364</v>
          </cell>
          <cell r="AA147">
            <v>466</v>
          </cell>
          <cell r="AB147">
            <v>412</v>
          </cell>
          <cell r="AC147">
            <v>795952.95</v>
          </cell>
          <cell r="AD147">
            <v>24268.92</v>
          </cell>
          <cell r="AE147">
            <v>11000.43</v>
          </cell>
          <cell r="AF147">
            <v>882719.34</v>
          </cell>
          <cell r="AG147">
            <v>30330.39</v>
          </cell>
          <cell r="AH147">
            <v>67804.289999999994</v>
          </cell>
          <cell r="AI147">
            <v>2997353.07</v>
          </cell>
          <cell r="AJ147">
            <v>269472.73</v>
          </cell>
          <cell r="AK147">
            <v>2212854.65</v>
          </cell>
          <cell r="AL147">
            <v>0</v>
          </cell>
          <cell r="AM147">
            <v>0</v>
          </cell>
          <cell r="AN147">
            <v>0</v>
          </cell>
          <cell r="AO147">
            <v>4076129.5</v>
          </cell>
          <cell r="AP147">
            <v>520649.15</v>
          </cell>
          <cell r="AQ147">
            <v>3532941.57</v>
          </cell>
          <cell r="AR147">
            <v>0</v>
          </cell>
          <cell r="AS147">
            <v>0</v>
          </cell>
          <cell r="AT147">
            <v>0</v>
          </cell>
          <cell r="AX147">
            <v>0</v>
          </cell>
          <cell r="AY147">
            <v>0</v>
          </cell>
          <cell r="AZ147">
            <v>0</v>
          </cell>
          <cell r="BA147">
            <v>128120</v>
          </cell>
          <cell r="BB147">
            <v>92.91</v>
          </cell>
          <cell r="BC147">
            <v>94.75</v>
          </cell>
          <cell r="BD147">
            <v>19.850000000000001</v>
          </cell>
          <cell r="BE147">
            <v>-57.64</v>
          </cell>
          <cell r="BF147">
            <v>128120</v>
          </cell>
          <cell r="BG147">
            <v>0</v>
          </cell>
          <cell r="BH147">
            <v>34</v>
          </cell>
          <cell r="BI147">
            <v>18</v>
          </cell>
        </row>
        <row r="148">
          <cell r="A148">
            <v>34058203</v>
          </cell>
          <cell r="B148" t="str">
            <v>AMRAVATI R</v>
          </cell>
          <cell r="C148">
            <v>201208</v>
          </cell>
          <cell r="D148">
            <v>1686</v>
          </cell>
          <cell r="E148" t="str">
            <v>NANDGAON KH</v>
          </cell>
          <cell r="F148">
            <v>34058</v>
          </cell>
          <cell r="G148" t="str">
            <v>33/11 s/s MANGRUL CHAWHALA</v>
          </cell>
          <cell r="H148">
            <v>203</v>
          </cell>
          <cell r="I148" t="str">
            <v>Veni Ganeshpur</v>
          </cell>
          <cell r="J148" t="str">
            <v>AGD</v>
          </cell>
          <cell r="K148">
            <v>15.02</v>
          </cell>
          <cell r="L148">
            <v>58.016666700000002</v>
          </cell>
          <cell r="M148">
            <v>50.697436638339994</v>
          </cell>
          <cell r="N148" t="str">
            <v>F</v>
          </cell>
          <cell r="O148">
            <v>50.7</v>
          </cell>
          <cell r="P148" t="str">
            <v>E</v>
          </cell>
          <cell r="Q148">
            <v>641</v>
          </cell>
          <cell r="R148">
            <v>68</v>
          </cell>
          <cell r="S148">
            <v>98</v>
          </cell>
          <cell r="T148">
            <v>2831098.85</v>
          </cell>
          <cell r="U148">
            <v>234572.96</v>
          </cell>
          <cell r="V148">
            <v>2325928.4900000002</v>
          </cell>
          <cell r="W148">
            <v>169309.5</v>
          </cell>
          <cell r="X148">
            <v>38979</v>
          </cell>
          <cell r="Y148">
            <v>40657.5</v>
          </cell>
          <cell r="Z148">
            <v>833.32539999999995</v>
          </cell>
          <cell r="AA148">
            <v>244</v>
          </cell>
          <cell r="AB148">
            <v>347.5</v>
          </cell>
          <cell r="AC148">
            <v>488526.33</v>
          </cell>
          <cell r="AD148">
            <v>13187.76</v>
          </cell>
          <cell r="AE148">
            <v>3581.19</v>
          </cell>
          <cell r="AF148">
            <v>503386.8</v>
          </cell>
          <cell r="AG148">
            <v>21373.41</v>
          </cell>
          <cell r="AH148">
            <v>56961.36</v>
          </cell>
          <cell r="AI148">
            <v>2829787.33</v>
          </cell>
          <cell r="AJ148">
            <v>232412.98</v>
          </cell>
          <cell r="AK148">
            <v>2324565.67</v>
          </cell>
          <cell r="AL148">
            <v>0</v>
          </cell>
          <cell r="AM148">
            <v>0</v>
          </cell>
          <cell r="AN148">
            <v>0</v>
          </cell>
          <cell r="AO148">
            <v>4107707.14</v>
          </cell>
          <cell r="AP148">
            <v>407115.04</v>
          </cell>
          <cell r="AQ148">
            <v>3685543.74</v>
          </cell>
          <cell r="AR148">
            <v>0</v>
          </cell>
          <cell r="AS148">
            <v>0</v>
          </cell>
          <cell r="AT148">
            <v>0</v>
          </cell>
          <cell r="AX148">
            <v>0</v>
          </cell>
          <cell r="AY148">
            <v>0</v>
          </cell>
          <cell r="AZ148">
            <v>0</v>
          </cell>
          <cell r="BA148">
            <v>199240</v>
          </cell>
          <cell r="BB148">
            <v>110.83</v>
          </cell>
          <cell r="BC148">
            <v>68.290000000000006</v>
          </cell>
          <cell r="BD148">
            <v>5.76</v>
          </cell>
          <cell r="BE148">
            <v>15.02</v>
          </cell>
          <cell r="BF148">
            <v>199240</v>
          </cell>
          <cell r="BG148">
            <v>0</v>
          </cell>
          <cell r="BH148">
            <v>11</v>
          </cell>
          <cell r="BI148">
            <v>11</v>
          </cell>
        </row>
        <row r="149">
          <cell r="A149">
            <v>34001201</v>
          </cell>
          <cell r="B149" t="str">
            <v>AMRAVATI R</v>
          </cell>
          <cell r="C149">
            <v>201208</v>
          </cell>
          <cell r="D149">
            <v>1694</v>
          </cell>
          <cell r="E149" t="str">
            <v>TIWASA</v>
          </cell>
          <cell r="F149">
            <v>34001</v>
          </cell>
          <cell r="G149" t="str">
            <v>33 KV TIWSA SUB STATION</v>
          </cell>
          <cell r="H149">
            <v>201</v>
          </cell>
          <cell r="I149" t="str">
            <v>11 KV MOZARI I</v>
          </cell>
          <cell r="J149" t="str">
            <v>AGD</v>
          </cell>
          <cell r="K149">
            <v>-1697.57</v>
          </cell>
          <cell r="L149">
            <v>49.84</v>
          </cell>
          <cell r="M149">
            <v>-795.90888800000005</v>
          </cell>
          <cell r="N149" t="str">
            <v/>
          </cell>
          <cell r="O149">
            <v>-795.91</v>
          </cell>
          <cell r="P149" t="str">
            <v>E</v>
          </cell>
          <cell r="Q149">
            <v>1878</v>
          </cell>
          <cell r="R149">
            <v>1510</v>
          </cell>
          <cell r="S149">
            <v>290</v>
          </cell>
          <cell r="T149">
            <v>10852796.699999999</v>
          </cell>
          <cell r="U149">
            <v>5878863.2199999997</v>
          </cell>
          <cell r="V149">
            <v>4474662.57</v>
          </cell>
          <cell r="W149">
            <v>1838663</v>
          </cell>
          <cell r="X149">
            <v>1411452</v>
          </cell>
          <cell r="Y149">
            <v>295584</v>
          </cell>
          <cell r="Z149">
            <v>9731.06</v>
          </cell>
          <cell r="AA149">
            <v>7906.5</v>
          </cell>
          <cell r="AB149">
            <v>1539.5</v>
          </cell>
          <cell r="AC149">
            <v>744629.65</v>
          </cell>
          <cell r="AD149">
            <v>292797.51</v>
          </cell>
          <cell r="AE149">
            <v>33422.97</v>
          </cell>
          <cell r="AF149">
            <v>1432763.41</v>
          </cell>
          <cell r="AG149">
            <v>777830.88</v>
          </cell>
          <cell r="AH149">
            <v>177654.09</v>
          </cell>
          <cell r="AI149">
            <v>10933842.9</v>
          </cell>
          <cell r="AJ149">
            <v>5865776.29</v>
          </cell>
          <cell r="AK149">
            <v>4472235.17</v>
          </cell>
          <cell r="AL149">
            <v>0</v>
          </cell>
          <cell r="AM149">
            <v>0</v>
          </cell>
          <cell r="AN149">
            <v>0</v>
          </cell>
          <cell r="AO149">
            <v>15763917.699999999</v>
          </cell>
          <cell r="AP149">
            <v>9525637.5700000003</v>
          </cell>
          <cell r="AQ149">
            <v>6205375.4800000004</v>
          </cell>
          <cell r="AR149">
            <v>0</v>
          </cell>
          <cell r="AS149">
            <v>0</v>
          </cell>
          <cell r="AT149">
            <v>0</v>
          </cell>
          <cell r="AX149">
            <v>0</v>
          </cell>
          <cell r="AY149">
            <v>0</v>
          </cell>
          <cell r="AZ149">
            <v>0</v>
          </cell>
          <cell r="BA149">
            <v>102600</v>
          </cell>
          <cell r="BB149">
            <v>81.599999999999994</v>
          </cell>
          <cell r="BC149">
            <v>45.59</v>
          </cell>
          <cell r="BD149">
            <v>22.33</v>
          </cell>
          <cell r="BE149">
            <v>-1692.07</v>
          </cell>
          <cell r="BF149">
            <v>102600</v>
          </cell>
          <cell r="BG149">
            <v>0</v>
          </cell>
          <cell r="BH149">
            <v>85</v>
          </cell>
          <cell r="BI149">
            <v>107</v>
          </cell>
        </row>
        <row r="150">
          <cell r="A150">
            <v>34001202</v>
          </cell>
          <cell r="B150" t="str">
            <v>AMRAVATI R</v>
          </cell>
          <cell r="C150">
            <v>201208</v>
          </cell>
          <cell r="D150">
            <v>1694</v>
          </cell>
          <cell r="E150" t="str">
            <v>TIWASA</v>
          </cell>
          <cell r="F150">
            <v>34001</v>
          </cell>
          <cell r="G150" t="str">
            <v>33 KV TIWSA SUB STATION</v>
          </cell>
          <cell r="H150">
            <v>202</v>
          </cell>
          <cell r="I150" t="str">
            <v>11 KV TIWASA</v>
          </cell>
          <cell r="J150" t="str">
            <v>AGD</v>
          </cell>
          <cell r="K150">
            <v>-3.82</v>
          </cell>
          <cell r="L150">
            <v>70.31</v>
          </cell>
          <cell r="M150">
            <v>27.004158000000004</v>
          </cell>
          <cell r="N150" t="str">
            <v>C</v>
          </cell>
          <cell r="O150">
            <v>27</v>
          </cell>
          <cell r="P150" t="str">
            <v>B</v>
          </cell>
          <cell r="Q150">
            <v>5150</v>
          </cell>
          <cell r="R150">
            <v>646</v>
          </cell>
          <cell r="S150">
            <v>94</v>
          </cell>
          <cell r="T150">
            <v>5594882.7199999997</v>
          </cell>
          <cell r="U150">
            <v>2154611.11</v>
          </cell>
          <cell r="V150">
            <v>1359986.74</v>
          </cell>
          <cell r="W150">
            <v>1959526</v>
          </cell>
          <cell r="X150">
            <v>607590</v>
          </cell>
          <cell r="Y150">
            <v>91200</v>
          </cell>
          <cell r="Z150">
            <v>10786.424800000001</v>
          </cell>
          <cell r="AA150">
            <v>3264.5</v>
          </cell>
          <cell r="AB150">
            <v>475</v>
          </cell>
          <cell r="AC150">
            <v>6769646.3600000003</v>
          </cell>
          <cell r="AD150">
            <v>147207.32999999999</v>
          </cell>
          <cell r="AE150">
            <v>15634.74</v>
          </cell>
          <cell r="AF150">
            <v>7296623.3200000003</v>
          </cell>
          <cell r="AG150">
            <v>361938.27</v>
          </cell>
          <cell r="AH150">
            <v>61842.48</v>
          </cell>
          <cell r="AI150">
            <v>6103738.2199999997</v>
          </cell>
          <cell r="AJ150">
            <v>2137990.16</v>
          </cell>
          <cell r="AK150">
            <v>1349531.7</v>
          </cell>
          <cell r="AL150">
            <v>0</v>
          </cell>
          <cell r="AM150">
            <v>0</v>
          </cell>
          <cell r="AN150">
            <v>0</v>
          </cell>
          <cell r="AO150">
            <v>5087273.4800000004</v>
          </cell>
          <cell r="AP150">
            <v>3158406.34</v>
          </cell>
          <cell r="AQ150">
            <v>1813660.46</v>
          </cell>
          <cell r="AR150">
            <v>0</v>
          </cell>
          <cell r="AS150">
            <v>0</v>
          </cell>
          <cell r="AT150">
            <v>0</v>
          </cell>
          <cell r="AX150">
            <v>0</v>
          </cell>
          <cell r="AY150">
            <v>0</v>
          </cell>
          <cell r="AZ150">
            <v>0</v>
          </cell>
          <cell r="BA150">
            <v>1953360</v>
          </cell>
          <cell r="BB150">
            <v>93.79</v>
          </cell>
          <cell r="BC150">
            <v>46.83</v>
          </cell>
          <cell r="BD150">
            <v>16.809999999999999</v>
          </cell>
          <cell r="BE150">
            <v>-0.32</v>
          </cell>
          <cell r="BF150">
            <v>1953360</v>
          </cell>
          <cell r="BG150">
            <v>0</v>
          </cell>
          <cell r="BH150">
            <v>65</v>
          </cell>
          <cell r="BI150">
            <v>61</v>
          </cell>
        </row>
        <row r="151">
          <cell r="A151">
            <v>34001203</v>
          </cell>
          <cell r="B151" t="str">
            <v>AMRAVATI R</v>
          </cell>
          <cell r="C151">
            <v>201208</v>
          </cell>
          <cell r="D151">
            <v>1694</v>
          </cell>
          <cell r="E151" t="str">
            <v>TIWASA</v>
          </cell>
          <cell r="F151">
            <v>34001</v>
          </cell>
          <cell r="G151" t="str">
            <v>33 KV TIWSA SUB STATION</v>
          </cell>
          <cell r="H151">
            <v>203</v>
          </cell>
          <cell r="I151" t="str">
            <v>11 KV SATARGAON</v>
          </cell>
          <cell r="J151" t="str">
            <v>OTH</v>
          </cell>
          <cell r="K151">
            <v>64.05</v>
          </cell>
          <cell r="L151">
            <v>98.43</v>
          </cell>
          <cell r="M151">
            <v>64.614414999999994</v>
          </cell>
          <cell r="N151" t="str">
            <v>G2</v>
          </cell>
          <cell r="O151">
            <v>64.61</v>
          </cell>
          <cell r="P151" t="str">
            <v>G2</v>
          </cell>
          <cell r="Q151">
            <v>511</v>
          </cell>
          <cell r="R151">
            <v>3</v>
          </cell>
          <cell r="S151">
            <v>0</v>
          </cell>
          <cell r="T151">
            <v>56711.360000000001</v>
          </cell>
          <cell r="U151">
            <v>4888.32</v>
          </cell>
          <cell r="V151">
            <v>0</v>
          </cell>
          <cell r="W151">
            <v>83756</v>
          </cell>
          <cell r="X151">
            <v>2859</v>
          </cell>
          <cell r="Y151">
            <v>0</v>
          </cell>
          <cell r="Z151">
            <v>634.50620000000004</v>
          </cell>
          <cell r="AA151">
            <v>15</v>
          </cell>
          <cell r="AB151">
            <v>0</v>
          </cell>
          <cell r="AC151">
            <v>401338.64</v>
          </cell>
          <cell r="AD151">
            <v>1594.08</v>
          </cell>
          <cell r="AE151">
            <v>0</v>
          </cell>
          <cell r="AF151">
            <v>399213.88</v>
          </cell>
          <cell r="AG151">
            <v>1792.32</v>
          </cell>
          <cell r="AH151">
            <v>0</v>
          </cell>
          <cell r="AI151">
            <v>85304.44</v>
          </cell>
          <cell r="AJ151">
            <v>4893.8500000000004</v>
          </cell>
          <cell r="AK151">
            <v>0</v>
          </cell>
          <cell r="AL151">
            <v>0</v>
          </cell>
          <cell r="AM151">
            <v>0</v>
          </cell>
          <cell r="AN151">
            <v>0</v>
          </cell>
          <cell r="AO151">
            <v>6834.02</v>
          </cell>
          <cell r="AP151">
            <v>5118.84</v>
          </cell>
          <cell r="AQ151">
            <v>0</v>
          </cell>
          <cell r="AR151">
            <v>0</v>
          </cell>
          <cell r="AS151">
            <v>0</v>
          </cell>
          <cell r="AT151">
            <v>0</v>
          </cell>
          <cell r="AX151">
            <v>0</v>
          </cell>
          <cell r="AY151">
            <v>0</v>
          </cell>
          <cell r="AZ151">
            <v>0</v>
          </cell>
          <cell r="BA151">
            <v>232978</v>
          </cell>
          <cell r="BB151">
            <v>98.43</v>
          </cell>
          <cell r="BC151">
            <v>111.06</v>
          </cell>
          <cell r="BD151">
            <v>0</v>
          </cell>
          <cell r="BE151">
            <v>64.05</v>
          </cell>
          <cell r="BF151">
            <v>245070</v>
          </cell>
          <cell r="BG151">
            <v>11911</v>
          </cell>
          <cell r="BH151">
            <v>30</v>
          </cell>
          <cell r="BI151">
            <v>3</v>
          </cell>
        </row>
        <row r="152">
          <cell r="A152">
            <v>34001204</v>
          </cell>
          <cell r="B152" t="str">
            <v>AMRAVATI R</v>
          </cell>
          <cell r="C152">
            <v>201208</v>
          </cell>
          <cell r="D152">
            <v>1694</v>
          </cell>
          <cell r="E152" t="str">
            <v>TIWASA</v>
          </cell>
          <cell r="F152">
            <v>34001</v>
          </cell>
          <cell r="G152" t="str">
            <v>33 KV TIWSA SUB STATION</v>
          </cell>
          <cell r="H152">
            <v>204</v>
          </cell>
          <cell r="I152" t="str">
            <v>11 KV VARKHED</v>
          </cell>
          <cell r="J152" t="str">
            <v>AGD</v>
          </cell>
          <cell r="K152">
            <v>-45.14</v>
          </cell>
          <cell r="L152">
            <v>72.864999999999995</v>
          </cell>
          <cell r="M152">
            <v>-5.7562609999999808</v>
          </cell>
          <cell r="N152" t="str">
            <v/>
          </cell>
          <cell r="O152">
            <v>-5.76</v>
          </cell>
          <cell r="P152" t="str">
            <v>E</v>
          </cell>
          <cell r="Q152">
            <v>3597</v>
          </cell>
          <cell r="R152">
            <v>813</v>
          </cell>
          <cell r="S152">
            <v>221</v>
          </cell>
          <cell r="T152">
            <v>8168618.9299999997</v>
          </cell>
          <cell r="U152">
            <v>1946580.72</v>
          </cell>
          <cell r="V152">
            <v>3319241.07</v>
          </cell>
          <cell r="W152">
            <v>1468685</v>
          </cell>
          <cell r="X152">
            <v>763749</v>
          </cell>
          <cell r="Y152">
            <v>216480</v>
          </cell>
          <cell r="Z152">
            <v>7852.5824000000002</v>
          </cell>
          <cell r="AA152">
            <v>4164.5</v>
          </cell>
          <cell r="AB152">
            <v>1127.5</v>
          </cell>
          <cell r="AC152">
            <v>2081517</v>
          </cell>
          <cell r="AD152">
            <v>220480.62</v>
          </cell>
          <cell r="AE152">
            <v>39420.42</v>
          </cell>
          <cell r="AF152">
            <v>2628269.39</v>
          </cell>
          <cell r="AG152">
            <v>460978.23</v>
          </cell>
          <cell r="AH152">
            <v>157480.14000000001</v>
          </cell>
          <cell r="AI152">
            <v>8306741.6399999997</v>
          </cell>
          <cell r="AJ152">
            <v>1934845.51</v>
          </cell>
          <cell r="AK152">
            <v>3304136.96</v>
          </cell>
          <cell r="AL152">
            <v>0</v>
          </cell>
          <cell r="AM152">
            <v>0</v>
          </cell>
          <cell r="AN152">
            <v>0</v>
          </cell>
          <cell r="AO152">
            <v>7461125.8499999996</v>
          </cell>
          <cell r="AP152">
            <v>2830163.2</v>
          </cell>
          <cell r="AQ152">
            <v>4444874.2</v>
          </cell>
          <cell r="AR152">
            <v>0</v>
          </cell>
          <cell r="AS152">
            <v>0</v>
          </cell>
          <cell r="AT152">
            <v>0</v>
          </cell>
          <cell r="AX152">
            <v>0</v>
          </cell>
          <cell r="AY152">
            <v>0</v>
          </cell>
          <cell r="AZ152">
            <v>0</v>
          </cell>
          <cell r="BA152">
            <v>1051750</v>
          </cell>
          <cell r="BB152">
            <v>88.17</v>
          </cell>
          <cell r="BC152">
            <v>57.56</v>
          </cell>
          <cell r="BD152">
            <v>22.9</v>
          </cell>
          <cell r="BE152">
            <v>-39.64</v>
          </cell>
          <cell r="BF152">
            <v>1051750</v>
          </cell>
          <cell r="BG152">
            <v>0</v>
          </cell>
          <cell r="BH152">
            <v>85</v>
          </cell>
          <cell r="BI152">
            <v>66</v>
          </cell>
        </row>
        <row r="153">
          <cell r="A153">
            <v>34001205</v>
          </cell>
          <cell r="B153" t="str">
            <v>AMRAVATI R</v>
          </cell>
          <cell r="C153">
            <v>201208</v>
          </cell>
          <cell r="D153">
            <v>1694</v>
          </cell>
          <cell r="E153" t="str">
            <v>TIWASA</v>
          </cell>
          <cell r="F153">
            <v>34001</v>
          </cell>
          <cell r="G153" t="str">
            <v>33 KV TIWSA SUB STATION</v>
          </cell>
          <cell r="H153">
            <v>205</v>
          </cell>
          <cell r="I153" t="str">
            <v>11 KV MOZARI II GT</v>
          </cell>
          <cell r="J153" t="str">
            <v>OTH</v>
          </cell>
          <cell r="K153">
            <v>81.03</v>
          </cell>
          <cell r="L153">
            <v>97.57</v>
          </cell>
          <cell r="M153">
            <v>81.490971000000002</v>
          </cell>
          <cell r="N153" t="str">
            <v>G3</v>
          </cell>
          <cell r="O153">
            <v>81.489999999999995</v>
          </cell>
          <cell r="P153" t="str">
            <v>G3</v>
          </cell>
          <cell r="Q153">
            <v>1140</v>
          </cell>
          <cell r="R153">
            <v>7</v>
          </cell>
          <cell r="S153">
            <v>0</v>
          </cell>
          <cell r="T153">
            <v>256224.91</v>
          </cell>
          <cell r="U153">
            <v>16550.11</v>
          </cell>
          <cell r="V153">
            <v>0</v>
          </cell>
          <cell r="W153">
            <v>256237</v>
          </cell>
          <cell r="X153">
            <v>5718</v>
          </cell>
          <cell r="Y153">
            <v>0</v>
          </cell>
          <cell r="Z153">
            <v>892.10640000000001</v>
          </cell>
          <cell r="AA153">
            <v>42.5</v>
          </cell>
          <cell r="AB153">
            <v>0</v>
          </cell>
          <cell r="AC153">
            <v>1185703.1599999999</v>
          </cell>
          <cell r="AD153">
            <v>974.61</v>
          </cell>
          <cell r="AE153">
            <v>0</v>
          </cell>
          <cell r="AF153">
            <v>1195532.67</v>
          </cell>
          <cell r="AG153">
            <v>3227.16</v>
          </cell>
          <cell r="AH153">
            <v>0</v>
          </cell>
          <cell r="AI153">
            <v>327570.39</v>
          </cell>
          <cell r="AJ153">
            <v>16537.25</v>
          </cell>
          <cell r="AK153">
            <v>0</v>
          </cell>
          <cell r="AL153">
            <v>0</v>
          </cell>
          <cell r="AM153">
            <v>0</v>
          </cell>
          <cell r="AN153">
            <v>0</v>
          </cell>
          <cell r="AO153">
            <v>27334.67</v>
          </cell>
          <cell r="AP153">
            <v>20070.419999999998</v>
          </cell>
          <cell r="AQ153">
            <v>0</v>
          </cell>
          <cell r="AR153">
            <v>0</v>
          </cell>
          <cell r="AS153">
            <v>0</v>
          </cell>
          <cell r="AT153">
            <v>0</v>
          </cell>
          <cell r="AX153">
            <v>0</v>
          </cell>
          <cell r="AY153">
            <v>0</v>
          </cell>
          <cell r="AZ153">
            <v>0</v>
          </cell>
          <cell r="BA153">
            <v>1834460</v>
          </cell>
          <cell r="BB153">
            <v>97.57</v>
          </cell>
          <cell r="BC153">
            <v>37.4</v>
          </cell>
          <cell r="BD153">
            <v>0</v>
          </cell>
          <cell r="BE153">
            <v>86.03</v>
          </cell>
          <cell r="BF153">
            <v>1834460</v>
          </cell>
          <cell r="BG153">
            <v>0</v>
          </cell>
          <cell r="BH153">
            <v>80</v>
          </cell>
          <cell r="BI153">
            <v>8</v>
          </cell>
        </row>
        <row r="154">
          <cell r="A154">
            <v>34002201</v>
          </cell>
          <cell r="B154" t="str">
            <v>AMRAVATI R</v>
          </cell>
          <cell r="C154">
            <v>201208</v>
          </cell>
          <cell r="D154">
            <v>1694</v>
          </cell>
          <cell r="E154" t="str">
            <v>TIWASA</v>
          </cell>
          <cell r="F154">
            <v>34002</v>
          </cell>
          <cell r="G154" t="str">
            <v>33 KV KURHA</v>
          </cell>
          <cell r="H154">
            <v>201</v>
          </cell>
          <cell r="I154" t="str">
            <v>11 KV ANJANWATI</v>
          </cell>
          <cell r="J154" t="str">
            <v>OTH</v>
          </cell>
          <cell r="K154">
            <v>43.52</v>
          </cell>
          <cell r="L154">
            <v>92.76</v>
          </cell>
          <cell r="M154">
            <v>47.609152000000002</v>
          </cell>
          <cell r="N154" t="str">
            <v>E</v>
          </cell>
          <cell r="O154">
            <v>47.61</v>
          </cell>
          <cell r="P154" t="str">
            <v>E</v>
          </cell>
          <cell r="Q154">
            <v>2264</v>
          </cell>
          <cell r="R154">
            <v>1</v>
          </cell>
          <cell r="S154">
            <v>0</v>
          </cell>
          <cell r="T154">
            <v>804708.17</v>
          </cell>
          <cell r="U154">
            <v>0</v>
          </cell>
          <cell r="V154">
            <v>0</v>
          </cell>
          <cell r="W154">
            <v>540263</v>
          </cell>
          <cell r="X154">
            <v>834</v>
          </cell>
          <cell r="Y154">
            <v>0</v>
          </cell>
          <cell r="Z154">
            <v>1774.221</v>
          </cell>
          <cell r="AA154">
            <v>5</v>
          </cell>
          <cell r="AB154">
            <v>0</v>
          </cell>
          <cell r="AC154">
            <v>2689001.12</v>
          </cell>
          <cell r="AD154">
            <v>449.67</v>
          </cell>
          <cell r="AE154">
            <v>0</v>
          </cell>
          <cell r="AF154">
            <v>2878611.14</v>
          </cell>
          <cell r="AG154">
            <v>430.29</v>
          </cell>
          <cell r="AH154">
            <v>0</v>
          </cell>
          <cell r="AI154">
            <v>867101.13</v>
          </cell>
          <cell r="AJ154">
            <v>0</v>
          </cell>
          <cell r="AK154">
            <v>0</v>
          </cell>
          <cell r="AL154">
            <v>0</v>
          </cell>
          <cell r="AM154">
            <v>0</v>
          </cell>
          <cell r="AN154">
            <v>0</v>
          </cell>
          <cell r="AO154">
            <v>27218.42</v>
          </cell>
          <cell r="AP154">
            <v>0</v>
          </cell>
          <cell r="AQ154">
            <v>0</v>
          </cell>
          <cell r="AR154">
            <v>0</v>
          </cell>
          <cell r="AS154">
            <v>0</v>
          </cell>
          <cell r="AT154">
            <v>0</v>
          </cell>
          <cell r="AX154">
            <v>0</v>
          </cell>
          <cell r="AY154">
            <v>0</v>
          </cell>
          <cell r="AZ154">
            <v>0</v>
          </cell>
          <cell r="BA154">
            <v>991600</v>
          </cell>
          <cell r="BB154">
            <v>92.76</v>
          </cell>
          <cell r="BC154">
            <v>130.63</v>
          </cell>
          <cell r="BD154">
            <v>0</v>
          </cell>
          <cell r="BE154">
            <v>45.52</v>
          </cell>
          <cell r="BF154">
            <v>991600</v>
          </cell>
          <cell r="BG154">
            <v>0</v>
          </cell>
          <cell r="BH154">
            <v>50</v>
          </cell>
          <cell r="BI154">
            <v>15</v>
          </cell>
        </row>
        <row r="155">
          <cell r="A155">
            <v>34002202</v>
          </cell>
          <cell r="B155" t="str">
            <v>AMRAVATI R</v>
          </cell>
          <cell r="C155">
            <v>201208</v>
          </cell>
          <cell r="D155">
            <v>1694</v>
          </cell>
          <cell r="E155" t="str">
            <v>TIWASA</v>
          </cell>
          <cell r="F155">
            <v>34002</v>
          </cell>
          <cell r="G155" t="str">
            <v>33 KV KURHA</v>
          </cell>
          <cell r="H155">
            <v>202</v>
          </cell>
          <cell r="I155" t="str">
            <v>11 KV VARHA AG</v>
          </cell>
          <cell r="J155" t="str">
            <v>AGD</v>
          </cell>
          <cell r="K155">
            <v>-1337.72</v>
          </cell>
          <cell r="L155">
            <v>63.44</v>
          </cell>
          <cell r="M155">
            <v>-812.08956799999999</v>
          </cell>
          <cell r="N155" t="str">
            <v/>
          </cell>
          <cell r="O155">
            <v>-812.09</v>
          </cell>
          <cell r="P155" t="str">
            <v>E</v>
          </cell>
          <cell r="Q155">
            <v>545</v>
          </cell>
          <cell r="R155">
            <v>483</v>
          </cell>
          <cell r="S155">
            <v>27</v>
          </cell>
          <cell r="T155">
            <v>2929664.67</v>
          </cell>
          <cell r="U155">
            <v>2352217.2999999998</v>
          </cell>
          <cell r="V155">
            <v>572034.63</v>
          </cell>
          <cell r="W155">
            <v>492481</v>
          </cell>
          <cell r="X155">
            <v>451062</v>
          </cell>
          <cell r="Y155">
            <v>26880</v>
          </cell>
          <cell r="Z155">
            <v>2638.7240000000002</v>
          </cell>
          <cell r="AA155">
            <v>2409.5</v>
          </cell>
          <cell r="AB155">
            <v>140</v>
          </cell>
          <cell r="AC155">
            <v>106216.03</v>
          </cell>
          <cell r="AD155">
            <v>55010.37</v>
          </cell>
          <cell r="AE155">
            <v>951.42</v>
          </cell>
          <cell r="AF155">
            <v>301064.61</v>
          </cell>
          <cell r="AG155">
            <v>239372.01</v>
          </cell>
          <cell r="AH155">
            <v>17231.7</v>
          </cell>
          <cell r="AI155">
            <v>2928173.8</v>
          </cell>
          <cell r="AJ155">
            <v>2347148.19</v>
          </cell>
          <cell r="AK155">
            <v>571945.43000000005</v>
          </cell>
          <cell r="AL155">
            <v>0</v>
          </cell>
          <cell r="AM155">
            <v>0</v>
          </cell>
          <cell r="AN155">
            <v>0</v>
          </cell>
          <cell r="AO155">
            <v>4691648.1100000003</v>
          </cell>
          <cell r="AP155">
            <v>3874940.69</v>
          </cell>
          <cell r="AQ155">
            <v>816098.54</v>
          </cell>
          <cell r="AR155">
            <v>0</v>
          </cell>
          <cell r="AS155">
            <v>0</v>
          </cell>
          <cell r="AT155">
            <v>0</v>
          </cell>
          <cell r="AX155">
            <v>0</v>
          </cell>
          <cell r="AY155">
            <v>0</v>
          </cell>
          <cell r="AZ155">
            <v>0</v>
          </cell>
          <cell r="BA155">
            <v>34290</v>
          </cell>
          <cell r="BB155">
            <v>110.56</v>
          </cell>
          <cell r="BC155">
            <v>26.88</v>
          </cell>
          <cell r="BD155">
            <v>6.45</v>
          </cell>
          <cell r="BE155">
            <v>-1336.22</v>
          </cell>
          <cell r="BF155">
            <v>34290</v>
          </cell>
          <cell r="BG155">
            <v>0</v>
          </cell>
          <cell r="BH155">
            <v>45</v>
          </cell>
          <cell r="BI155">
            <v>22</v>
          </cell>
        </row>
        <row r="156">
          <cell r="A156">
            <v>34002203</v>
          </cell>
          <cell r="B156" t="str">
            <v>AMRAVATI R</v>
          </cell>
          <cell r="C156">
            <v>201208</v>
          </cell>
          <cell r="D156">
            <v>1694</v>
          </cell>
          <cell r="E156" t="str">
            <v>TIWASA</v>
          </cell>
          <cell r="F156">
            <v>34002</v>
          </cell>
          <cell r="G156" t="str">
            <v>33 KV KURHA</v>
          </cell>
          <cell r="H156">
            <v>203</v>
          </cell>
          <cell r="I156" t="str">
            <v>11 KV KAUDNYAPUR</v>
          </cell>
          <cell r="J156" t="str">
            <v>AGD</v>
          </cell>
          <cell r="K156">
            <v>-82589803</v>
          </cell>
          <cell r="L156">
            <v>30.68</v>
          </cell>
          <cell r="M156">
            <v>-25338482.240400001</v>
          </cell>
          <cell r="N156" t="str">
            <v/>
          </cell>
          <cell r="O156">
            <v>-25338482</v>
          </cell>
          <cell r="P156" t="str">
            <v>E</v>
          </cell>
          <cell r="Q156">
            <v>934</v>
          </cell>
          <cell r="R156">
            <v>631</v>
          </cell>
          <cell r="S156">
            <v>196</v>
          </cell>
          <cell r="T156">
            <v>5908150.3399999999</v>
          </cell>
          <cell r="U156">
            <v>2378505.5299999998</v>
          </cell>
          <cell r="V156">
            <v>3513036.79</v>
          </cell>
          <cell r="W156">
            <v>825898</v>
          </cell>
          <cell r="X156">
            <v>594603</v>
          </cell>
          <cell r="Y156">
            <v>188160</v>
          </cell>
          <cell r="Z156">
            <v>4499.8833999999997</v>
          </cell>
          <cell r="AA156">
            <v>3131.5</v>
          </cell>
          <cell r="AB156">
            <v>980</v>
          </cell>
          <cell r="AC156">
            <v>215610.09</v>
          </cell>
          <cell r="AD156">
            <v>107318.64</v>
          </cell>
          <cell r="AE156">
            <v>14763.66</v>
          </cell>
          <cell r="AF156">
            <v>834456.64</v>
          </cell>
          <cell r="AG156">
            <v>476714.97</v>
          </cell>
          <cell r="AH156">
            <v>210086.43</v>
          </cell>
          <cell r="AI156">
            <v>5937769.1600000001</v>
          </cell>
          <cell r="AJ156">
            <v>2372738.9500000002</v>
          </cell>
          <cell r="AK156">
            <v>3513098.33</v>
          </cell>
          <cell r="AL156">
            <v>0</v>
          </cell>
          <cell r="AM156">
            <v>0</v>
          </cell>
          <cell r="AN156">
            <v>0</v>
          </cell>
          <cell r="AO156">
            <v>7849326.5999999996</v>
          </cell>
          <cell r="AP156">
            <v>3359694.4</v>
          </cell>
          <cell r="AQ156">
            <v>4487800.66</v>
          </cell>
          <cell r="AR156">
            <v>0</v>
          </cell>
          <cell r="AS156">
            <v>0</v>
          </cell>
          <cell r="AT156">
            <v>0</v>
          </cell>
          <cell r="AX156">
            <v>0</v>
          </cell>
          <cell r="AY156">
            <v>0</v>
          </cell>
          <cell r="AZ156">
            <v>0</v>
          </cell>
          <cell r="BA156">
            <v>0</v>
          </cell>
          <cell r="BB156">
            <v>56.17</v>
          </cell>
          <cell r="BC156">
            <v>27.09</v>
          </cell>
          <cell r="BD156">
            <v>8.7799999999999994</v>
          </cell>
          <cell r="BE156">
            <v>-82589800</v>
          </cell>
          <cell r="BF156">
            <v>0</v>
          </cell>
          <cell r="BG156">
            <v>0</v>
          </cell>
          <cell r="BH156">
            <v>60</v>
          </cell>
          <cell r="BI156">
            <v>38</v>
          </cell>
        </row>
        <row r="157">
          <cell r="A157">
            <v>34002204</v>
          </cell>
          <cell r="B157" t="str">
            <v>AMRAVATI R</v>
          </cell>
          <cell r="C157">
            <v>201208</v>
          </cell>
          <cell r="D157">
            <v>1694</v>
          </cell>
          <cell r="E157" t="str">
            <v>TIWASA</v>
          </cell>
          <cell r="F157">
            <v>34002</v>
          </cell>
          <cell r="G157" t="str">
            <v>33 KV KURHA</v>
          </cell>
          <cell r="H157">
            <v>204</v>
          </cell>
          <cell r="I157" t="str">
            <v>11 KV KURHA</v>
          </cell>
          <cell r="J157" t="str">
            <v>AGD</v>
          </cell>
          <cell r="K157">
            <v>-343.99</v>
          </cell>
          <cell r="L157">
            <v>40.746666699999999</v>
          </cell>
          <cell r="M157">
            <v>-80.911125481329975</v>
          </cell>
          <cell r="N157" t="str">
            <v/>
          </cell>
          <cell r="O157">
            <v>-80.91</v>
          </cell>
          <cell r="P157" t="str">
            <v>E</v>
          </cell>
          <cell r="Q157">
            <v>748</v>
          </cell>
          <cell r="R157">
            <v>384</v>
          </cell>
          <cell r="S157">
            <v>169</v>
          </cell>
          <cell r="T157">
            <v>4395203.33</v>
          </cell>
          <cell r="U157">
            <v>1264835.23</v>
          </cell>
          <cell r="V157">
            <v>2464831.29</v>
          </cell>
          <cell r="W157">
            <v>580196</v>
          </cell>
          <cell r="X157">
            <v>361972</v>
          </cell>
          <cell r="Y157">
            <v>162240</v>
          </cell>
          <cell r="Z157">
            <v>2970.9184</v>
          </cell>
          <cell r="AA157">
            <v>1937.5</v>
          </cell>
          <cell r="AB157">
            <v>845</v>
          </cell>
          <cell r="AC157">
            <v>292139.65000000002</v>
          </cell>
          <cell r="AD157">
            <v>58035.91</v>
          </cell>
          <cell r="AE157">
            <v>22449.39</v>
          </cell>
          <cell r="AF157">
            <v>711362.38</v>
          </cell>
          <cell r="AG157">
            <v>278856.64</v>
          </cell>
          <cell r="AH157">
            <v>195946.98</v>
          </cell>
          <cell r="AI157">
            <v>4445185.4800000004</v>
          </cell>
          <cell r="AJ157">
            <v>1262406.81</v>
          </cell>
          <cell r="AK157">
            <v>2464565.33</v>
          </cell>
          <cell r="AL157">
            <v>0</v>
          </cell>
          <cell r="AM157">
            <v>0</v>
          </cell>
          <cell r="AN157">
            <v>0</v>
          </cell>
          <cell r="AO157">
            <v>4791440.26</v>
          </cell>
          <cell r="AP157">
            <v>1746677.85</v>
          </cell>
          <cell r="AQ157">
            <v>2999406.26</v>
          </cell>
          <cell r="AR157">
            <v>0</v>
          </cell>
          <cell r="AS157">
            <v>0</v>
          </cell>
          <cell r="AT157">
            <v>0</v>
          </cell>
          <cell r="AX157">
            <v>0</v>
          </cell>
          <cell r="AY157">
            <v>0</v>
          </cell>
          <cell r="AZ157">
            <v>0</v>
          </cell>
          <cell r="BA157">
            <v>131270</v>
          </cell>
          <cell r="BB157">
            <v>82.79</v>
          </cell>
          <cell r="BC157">
            <v>25.25</v>
          </cell>
          <cell r="BD157">
            <v>14.2</v>
          </cell>
          <cell r="BE157">
            <v>-341.99</v>
          </cell>
          <cell r="BF157">
            <v>131270</v>
          </cell>
          <cell r="BG157">
            <v>0</v>
          </cell>
          <cell r="BH157">
            <v>50</v>
          </cell>
          <cell r="BI157">
            <v>27</v>
          </cell>
        </row>
        <row r="158">
          <cell r="A158">
            <v>34002205</v>
          </cell>
          <cell r="B158" t="str">
            <v>AMRAVATI R</v>
          </cell>
          <cell r="C158">
            <v>201208</v>
          </cell>
          <cell r="D158">
            <v>1694</v>
          </cell>
          <cell r="E158" t="str">
            <v>TIWASA</v>
          </cell>
          <cell r="F158">
            <v>34002</v>
          </cell>
          <cell r="G158" t="str">
            <v>KURHA</v>
          </cell>
          <cell r="H158">
            <v>205</v>
          </cell>
          <cell r="I158" t="str">
            <v>11 KV VARHA GT</v>
          </cell>
          <cell r="J158" t="str">
            <v>OTH</v>
          </cell>
          <cell r="K158">
            <v>47.84</v>
          </cell>
          <cell r="L158">
            <v>76.3</v>
          </cell>
          <cell r="M158">
            <v>60.201920000000001</v>
          </cell>
          <cell r="N158" t="str">
            <v>G2</v>
          </cell>
          <cell r="O158">
            <v>60.2</v>
          </cell>
          <cell r="P158" t="str">
            <v>G2</v>
          </cell>
          <cell r="Q158">
            <v>1199</v>
          </cell>
          <cell r="R158">
            <v>3</v>
          </cell>
          <cell r="S158">
            <v>0</v>
          </cell>
          <cell r="T158">
            <v>1417633.88</v>
          </cell>
          <cell r="U158">
            <v>2753.07</v>
          </cell>
          <cell r="V158">
            <v>0</v>
          </cell>
          <cell r="W158">
            <v>280238</v>
          </cell>
          <cell r="X158">
            <v>2700</v>
          </cell>
          <cell r="Y158">
            <v>0</v>
          </cell>
          <cell r="Z158">
            <v>731.19320000000005</v>
          </cell>
          <cell r="AA158">
            <v>15</v>
          </cell>
          <cell r="AB158">
            <v>0</v>
          </cell>
          <cell r="AC158">
            <v>1107957.22</v>
          </cell>
          <cell r="AD158">
            <v>1240.4100000000001</v>
          </cell>
          <cell r="AE158">
            <v>0</v>
          </cell>
          <cell r="AF158">
            <v>1333583.6499999999</v>
          </cell>
          <cell r="AG158">
            <v>1677</v>
          </cell>
          <cell r="AH158">
            <v>0</v>
          </cell>
          <cell r="AI158">
            <v>1718686.7</v>
          </cell>
          <cell r="AJ158">
            <v>2370.4699999999998</v>
          </cell>
          <cell r="AK158">
            <v>0</v>
          </cell>
          <cell r="AL158">
            <v>0</v>
          </cell>
          <cell r="AM158">
            <v>0</v>
          </cell>
          <cell r="AN158">
            <v>0</v>
          </cell>
          <cell r="AO158">
            <v>458240.36</v>
          </cell>
          <cell r="AP158">
            <v>1588.92</v>
          </cell>
          <cell r="AQ158">
            <v>0</v>
          </cell>
          <cell r="AR158">
            <v>0</v>
          </cell>
          <cell r="AS158">
            <v>0</v>
          </cell>
          <cell r="AT158">
            <v>0</v>
          </cell>
          <cell r="AX158">
            <v>0</v>
          </cell>
          <cell r="AY158">
            <v>0</v>
          </cell>
          <cell r="AZ158">
            <v>0</v>
          </cell>
          <cell r="BA158">
            <v>547750</v>
          </cell>
          <cell r="BB158">
            <v>76.3</v>
          </cell>
          <cell r="BC158">
            <v>72.5</v>
          </cell>
          <cell r="BD158">
            <v>0</v>
          </cell>
          <cell r="BE158">
            <v>48.84</v>
          </cell>
          <cell r="BF158">
            <v>547750</v>
          </cell>
          <cell r="BG158">
            <v>0</v>
          </cell>
          <cell r="BH158">
            <v>40</v>
          </cell>
          <cell r="BI158">
            <v>8</v>
          </cell>
        </row>
        <row r="159">
          <cell r="A159">
            <v>34002206</v>
          </cell>
          <cell r="B159" t="str">
            <v>AMRAVATI R</v>
          </cell>
          <cell r="C159">
            <v>201208</v>
          </cell>
          <cell r="D159">
            <v>1694</v>
          </cell>
          <cell r="E159" t="str">
            <v>TIWASA</v>
          </cell>
          <cell r="F159">
            <v>34002</v>
          </cell>
          <cell r="G159" t="str">
            <v>KURHA</v>
          </cell>
          <cell r="H159">
            <v>206</v>
          </cell>
          <cell r="I159" t="str">
            <v>11KV KAUNDANYAPUR GT</v>
          </cell>
          <cell r="J159" t="str">
            <v>OTH</v>
          </cell>
          <cell r="K159">
            <v>55.39</v>
          </cell>
          <cell r="L159">
            <v>96.68</v>
          </cell>
          <cell r="M159">
            <v>56.871051999999999</v>
          </cell>
          <cell r="N159" t="str">
            <v>G1</v>
          </cell>
          <cell r="O159">
            <v>56.87</v>
          </cell>
          <cell r="P159" t="str">
            <v>G1</v>
          </cell>
          <cell r="Q159">
            <v>1150</v>
          </cell>
          <cell r="R159">
            <v>6</v>
          </cell>
          <cell r="S159">
            <v>1</v>
          </cell>
          <cell r="T159">
            <v>1253741.02</v>
          </cell>
          <cell r="U159">
            <v>49249.89</v>
          </cell>
          <cell r="V159">
            <v>20343.82</v>
          </cell>
          <cell r="W159">
            <v>270634</v>
          </cell>
          <cell r="X159">
            <v>5568</v>
          </cell>
          <cell r="Y159">
            <v>960</v>
          </cell>
          <cell r="Z159">
            <v>1254.5196000000001</v>
          </cell>
          <cell r="AA159">
            <v>30</v>
          </cell>
          <cell r="AB159">
            <v>5</v>
          </cell>
          <cell r="AC159">
            <v>1156667.3700000001</v>
          </cell>
          <cell r="AD159">
            <v>1045.8</v>
          </cell>
          <cell r="AE159">
            <v>12.93</v>
          </cell>
          <cell r="AF159">
            <v>1186614.97</v>
          </cell>
          <cell r="AG159">
            <v>3709.41</v>
          </cell>
          <cell r="AH159">
            <v>568.5</v>
          </cell>
          <cell r="AI159">
            <v>1295433.52</v>
          </cell>
          <cell r="AJ159">
            <v>49272.28</v>
          </cell>
          <cell r="AK159">
            <v>20340.560000000001</v>
          </cell>
          <cell r="AL159">
            <v>0</v>
          </cell>
          <cell r="AM159">
            <v>0</v>
          </cell>
          <cell r="AN159">
            <v>0</v>
          </cell>
          <cell r="AO159">
            <v>176320.34</v>
          </cell>
          <cell r="AP159">
            <v>75325.820000000007</v>
          </cell>
          <cell r="AQ159">
            <v>31306.959999999999</v>
          </cell>
          <cell r="AR159">
            <v>0</v>
          </cell>
          <cell r="AS159">
            <v>0</v>
          </cell>
          <cell r="AT159">
            <v>0</v>
          </cell>
          <cell r="AX159">
            <v>0</v>
          </cell>
          <cell r="AY159">
            <v>0</v>
          </cell>
          <cell r="AZ159">
            <v>0</v>
          </cell>
          <cell r="BA159">
            <v>629200</v>
          </cell>
          <cell r="BB159">
            <v>96.68</v>
          </cell>
          <cell r="BC159">
            <v>35.01</v>
          </cell>
          <cell r="BD159">
            <v>2.34</v>
          </cell>
          <cell r="BE159">
            <v>56.99</v>
          </cell>
          <cell r="BF159">
            <v>629200</v>
          </cell>
          <cell r="BG159">
            <v>0</v>
          </cell>
          <cell r="BH159">
            <v>46</v>
          </cell>
          <cell r="BI159">
            <v>12</v>
          </cell>
        </row>
        <row r="160">
          <cell r="A160">
            <v>34032203</v>
          </cell>
          <cell r="B160" t="str">
            <v>AMRAVATI R</v>
          </cell>
          <cell r="C160">
            <v>201208</v>
          </cell>
          <cell r="D160">
            <v>1694</v>
          </cell>
          <cell r="E160" t="str">
            <v>TIWASA</v>
          </cell>
          <cell r="F160">
            <v>34032</v>
          </cell>
          <cell r="G160" t="str">
            <v>33 KV Mardi</v>
          </cell>
          <cell r="H160">
            <v>203</v>
          </cell>
          <cell r="I160" t="str">
            <v>11 KV VIRGAVAN</v>
          </cell>
          <cell r="J160" t="str">
            <v>AGD</v>
          </cell>
          <cell r="K160">
            <v>-5516600</v>
          </cell>
          <cell r="L160">
            <v>76.86</v>
          </cell>
          <cell r="M160">
            <v>-4240035.62</v>
          </cell>
          <cell r="N160" t="str">
            <v/>
          </cell>
          <cell r="O160">
            <v>-4240035.5999999996</v>
          </cell>
          <cell r="P160" t="str">
            <v>E</v>
          </cell>
          <cell r="Q160">
            <v>117</v>
          </cell>
          <cell r="R160">
            <v>22</v>
          </cell>
          <cell r="S160">
            <v>18</v>
          </cell>
          <cell r="T160">
            <v>321202.83</v>
          </cell>
          <cell r="U160">
            <v>97760.24</v>
          </cell>
          <cell r="V160">
            <v>171512.91</v>
          </cell>
          <cell r="W160">
            <v>55166</v>
          </cell>
          <cell r="X160">
            <v>21744</v>
          </cell>
          <cell r="Y160">
            <v>18240</v>
          </cell>
          <cell r="Z160">
            <v>251.94900000000001</v>
          </cell>
          <cell r="AA160">
            <v>124</v>
          </cell>
          <cell r="AB160">
            <v>95</v>
          </cell>
          <cell r="AC160">
            <v>73284.789999999994</v>
          </cell>
          <cell r="AD160">
            <v>4687.8900000000003</v>
          </cell>
          <cell r="AE160">
            <v>18208.919999999998</v>
          </cell>
          <cell r="AF160">
            <v>83753.929999999993</v>
          </cell>
          <cell r="AG160">
            <v>13705.23</v>
          </cell>
          <cell r="AH160">
            <v>14043.48</v>
          </cell>
          <cell r="AI160">
            <v>323945.58</v>
          </cell>
          <cell r="AJ160">
            <v>97955.520000000004</v>
          </cell>
          <cell r="AK160">
            <v>171038.61</v>
          </cell>
          <cell r="AL160">
            <v>0</v>
          </cell>
          <cell r="AM160">
            <v>0</v>
          </cell>
          <cell r="AN160">
            <v>0</v>
          </cell>
          <cell r="AO160">
            <v>351905.19</v>
          </cell>
          <cell r="AP160">
            <v>141070.35999999999</v>
          </cell>
          <cell r="AQ160">
            <v>207359.1</v>
          </cell>
          <cell r="AR160">
            <v>0</v>
          </cell>
          <cell r="AS160">
            <v>0</v>
          </cell>
          <cell r="AT160">
            <v>0</v>
          </cell>
          <cell r="AX160">
            <v>0</v>
          </cell>
          <cell r="AY160">
            <v>0</v>
          </cell>
          <cell r="AZ160">
            <v>0</v>
          </cell>
          <cell r="BA160">
            <v>0</v>
          </cell>
          <cell r="BB160">
            <v>88.35</v>
          </cell>
          <cell r="BC160">
            <v>42.23</v>
          </cell>
          <cell r="BD160">
            <v>159.13</v>
          </cell>
          <cell r="BE160">
            <v>-5516600</v>
          </cell>
          <cell r="BF160">
            <v>0</v>
          </cell>
          <cell r="BG160">
            <v>0</v>
          </cell>
          <cell r="BI160">
            <v>4</v>
          </cell>
        </row>
        <row r="161">
          <cell r="A161">
            <v>34035202</v>
          </cell>
          <cell r="B161" t="str">
            <v>AMRAVATI R</v>
          </cell>
          <cell r="C161">
            <v>201208</v>
          </cell>
          <cell r="D161">
            <v>1694</v>
          </cell>
          <cell r="E161" t="str">
            <v>TIWASA</v>
          </cell>
          <cell r="F161">
            <v>34035</v>
          </cell>
          <cell r="G161" t="str">
            <v>33 KV Anjansinghi</v>
          </cell>
          <cell r="H161">
            <v>202</v>
          </cell>
          <cell r="I161" t="str">
            <v>11 KV DHAKULGAON</v>
          </cell>
          <cell r="J161" t="str">
            <v>AGD</v>
          </cell>
          <cell r="K161">
            <v>-6593900</v>
          </cell>
          <cell r="L161">
            <v>52.0433333</v>
          </cell>
          <cell r="M161">
            <v>-3431637.3978019999</v>
          </cell>
          <cell r="N161" t="str">
            <v/>
          </cell>
          <cell r="O161">
            <v>-3431637.4</v>
          </cell>
          <cell r="P161" t="str">
            <v>E</v>
          </cell>
          <cell r="Q161">
            <v>110</v>
          </cell>
          <cell r="R161">
            <v>42</v>
          </cell>
          <cell r="S161">
            <v>20</v>
          </cell>
          <cell r="T161">
            <v>442237.2</v>
          </cell>
          <cell r="U161">
            <v>137548.70000000001</v>
          </cell>
          <cell r="V161">
            <v>297944.11</v>
          </cell>
          <cell r="W161">
            <v>65939</v>
          </cell>
          <cell r="X161">
            <v>37719</v>
          </cell>
          <cell r="Y161">
            <v>18816</v>
          </cell>
          <cell r="Z161">
            <v>336.81079999999997</v>
          </cell>
          <cell r="AA161">
            <v>198.5</v>
          </cell>
          <cell r="AB161">
            <v>98</v>
          </cell>
          <cell r="AC161">
            <v>40002.879999999997</v>
          </cell>
          <cell r="AD161">
            <v>8090.31</v>
          </cell>
          <cell r="AE161">
            <v>2876.43</v>
          </cell>
          <cell r="AF161">
            <v>65942.100000000006</v>
          </cell>
          <cell r="AG161">
            <v>20624.52</v>
          </cell>
          <cell r="AH161">
            <v>13236.81</v>
          </cell>
          <cell r="AI161">
            <v>439384.29</v>
          </cell>
          <cell r="AJ161">
            <v>136163.19</v>
          </cell>
          <cell r="AK161">
            <v>297607.98</v>
          </cell>
          <cell r="AL161">
            <v>0</v>
          </cell>
          <cell r="AM161">
            <v>0</v>
          </cell>
          <cell r="AN161">
            <v>0</v>
          </cell>
          <cell r="AO161">
            <v>585664.31999999995</v>
          </cell>
          <cell r="AP161">
            <v>194731.28</v>
          </cell>
          <cell r="AQ161">
            <v>390823.72</v>
          </cell>
          <cell r="AR161">
            <v>0</v>
          </cell>
          <cell r="AS161">
            <v>0</v>
          </cell>
          <cell r="AT161">
            <v>0</v>
          </cell>
          <cell r="AX161">
            <v>0</v>
          </cell>
          <cell r="AY161">
            <v>0</v>
          </cell>
          <cell r="AZ161">
            <v>0</v>
          </cell>
          <cell r="BA161">
            <v>0</v>
          </cell>
          <cell r="BB161">
            <v>88.04</v>
          </cell>
          <cell r="BC161">
            <v>43.15</v>
          </cell>
          <cell r="BD161">
            <v>24.94</v>
          </cell>
          <cell r="BE161">
            <v>-6593900</v>
          </cell>
          <cell r="BF161">
            <v>0</v>
          </cell>
          <cell r="BG161">
            <v>0</v>
          </cell>
          <cell r="BI161">
            <v>4</v>
          </cell>
        </row>
        <row r="162">
          <cell r="A162">
            <v>34065201</v>
          </cell>
          <cell r="B162" t="str">
            <v>AMRAVATI R</v>
          </cell>
          <cell r="C162">
            <v>201208</v>
          </cell>
          <cell r="D162">
            <v>1694</v>
          </cell>
          <cell r="E162" t="str">
            <v>TIWASA</v>
          </cell>
          <cell r="F162">
            <v>34065</v>
          </cell>
          <cell r="G162" t="str">
            <v>33 KV Mozari</v>
          </cell>
          <cell r="H162">
            <v>201</v>
          </cell>
          <cell r="I162" t="str">
            <v>11 KV GURUDEONAGAR GT</v>
          </cell>
          <cell r="J162" t="str">
            <v>OTH</v>
          </cell>
          <cell r="K162">
            <v>-62739700</v>
          </cell>
          <cell r="L162">
            <v>99.2</v>
          </cell>
          <cell r="M162">
            <v>-62237781.600000001</v>
          </cell>
          <cell r="N162" t="str">
            <v/>
          </cell>
          <cell r="O162">
            <v>-62237782</v>
          </cell>
          <cell r="P162" t="str">
            <v>E</v>
          </cell>
          <cell r="Q162">
            <v>2272</v>
          </cell>
          <cell r="R162">
            <v>28</v>
          </cell>
          <cell r="S162">
            <v>8</v>
          </cell>
          <cell r="T162">
            <v>754089.77</v>
          </cell>
          <cell r="U162">
            <v>92216.52</v>
          </cell>
          <cell r="V162">
            <v>152027.76999999999</v>
          </cell>
          <cell r="W162">
            <v>627397</v>
          </cell>
          <cell r="X162">
            <v>26661</v>
          </cell>
          <cell r="Y162">
            <v>7680</v>
          </cell>
          <cell r="Z162">
            <v>2289.4092000000001</v>
          </cell>
          <cell r="AA162">
            <v>140</v>
          </cell>
          <cell r="AB162">
            <v>40</v>
          </cell>
          <cell r="AC162">
            <v>3151047.89</v>
          </cell>
          <cell r="AD162">
            <v>6484.83</v>
          </cell>
          <cell r="AE162">
            <v>80.790000000000006</v>
          </cell>
          <cell r="AF162">
            <v>3140300.79</v>
          </cell>
          <cell r="AG162">
            <v>14333.25</v>
          </cell>
          <cell r="AH162">
            <v>5177.01</v>
          </cell>
          <cell r="AI162">
            <v>915434.18</v>
          </cell>
          <cell r="AJ162">
            <v>91726.99</v>
          </cell>
          <cell r="AK162">
            <v>152035.74</v>
          </cell>
          <cell r="AL162">
            <v>0</v>
          </cell>
          <cell r="AM162">
            <v>0</v>
          </cell>
          <cell r="AN162">
            <v>0</v>
          </cell>
          <cell r="AO162">
            <v>404196.22</v>
          </cell>
          <cell r="AP162">
            <v>156718.45000000001</v>
          </cell>
          <cell r="AQ162">
            <v>225378.93</v>
          </cell>
          <cell r="AR162">
            <v>0</v>
          </cell>
          <cell r="AS162">
            <v>0</v>
          </cell>
          <cell r="AT162">
            <v>0</v>
          </cell>
          <cell r="AX162">
            <v>0</v>
          </cell>
          <cell r="AY162">
            <v>0</v>
          </cell>
          <cell r="AZ162">
            <v>0</v>
          </cell>
          <cell r="BA162">
            <v>0</v>
          </cell>
          <cell r="BB162">
            <v>99.2</v>
          </cell>
          <cell r="BC162">
            <v>53.56</v>
          </cell>
          <cell r="BD162">
            <v>1.89</v>
          </cell>
          <cell r="BE162">
            <v>-62739700</v>
          </cell>
          <cell r="BF162">
            <v>0</v>
          </cell>
          <cell r="BG162">
            <v>0</v>
          </cell>
          <cell r="BH162">
            <v>30</v>
          </cell>
          <cell r="BI162">
            <v>23</v>
          </cell>
        </row>
        <row r="163">
          <cell r="A163">
            <v>34065202</v>
          </cell>
          <cell r="B163" t="str">
            <v>AMRAVATI R</v>
          </cell>
          <cell r="C163">
            <v>201208</v>
          </cell>
          <cell r="D163">
            <v>1694</v>
          </cell>
          <cell r="E163" t="str">
            <v>TIWASA</v>
          </cell>
          <cell r="F163">
            <v>34065</v>
          </cell>
          <cell r="G163" t="str">
            <v>33 KV Mozari</v>
          </cell>
          <cell r="H163">
            <v>202</v>
          </cell>
          <cell r="I163" t="str">
            <v>11 KV GURUDEONAGAR AG</v>
          </cell>
          <cell r="J163" t="str">
            <v>AGD</v>
          </cell>
          <cell r="K163">
            <v>-5640601.5</v>
          </cell>
          <cell r="L163">
            <v>42.863333300000001</v>
          </cell>
          <cell r="M163">
            <v>-2417692.6844030996</v>
          </cell>
          <cell r="N163" t="str">
            <v/>
          </cell>
          <cell r="O163">
            <v>-2417692.7000000002</v>
          </cell>
          <cell r="P163" t="str">
            <v>E</v>
          </cell>
          <cell r="Q163">
            <v>61</v>
          </cell>
          <cell r="R163">
            <v>48</v>
          </cell>
          <cell r="S163">
            <v>10</v>
          </cell>
          <cell r="T163">
            <v>443957.35</v>
          </cell>
          <cell r="U163">
            <v>174064.17</v>
          </cell>
          <cell r="V163">
            <v>185386.14</v>
          </cell>
          <cell r="W163">
            <v>56406</v>
          </cell>
          <cell r="X163">
            <v>41394</v>
          </cell>
          <cell r="Y163">
            <v>9600</v>
          </cell>
          <cell r="Z163">
            <v>315.68</v>
          </cell>
          <cell r="AA163">
            <v>252.5</v>
          </cell>
          <cell r="AB163">
            <v>50</v>
          </cell>
          <cell r="AC163">
            <v>19392.22</v>
          </cell>
          <cell r="AD163">
            <v>7404.51</v>
          </cell>
          <cell r="AE163">
            <v>631.59</v>
          </cell>
          <cell r="AF163">
            <v>41908.879999999997</v>
          </cell>
          <cell r="AG163">
            <v>23068.89</v>
          </cell>
          <cell r="AH163">
            <v>5680.17</v>
          </cell>
          <cell r="AI163">
            <v>447314.14</v>
          </cell>
          <cell r="AJ163">
            <v>173409.86</v>
          </cell>
          <cell r="AK163">
            <v>185408.48</v>
          </cell>
          <cell r="AL163">
            <v>0</v>
          </cell>
          <cell r="AM163">
            <v>0</v>
          </cell>
          <cell r="AN163">
            <v>0</v>
          </cell>
          <cell r="AO163">
            <v>580522.64</v>
          </cell>
          <cell r="AP163">
            <v>294974.98</v>
          </cell>
          <cell r="AQ163">
            <v>279247.65000000002</v>
          </cell>
          <cell r="AR163">
            <v>0</v>
          </cell>
          <cell r="AS163">
            <v>0</v>
          </cell>
          <cell r="AT163">
            <v>0</v>
          </cell>
          <cell r="AX163">
            <v>0</v>
          </cell>
          <cell r="AY163">
            <v>0</v>
          </cell>
          <cell r="AZ163">
            <v>0</v>
          </cell>
          <cell r="BA163">
            <v>0</v>
          </cell>
          <cell r="BB163">
            <v>77.2</v>
          </cell>
          <cell r="BC163">
            <v>37.64</v>
          </cell>
          <cell r="BD163">
            <v>13.75</v>
          </cell>
          <cell r="BE163">
            <v>-5640600</v>
          </cell>
          <cell r="BF163">
            <v>0</v>
          </cell>
          <cell r="BG163">
            <v>0</v>
          </cell>
          <cell r="BH163">
            <v>45</v>
          </cell>
          <cell r="BI163">
            <v>3</v>
          </cell>
        </row>
        <row r="164">
          <cell r="A164">
            <v>34065203</v>
          </cell>
          <cell r="B164" t="str">
            <v>AMRAVATI R</v>
          </cell>
          <cell r="C164">
            <v>201208</v>
          </cell>
          <cell r="D164">
            <v>1694</v>
          </cell>
          <cell r="E164" t="str">
            <v>TIWASA</v>
          </cell>
          <cell r="F164">
            <v>34065</v>
          </cell>
          <cell r="G164" t="str">
            <v>33 KV Mozari</v>
          </cell>
          <cell r="H164">
            <v>203</v>
          </cell>
          <cell r="I164" t="str">
            <v>11 KV SHIVANGAON GT</v>
          </cell>
          <cell r="J164" t="str">
            <v>OTH</v>
          </cell>
          <cell r="K164">
            <v>-49915301</v>
          </cell>
          <cell r="L164">
            <v>95.06</v>
          </cell>
          <cell r="M164">
            <v>-47449480.190600008</v>
          </cell>
          <cell r="N164" t="str">
            <v/>
          </cell>
          <cell r="O164">
            <v>-47449480</v>
          </cell>
          <cell r="P164" t="str">
            <v>E</v>
          </cell>
          <cell r="Q164">
            <v>2436</v>
          </cell>
          <cell r="R164">
            <v>12</v>
          </cell>
          <cell r="S164">
            <v>1</v>
          </cell>
          <cell r="T164">
            <v>1011283.18</v>
          </cell>
          <cell r="U164">
            <v>37711.83</v>
          </cell>
          <cell r="V164">
            <v>23196.63</v>
          </cell>
          <cell r="W164">
            <v>499153</v>
          </cell>
          <cell r="X164">
            <v>10701</v>
          </cell>
          <cell r="Y164">
            <v>960</v>
          </cell>
          <cell r="Z164">
            <v>1895.1489999999999</v>
          </cell>
          <cell r="AA164">
            <v>60</v>
          </cell>
          <cell r="AB164">
            <v>5</v>
          </cell>
          <cell r="AC164">
            <v>2116746.2400000002</v>
          </cell>
          <cell r="AD164">
            <v>2728.83</v>
          </cell>
          <cell r="AE164">
            <v>19.38</v>
          </cell>
          <cell r="AF164">
            <v>2189528.81</v>
          </cell>
          <cell r="AG164">
            <v>5912.67</v>
          </cell>
          <cell r="AH164">
            <v>568.5</v>
          </cell>
          <cell r="AI164">
            <v>1140919.47</v>
          </cell>
          <cell r="AJ164">
            <v>37798.57</v>
          </cell>
          <cell r="AK164">
            <v>23186.91</v>
          </cell>
          <cell r="AL164">
            <v>0</v>
          </cell>
          <cell r="AM164">
            <v>0</v>
          </cell>
          <cell r="AN164">
            <v>0</v>
          </cell>
          <cell r="AO164">
            <v>152834.70000000001</v>
          </cell>
          <cell r="AP164">
            <v>62299.48</v>
          </cell>
          <cell r="AQ164">
            <v>38418.06</v>
          </cell>
          <cell r="AR164">
            <v>0</v>
          </cell>
          <cell r="AS164">
            <v>0</v>
          </cell>
          <cell r="AT164">
            <v>0</v>
          </cell>
          <cell r="AX164">
            <v>0</v>
          </cell>
          <cell r="AY164">
            <v>0</v>
          </cell>
          <cell r="AZ164">
            <v>0</v>
          </cell>
          <cell r="BA164">
            <v>0</v>
          </cell>
          <cell r="BB164">
            <v>95.06</v>
          </cell>
          <cell r="BC164">
            <v>57.14</v>
          </cell>
          <cell r="BD164">
            <v>2.76</v>
          </cell>
          <cell r="BE164">
            <v>-49915300</v>
          </cell>
          <cell r="BF164">
            <v>0</v>
          </cell>
          <cell r="BG164">
            <v>0</v>
          </cell>
          <cell r="BH164">
            <v>40</v>
          </cell>
          <cell r="BI164">
            <v>14</v>
          </cell>
        </row>
        <row r="165">
          <cell r="A165">
            <v>34065204</v>
          </cell>
          <cell r="B165" t="str">
            <v>AMRAVATI R</v>
          </cell>
          <cell r="C165">
            <v>201208</v>
          </cell>
          <cell r="D165">
            <v>1694</v>
          </cell>
          <cell r="E165" t="str">
            <v>TIWASA</v>
          </cell>
          <cell r="F165">
            <v>34065</v>
          </cell>
          <cell r="G165" t="str">
            <v>33 KV Mozari</v>
          </cell>
          <cell r="H165">
            <v>204</v>
          </cell>
          <cell r="I165" t="str">
            <v>11 KV SHIVANGAON AG</v>
          </cell>
          <cell r="J165" t="str">
            <v>AGD</v>
          </cell>
          <cell r="K165">
            <v>-3950402</v>
          </cell>
          <cell r="L165">
            <v>47.076666699999997</v>
          </cell>
          <cell r="M165">
            <v>-1859664.659516834</v>
          </cell>
          <cell r="N165" t="str">
            <v/>
          </cell>
          <cell r="O165">
            <v>-1859664.7</v>
          </cell>
          <cell r="P165" t="str">
            <v>E</v>
          </cell>
          <cell r="Q165">
            <v>40</v>
          </cell>
          <cell r="R165">
            <v>35</v>
          </cell>
          <cell r="S165">
            <v>5</v>
          </cell>
          <cell r="T165">
            <v>119999.69</v>
          </cell>
          <cell r="U165">
            <v>90226.74</v>
          </cell>
          <cell r="V165">
            <v>29772.95</v>
          </cell>
          <cell r="W165">
            <v>39504</v>
          </cell>
          <cell r="X165">
            <v>32904</v>
          </cell>
          <cell r="Y165">
            <v>6240</v>
          </cell>
          <cell r="Z165">
            <v>221</v>
          </cell>
          <cell r="AA165">
            <v>188.5</v>
          </cell>
          <cell r="AB165">
            <v>32.5</v>
          </cell>
          <cell r="AC165">
            <v>9458.25</v>
          </cell>
          <cell r="AD165">
            <v>6135.6</v>
          </cell>
          <cell r="AE165">
            <v>3322.65</v>
          </cell>
          <cell r="AF165">
            <v>21086.52</v>
          </cell>
          <cell r="AG165">
            <v>18248.849999999999</v>
          </cell>
          <cell r="AH165">
            <v>2837.67</v>
          </cell>
          <cell r="AI165">
            <v>119644.96</v>
          </cell>
          <cell r="AJ165">
            <v>90059.44</v>
          </cell>
          <cell r="AK165">
            <v>29585.52</v>
          </cell>
          <cell r="AL165">
            <v>0</v>
          </cell>
          <cell r="AM165">
            <v>0</v>
          </cell>
          <cell r="AN165">
            <v>0</v>
          </cell>
          <cell r="AO165">
            <v>166114.01999999999</v>
          </cell>
          <cell r="AP165">
            <v>139444.32</v>
          </cell>
          <cell r="AQ165">
            <v>26669.7</v>
          </cell>
          <cell r="AR165">
            <v>0</v>
          </cell>
          <cell r="AS165">
            <v>0</v>
          </cell>
          <cell r="AT165">
            <v>0</v>
          </cell>
          <cell r="AX165">
            <v>0</v>
          </cell>
          <cell r="AY165">
            <v>0</v>
          </cell>
          <cell r="AZ165">
            <v>0</v>
          </cell>
          <cell r="BA165">
            <v>0</v>
          </cell>
          <cell r="BB165">
            <v>0</v>
          </cell>
          <cell r="BC165">
            <v>41.23</v>
          </cell>
          <cell r="BD165">
            <v>140.59</v>
          </cell>
          <cell r="BE165">
            <v>-3950400</v>
          </cell>
          <cell r="BF165">
            <v>0</v>
          </cell>
          <cell r="BG165">
            <v>0</v>
          </cell>
          <cell r="BH165">
            <v>50</v>
          </cell>
          <cell r="BI165">
            <v>2</v>
          </cell>
        </row>
        <row r="166">
          <cell r="A166">
            <v>34003201</v>
          </cell>
          <cell r="B166" t="str">
            <v>AMRAVATI R</v>
          </cell>
          <cell r="C166">
            <v>201208</v>
          </cell>
          <cell r="D166">
            <v>2984</v>
          </cell>
          <cell r="E166" t="str">
            <v>AMRAVATI R</v>
          </cell>
          <cell r="F166">
            <v>34003</v>
          </cell>
          <cell r="G166" t="str">
            <v>33 KV MAHULI S/STN</v>
          </cell>
          <cell r="H166">
            <v>201</v>
          </cell>
          <cell r="I166" t="str">
            <v>11 KV DAWARGAON GAOTHAN</v>
          </cell>
          <cell r="J166" t="str">
            <v>OTH</v>
          </cell>
          <cell r="K166">
            <v>-31.86</v>
          </cell>
          <cell r="L166">
            <v>81.73</v>
          </cell>
          <cell r="M166">
            <v>-7.7691780000000108</v>
          </cell>
          <cell r="N166" t="str">
            <v/>
          </cell>
          <cell r="O166">
            <v>-7.77</v>
          </cell>
          <cell r="P166" t="str">
            <v>E</v>
          </cell>
          <cell r="Q166">
            <v>2187</v>
          </cell>
          <cell r="R166">
            <v>2</v>
          </cell>
          <cell r="S166">
            <v>0</v>
          </cell>
          <cell r="T166">
            <v>1570070.36</v>
          </cell>
          <cell r="U166">
            <v>20.71</v>
          </cell>
          <cell r="V166">
            <v>0</v>
          </cell>
          <cell r="W166">
            <v>375874</v>
          </cell>
          <cell r="X166">
            <v>914.73</v>
          </cell>
          <cell r="Y166">
            <v>0</v>
          </cell>
          <cell r="Z166">
            <v>1605.152</v>
          </cell>
          <cell r="AA166">
            <v>13</v>
          </cell>
          <cell r="AB166">
            <v>0</v>
          </cell>
          <cell r="AC166">
            <v>1625629.92</v>
          </cell>
          <cell r="AD166">
            <v>849.42</v>
          </cell>
          <cell r="AE166">
            <v>0</v>
          </cell>
          <cell r="AF166">
            <v>1809762.82</v>
          </cell>
          <cell r="AG166">
            <v>512.52</v>
          </cell>
          <cell r="AH166">
            <v>0</v>
          </cell>
          <cell r="AI166">
            <v>2056701.95</v>
          </cell>
          <cell r="AJ166">
            <v>0</v>
          </cell>
          <cell r="AK166">
            <v>0</v>
          </cell>
          <cell r="AL166">
            <v>0</v>
          </cell>
          <cell r="AM166">
            <v>0</v>
          </cell>
          <cell r="AN166">
            <v>0</v>
          </cell>
          <cell r="AO166">
            <v>99450.63</v>
          </cell>
          <cell r="AP166">
            <v>0</v>
          </cell>
          <cell r="AQ166">
            <v>0</v>
          </cell>
          <cell r="AR166">
            <v>0</v>
          </cell>
          <cell r="AS166">
            <v>0</v>
          </cell>
          <cell r="AT166">
            <v>0</v>
          </cell>
          <cell r="AX166">
            <v>0</v>
          </cell>
          <cell r="AY166">
            <v>0</v>
          </cell>
          <cell r="AZ166">
            <v>0</v>
          </cell>
          <cell r="BA166">
            <v>289900</v>
          </cell>
          <cell r="BB166">
            <v>81.73</v>
          </cell>
          <cell r="BC166">
            <v>203.64</v>
          </cell>
          <cell r="BD166">
            <v>0</v>
          </cell>
          <cell r="BE166">
            <v>-29.66</v>
          </cell>
          <cell r="BF166">
            <v>289900</v>
          </cell>
          <cell r="BG166">
            <v>0</v>
          </cell>
          <cell r="BH166">
            <v>52</v>
          </cell>
          <cell r="BI166">
            <v>15</v>
          </cell>
        </row>
        <row r="167">
          <cell r="A167">
            <v>34003202</v>
          </cell>
          <cell r="B167" t="str">
            <v>AMRAVATI R</v>
          </cell>
          <cell r="C167">
            <v>201208</v>
          </cell>
          <cell r="D167">
            <v>2984</v>
          </cell>
          <cell r="E167" t="str">
            <v>AMRAVATI R</v>
          </cell>
          <cell r="F167">
            <v>34003</v>
          </cell>
          <cell r="G167" t="str">
            <v>33KV S/S MAHULI</v>
          </cell>
          <cell r="H167">
            <v>202</v>
          </cell>
          <cell r="I167" t="str">
            <v>11 KV YAWALI FEEDER</v>
          </cell>
          <cell r="J167" t="str">
            <v>AGD</v>
          </cell>
          <cell r="K167">
            <v>-13.62</v>
          </cell>
          <cell r="L167">
            <v>33.936666700000004</v>
          </cell>
          <cell r="M167">
            <v>61.44115929545999</v>
          </cell>
          <cell r="N167" t="str">
            <v>G2</v>
          </cell>
          <cell r="O167">
            <v>61.44</v>
          </cell>
          <cell r="P167" t="str">
            <v>G1</v>
          </cell>
          <cell r="Q167">
            <v>1612</v>
          </cell>
          <cell r="R167">
            <v>355</v>
          </cell>
          <cell r="S167">
            <v>165</v>
          </cell>
          <cell r="T167">
            <v>6645084.4699999997</v>
          </cell>
          <cell r="U167">
            <v>2614856.67</v>
          </cell>
          <cell r="V167">
            <v>3107936.75</v>
          </cell>
          <cell r="W167">
            <v>728087</v>
          </cell>
          <cell r="X167">
            <v>334170.84000000003</v>
          </cell>
          <cell r="Y167">
            <v>159656.79999999999</v>
          </cell>
          <cell r="Z167">
            <v>4265.7006000000001</v>
          </cell>
          <cell r="AA167">
            <v>1649.5</v>
          </cell>
          <cell r="AB167">
            <v>758.5</v>
          </cell>
          <cell r="AC167">
            <v>1026398.62</v>
          </cell>
          <cell r="AD167">
            <v>37758.089999999997</v>
          </cell>
          <cell r="AE167">
            <v>5996.91</v>
          </cell>
          <cell r="AF167">
            <v>1412854.91</v>
          </cell>
          <cell r="AG167">
            <v>194516.85</v>
          </cell>
          <cell r="AH167">
            <v>97897.65</v>
          </cell>
          <cell r="AI167">
            <v>6969451.2400000002</v>
          </cell>
          <cell r="AJ167">
            <v>2597815.04</v>
          </cell>
          <cell r="AK167">
            <v>3106841.32</v>
          </cell>
          <cell r="AL167">
            <v>0</v>
          </cell>
          <cell r="AM167">
            <v>0</v>
          </cell>
          <cell r="AN167">
            <v>0</v>
          </cell>
          <cell r="AO167">
            <v>8440153.3300000001</v>
          </cell>
          <cell r="AP167">
            <v>3940542.7</v>
          </cell>
          <cell r="AQ167">
            <v>4439910.18</v>
          </cell>
          <cell r="AR167">
            <v>0</v>
          </cell>
          <cell r="AS167">
            <v>0</v>
          </cell>
          <cell r="AT167">
            <v>0</v>
          </cell>
          <cell r="AX167">
            <v>0</v>
          </cell>
          <cell r="AY167">
            <v>0</v>
          </cell>
          <cell r="AZ167">
            <v>0</v>
          </cell>
          <cell r="BA167">
            <v>640816</v>
          </cell>
          <cell r="BB167">
            <v>78.53</v>
          </cell>
          <cell r="BC167">
            <v>16.600000000000001</v>
          </cell>
          <cell r="BD167">
            <v>6.68</v>
          </cell>
          <cell r="BE167">
            <v>-13.62</v>
          </cell>
          <cell r="BF167">
            <v>640816</v>
          </cell>
          <cell r="BG167">
            <v>0</v>
          </cell>
          <cell r="BH167">
            <v>14</v>
          </cell>
          <cell r="BI167">
            <v>27</v>
          </cell>
        </row>
        <row r="168">
          <cell r="A168">
            <v>34003203</v>
          </cell>
          <cell r="B168" t="str">
            <v>AMRAVATI R</v>
          </cell>
          <cell r="C168">
            <v>201208</v>
          </cell>
          <cell r="D168">
            <v>2984</v>
          </cell>
          <cell r="E168" t="str">
            <v>AMRAVATI R</v>
          </cell>
          <cell r="F168">
            <v>34003</v>
          </cell>
          <cell r="G168" t="str">
            <v>33KV S/S MAHULI</v>
          </cell>
          <cell r="H168">
            <v>203</v>
          </cell>
          <cell r="I168" t="str">
            <v>11 KV MAHULI FEEDER</v>
          </cell>
          <cell r="J168" t="str">
            <v>AGD</v>
          </cell>
          <cell r="K168">
            <v>-243.55</v>
          </cell>
          <cell r="L168">
            <v>63.994999999999997</v>
          </cell>
          <cell r="M168">
            <v>-119.85482250000001</v>
          </cell>
          <cell r="N168" t="str">
            <v/>
          </cell>
          <cell r="O168">
            <v>-119.85</v>
          </cell>
          <cell r="P168" t="str">
            <v>E</v>
          </cell>
          <cell r="Q168">
            <v>523</v>
          </cell>
          <cell r="R168">
            <v>447</v>
          </cell>
          <cell r="S168">
            <v>35</v>
          </cell>
          <cell r="T168">
            <v>3316657.74</v>
          </cell>
          <cell r="U168">
            <v>2916337.91</v>
          </cell>
          <cell r="V168">
            <v>385433.13</v>
          </cell>
          <cell r="W168">
            <v>550833</v>
          </cell>
          <cell r="X168">
            <v>487643.71</v>
          </cell>
          <cell r="Y168">
            <v>48031.44</v>
          </cell>
          <cell r="Z168">
            <v>2514.6604000000002</v>
          </cell>
          <cell r="AA168">
            <v>2277</v>
          </cell>
          <cell r="AB168">
            <v>198.5</v>
          </cell>
          <cell r="AC168">
            <v>124702.84</v>
          </cell>
          <cell r="AD168">
            <v>74032.47</v>
          </cell>
          <cell r="AE168">
            <v>5392.74</v>
          </cell>
          <cell r="AF168">
            <v>314482.84000000003</v>
          </cell>
          <cell r="AG168">
            <v>244205.13</v>
          </cell>
          <cell r="AH168">
            <v>21744.99</v>
          </cell>
          <cell r="AI168">
            <v>3309643.97</v>
          </cell>
          <cell r="AJ168">
            <v>2908857.95</v>
          </cell>
          <cell r="AK168">
            <v>385074.08</v>
          </cell>
          <cell r="AL168">
            <v>0</v>
          </cell>
          <cell r="AM168">
            <v>0</v>
          </cell>
          <cell r="AN168">
            <v>0</v>
          </cell>
          <cell r="AO168">
            <v>4985418.55</v>
          </cell>
          <cell r="AP168">
            <v>4507397.68</v>
          </cell>
          <cell r="AQ168">
            <v>477834.82</v>
          </cell>
          <cell r="AR168">
            <v>0</v>
          </cell>
          <cell r="AS168">
            <v>0</v>
          </cell>
          <cell r="AT168">
            <v>0</v>
          </cell>
          <cell r="AX168">
            <v>0</v>
          </cell>
          <cell r="AY168">
            <v>0</v>
          </cell>
          <cell r="AZ168">
            <v>0</v>
          </cell>
          <cell r="BA168">
            <v>160337</v>
          </cell>
          <cell r="BB168">
            <v>92.78</v>
          </cell>
          <cell r="BC168">
            <v>35.21</v>
          </cell>
          <cell r="BD168">
            <v>29.55</v>
          </cell>
          <cell r="BE168">
            <v>-243.55</v>
          </cell>
          <cell r="BF168">
            <v>160337</v>
          </cell>
          <cell r="BG168">
            <v>0</v>
          </cell>
          <cell r="BI168">
            <v>23</v>
          </cell>
        </row>
        <row r="169">
          <cell r="A169">
            <v>34003204</v>
          </cell>
          <cell r="B169" t="str">
            <v>AMRAVATI R</v>
          </cell>
          <cell r="C169">
            <v>201208</v>
          </cell>
          <cell r="D169">
            <v>2984</v>
          </cell>
          <cell r="E169" t="str">
            <v>AMRAVATI R</v>
          </cell>
          <cell r="F169">
            <v>34003</v>
          </cell>
          <cell r="G169" t="str">
            <v>33KV S/S MAHULI</v>
          </cell>
          <cell r="H169">
            <v>204</v>
          </cell>
          <cell r="I169" t="str">
            <v>11 KV M.I.D.C. FEEDER</v>
          </cell>
          <cell r="J169" t="str">
            <v>OTH</v>
          </cell>
          <cell r="K169">
            <v>-13365300</v>
          </cell>
          <cell r="L169">
            <v>100</v>
          </cell>
          <cell r="M169">
            <v>-13365300</v>
          </cell>
          <cell r="N169" t="str">
            <v/>
          </cell>
          <cell r="O169">
            <v>-13365300</v>
          </cell>
          <cell r="P169" t="str">
            <v>E</v>
          </cell>
          <cell r="Q169">
            <v>32</v>
          </cell>
          <cell r="R169">
            <v>2</v>
          </cell>
          <cell r="S169">
            <v>0</v>
          </cell>
          <cell r="T169">
            <v>48873.440000000002</v>
          </cell>
          <cell r="U169">
            <v>0</v>
          </cell>
          <cell r="V169">
            <v>0</v>
          </cell>
          <cell r="W169">
            <v>133653</v>
          </cell>
          <cell r="X169">
            <v>3194.29</v>
          </cell>
          <cell r="Y169">
            <v>0</v>
          </cell>
          <cell r="Z169">
            <v>1071.2945999999999</v>
          </cell>
          <cell r="AA169">
            <v>15</v>
          </cell>
          <cell r="AB169">
            <v>0</v>
          </cell>
          <cell r="AC169">
            <v>709660.47</v>
          </cell>
          <cell r="AD169">
            <v>1678.77</v>
          </cell>
          <cell r="AE169">
            <v>0</v>
          </cell>
          <cell r="AF169">
            <v>629536.35</v>
          </cell>
          <cell r="AG169">
            <v>1672.29</v>
          </cell>
          <cell r="AH169">
            <v>0</v>
          </cell>
          <cell r="AI169">
            <v>44100.63</v>
          </cell>
          <cell r="AJ169">
            <v>0</v>
          </cell>
          <cell r="AK169">
            <v>0</v>
          </cell>
          <cell r="AL169">
            <v>0</v>
          </cell>
          <cell r="AM169">
            <v>0</v>
          </cell>
          <cell r="AN169">
            <v>0</v>
          </cell>
          <cell r="AO169">
            <v>289.08999999999997</v>
          </cell>
          <cell r="AP169">
            <v>0</v>
          </cell>
          <cell r="AQ169">
            <v>0</v>
          </cell>
          <cell r="AR169">
            <v>0</v>
          </cell>
          <cell r="AS169">
            <v>0</v>
          </cell>
          <cell r="AT169">
            <v>0</v>
          </cell>
          <cell r="AX169">
            <v>0</v>
          </cell>
          <cell r="AY169">
            <v>0</v>
          </cell>
          <cell r="AZ169">
            <v>0</v>
          </cell>
          <cell r="BA169">
            <v>0</v>
          </cell>
          <cell r="BB169">
            <v>112.23</v>
          </cell>
          <cell r="BC169">
            <v>125.49</v>
          </cell>
          <cell r="BD169">
            <v>0</v>
          </cell>
          <cell r="BE169">
            <v>-13365300</v>
          </cell>
          <cell r="BF169">
            <v>1673732</v>
          </cell>
          <cell r="BG169">
            <v>1714118</v>
          </cell>
          <cell r="BI169">
            <v>16</v>
          </cell>
        </row>
        <row r="170">
          <cell r="A170">
            <v>34003205</v>
          </cell>
          <cell r="B170" t="str">
            <v>AMRAVATI R</v>
          </cell>
          <cell r="C170">
            <v>201208</v>
          </cell>
          <cell r="D170">
            <v>2984</v>
          </cell>
          <cell r="E170" t="str">
            <v>AMRAVATI R</v>
          </cell>
          <cell r="F170">
            <v>34003</v>
          </cell>
          <cell r="G170" t="str">
            <v>33KV S/S MAHULI</v>
          </cell>
          <cell r="H170">
            <v>205</v>
          </cell>
          <cell r="I170" t="str">
            <v>11 KV MAHULI GAOTHAN</v>
          </cell>
          <cell r="J170" t="str">
            <v>OTH</v>
          </cell>
          <cell r="K170">
            <v>26.42</v>
          </cell>
          <cell r="L170">
            <v>94.27</v>
          </cell>
          <cell r="M170">
            <v>30.636133999999998</v>
          </cell>
          <cell r="N170" t="str">
            <v>C</v>
          </cell>
          <cell r="O170">
            <v>30.64</v>
          </cell>
          <cell r="P170" t="str">
            <v>C</v>
          </cell>
          <cell r="Q170">
            <v>2477</v>
          </cell>
          <cell r="R170">
            <v>4</v>
          </cell>
          <cell r="S170">
            <v>1</v>
          </cell>
          <cell r="T170">
            <v>1747645.42</v>
          </cell>
          <cell r="U170">
            <v>1496.8</v>
          </cell>
          <cell r="V170">
            <v>29997.8</v>
          </cell>
          <cell r="W170">
            <v>549761</v>
          </cell>
          <cell r="X170">
            <v>3795.06</v>
          </cell>
          <cell r="Y170">
            <v>973.58</v>
          </cell>
          <cell r="Z170">
            <v>1697.5024000000001</v>
          </cell>
          <cell r="AA170">
            <v>18</v>
          </cell>
          <cell r="AB170">
            <v>5</v>
          </cell>
          <cell r="AC170">
            <v>3015546.21</v>
          </cell>
          <cell r="AD170">
            <v>1537.83</v>
          </cell>
          <cell r="AE170">
            <v>12.93</v>
          </cell>
          <cell r="AF170">
            <v>2971169.4</v>
          </cell>
          <cell r="AG170">
            <v>2455.56</v>
          </cell>
          <cell r="AH170">
            <v>568.5</v>
          </cell>
          <cell r="AI170">
            <v>2467550.16</v>
          </cell>
          <cell r="AJ170">
            <v>1279.32</v>
          </cell>
          <cell r="AK170">
            <v>29994.54</v>
          </cell>
          <cell r="AL170">
            <v>0</v>
          </cell>
          <cell r="AM170">
            <v>0</v>
          </cell>
          <cell r="AN170">
            <v>0</v>
          </cell>
          <cell r="AO170">
            <v>158343.94</v>
          </cell>
          <cell r="AP170">
            <v>505.17</v>
          </cell>
          <cell r="AQ170">
            <v>48630.41</v>
          </cell>
          <cell r="AR170">
            <v>0</v>
          </cell>
          <cell r="AS170">
            <v>0</v>
          </cell>
          <cell r="AT170">
            <v>0</v>
          </cell>
          <cell r="AX170">
            <v>0</v>
          </cell>
          <cell r="AY170">
            <v>0</v>
          </cell>
          <cell r="AZ170">
            <v>0</v>
          </cell>
          <cell r="BA170">
            <v>747119</v>
          </cell>
          <cell r="BB170">
            <v>94.27</v>
          </cell>
          <cell r="BC170">
            <v>70.540000000000006</v>
          </cell>
          <cell r="BD170">
            <v>2.34</v>
          </cell>
          <cell r="BE170">
            <v>26.42</v>
          </cell>
          <cell r="BF170">
            <v>747119</v>
          </cell>
          <cell r="BG170">
            <v>0</v>
          </cell>
          <cell r="BH170">
            <v>19</v>
          </cell>
          <cell r="BI170">
            <v>16</v>
          </cell>
        </row>
        <row r="171">
          <cell r="A171">
            <v>34003206</v>
          </cell>
          <cell r="B171" t="str">
            <v>AMRAVATI R</v>
          </cell>
          <cell r="C171">
            <v>201208</v>
          </cell>
          <cell r="D171">
            <v>2984</v>
          </cell>
          <cell r="E171" t="str">
            <v>AMRAVATI R</v>
          </cell>
          <cell r="F171">
            <v>34003</v>
          </cell>
          <cell r="G171" t="str">
            <v>33 KV MAHULI S/STN</v>
          </cell>
          <cell r="H171">
            <v>206</v>
          </cell>
          <cell r="I171" t="str">
            <v>11 KV DAWARGAON AG</v>
          </cell>
          <cell r="J171" t="str">
            <v>AGD</v>
          </cell>
          <cell r="K171">
            <v>-1196.58</v>
          </cell>
          <cell r="L171">
            <v>24.093333300000001</v>
          </cell>
          <cell r="M171">
            <v>-212.38934090113997</v>
          </cell>
          <cell r="N171" t="str">
            <v/>
          </cell>
          <cell r="O171">
            <v>-212.39</v>
          </cell>
          <cell r="P171" t="str">
            <v>E</v>
          </cell>
          <cell r="Q171">
            <v>756</v>
          </cell>
          <cell r="R171">
            <v>560</v>
          </cell>
          <cell r="S171">
            <v>182</v>
          </cell>
          <cell r="T171">
            <v>6273567.2999999998</v>
          </cell>
          <cell r="U171">
            <v>2575277.25</v>
          </cell>
          <cell r="V171">
            <v>2977674.52</v>
          </cell>
          <cell r="W171">
            <v>776133</v>
          </cell>
          <cell r="X171">
            <v>551196</v>
          </cell>
          <cell r="Y171">
            <v>185976</v>
          </cell>
          <cell r="Z171">
            <v>3687.2386000000001</v>
          </cell>
          <cell r="AA171">
            <v>2784.5</v>
          </cell>
          <cell r="AB171">
            <v>861</v>
          </cell>
          <cell r="AC171">
            <v>158305.09</v>
          </cell>
          <cell r="AD171">
            <v>105140.97</v>
          </cell>
          <cell r="AE171">
            <v>11476.32</v>
          </cell>
          <cell r="AF171">
            <v>530684.89</v>
          </cell>
          <cell r="AG171">
            <v>314624.96999999997</v>
          </cell>
          <cell r="AH171">
            <v>110513.79</v>
          </cell>
          <cell r="AI171">
            <v>6322158.2599999998</v>
          </cell>
          <cell r="AJ171">
            <v>2562442.15</v>
          </cell>
          <cell r="AK171">
            <v>2976806.32</v>
          </cell>
          <cell r="AL171">
            <v>0</v>
          </cell>
          <cell r="AM171">
            <v>0</v>
          </cell>
          <cell r="AN171">
            <v>0</v>
          </cell>
          <cell r="AO171">
            <v>8079868.96</v>
          </cell>
          <cell r="AP171">
            <v>3885401.15</v>
          </cell>
          <cell r="AQ171">
            <v>4143431.81</v>
          </cell>
          <cell r="AR171">
            <v>0</v>
          </cell>
          <cell r="AS171">
            <v>0</v>
          </cell>
          <cell r="AT171">
            <v>0</v>
          </cell>
          <cell r="AX171">
            <v>0</v>
          </cell>
          <cell r="AY171">
            <v>0</v>
          </cell>
          <cell r="AZ171">
            <v>0</v>
          </cell>
          <cell r="BA171">
            <v>59860</v>
          </cell>
          <cell r="BB171">
            <v>21.79</v>
          </cell>
          <cell r="BC171">
            <v>38.200000000000003</v>
          </cell>
          <cell r="BD171">
            <v>12.29</v>
          </cell>
          <cell r="BE171">
            <v>-1196.58</v>
          </cell>
          <cell r="BF171">
            <v>59860</v>
          </cell>
          <cell r="BG171">
            <v>0</v>
          </cell>
          <cell r="BI171">
            <v>40</v>
          </cell>
        </row>
        <row r="172">
          <cell r="A172">
            <v>34025203</v>
          </cell>
          <cell r="B172" t="str">
            <v>AMRAVATI R</v>
          </cell>
          <cell r="C172">
            <v>201208</v>
          </cell>
          <cell r="D172">
            <v>2984</v>
          </cell>
          <cell r="E172" t="str">
            <v>AMRAVATI R</v>
          </cell>
          <cell r="F172">
            <v>34025</v>
          </cell>
          <cell r="G172" t="str">
            <v>33 KV WALGAON S/STN</v>
          </cell>
          <cell r="H172">
            <v>203</v>
          </cell>
          <cell r="I172" t="str">
            <v>11 kv khartalegaon</v>
          </cell>
          <cell r="J172" t="str">
            <v>AGD</v>
          </cell>
          <cell r="K172">
            <v>-23414700</v>
          </cell>
          <cell r="L172">
            <v>99.644999999999996</v>
          </cell>
          <cell r="M172">
            <v>-23331577.460000001</v>
          </cell>
          <cell r="N172" t="str">
            <v/>
          </cell>
          <cell r="O172">
            <v>-23331577</v>
          </cell>
          <cell r="P172" t="str">
            <v>E</v>
          </cell>
          <cell r="Q172">
            <v>663</v>
          </cell>
          <cell r="R172">
            <v>105</v>
          </cell>
          <cell r="S172">
            <v>25</v>
          </cell>
          <cell r="T172">
            <v>229506.34</v>
          </cell>
          <cell r="U172">
            <v>42528.34</v>
          </cell>
          <cell r="V172">
            <v>37326.839999999997</v>
          </cell>
          <cell r="W172">
            <v>234147</v>
          </cell>
          <cell r="X172">
            <v>105396</v>
          </cell>
          <cell r="Y172">
            <v>24948</v>
          </cell>
          <cell r="Z172">
            <v>1068.2016000000001</v>
          </cell>
          <cell r="AA172">
            <v>531.5</v>
          </cell>
          <cell r="AB172">
            <v>115.5</v>
          </cell>
          <cell r="AC172">
            <v>617625.43000000005</v>
          </cell>
          <cell r="AD172">
            <v>66633.69</v>
          </cell>
          <cell r="AE172">
            <v>23942.73</v>
          </cell>
          <cell r="AF172">
            <v>603647.06000000006</v>
          </cell>
          <cell r="AG172">
            <v>82629.899999999994</v>
          </cell>
          <cell r="AH172">
            <v>29103.27</v>
          </cell>
          <cell r="AI172">
            <v>293679.89</v>
          </cell>
          <cell r="AJ172">
            <v>41095.58</v>
          </cell>
          <cell r="AK172">
            <v>37343.199999999997</v>
          </cell>
          <cell r="AL172">
            <v>0</v>
          </cell>
          <cell r="AM172">
            <v>0</v>
          </cell>
          <cell r="AN172">
            <v>0</v>
          </cell>
          <cell r="AO172">
            <v>111514.09</v>
          </cell>
          <cell r="AP172">
            <v>46531.71</v>
          </cell>
          <cell r="AQ172">
            <v>59140.84</v>
          </cell>
          <cell r="AR172">
            <v>0</v>
          </cell>
          <cell r="AS172">
            <v>0</v>
          </cell>
          <cell r="AT172">
            <v>0</v>
          </cell>
          <cell r="AX172">
            <v>0</v>
          </cell>
          <cell r="AY172">
            <v>0</v>
          </cell>
          <cell r="AZ172">
            <v>0</v>
          </cell>
          <cell r="BA172">
            <v>0</v>
          </cell>
          <cell r="BB172">
            <v>103.14</v>
          </cell>
          <cell r="BC172">
            <v>99.29</v>
          </cell>
          <cell r="BD172">
            <v>102.81</v>
          </cell>
          <cell r="BE172">
            <v>-23414700</v>
          </cell>
          <cell r="BF172">
            <v>0</v>
          </cell>
          <cell r="BG172">
            <v>0</v>
          </cell>
          <cell r="BI172">
            <v>10</v>
          </cell>
        </row>
        <row r="173">
          <cell r="A173">
            <v>34031202</v>
          </cell>
          <cell r="B173" t="str">
            <v>AMRAVATI R</v>
          </cell>
          <cell r="C173">
            <v>201208</v>
          </cell>
          <cell r="D173">
            <v>2984</v>
          </cell>
          <cell r="E173" t="str">
            <v>AMRAVATI R</v>
          </cell>
          <cell r="F173">
            <v>34031</v>
          </cell>
          <cell r="G173" t="str">
            <v>33 Kv Malkhed</v>
          </cell>
          <cell r="H173">
            <v>202</v>
          </cell>
          <cell r="I173" t="str">
            <v>11 Kv Pardi</v>
          </cell>
          <cell r="J173" t="str">
            <v>AGD</v>
          </cell>
          <cell r="K173">
            <v>-29.9</v>
          </cell>
          <cell r="L173">
            <v>71.716666700000005</v>
          </cell>
          <cell r="M173">
            <v>6.8400499566999855</v>
          </cell>
          <cell r="N173" t="str">
            <v>A</v>
          </cell>
          <cell r="O173">
            <v>6.84</v>
          </cell>
          <cell r="P173" t="str">
            <v>A</v>
          </cell>
          <cell r="Q173">
            <v>1130</v>
          </cell>
          <cell r="R173">
            <v>184</v>
          </cell>
          <cell r="S173">
            <v>88</v>
          </cell>
          <cell r="T173">
            <v>2416660.29</v>
          </cell>
          <cell r="U173">
            <v>566056.54</v>
          </cell>
          <cell r="V173">
            <v>1189860.44</v>
          </cell>
          <cell r="W173">
            <v>428810</v>
          </cell>
          <cell r="X173">
            <v>175083</v>
          </cell>
          <cell r="Y173">
            <v>84672</v>
          </cell>
          <cell r="Z173">
            <v>3026.0610000000001</v>
          </cell>
          <cell r="AA173">
            <v>894</v>
          </cell>
          <cell r="AB173">
            <v>392</v>
          </cell>
          <cell r="AC173">
            <v>966103.16</v>
          </cell>
          <cell r="AD173">
            <v>69711.87</v>
          </cell>
          <cell r="AE173">
            <v>14721.15</v>
          </cell>
          <cell r="AF173">
            <v>1008591.45</v>
          </cell>
          <cell r="AG173">
            <v>104684.52</v>
          </cell>
          <cell r="AH173">
            <v>54946.29</v>
          </cell>
          <cell r="AI173">
            <v>2430758.71</v>
          </cell>
          <cell r="AJ173">
            <v>564200.72</v>
          </cell>
          <cell r="AK173">
            <v>1189845.8700000001</v>
          </cell>
          <cell r="AL173">
            <v>0</v>
          </cell>
          <cell r="AM173">
            <v>0</v>
          </cell>
          <cell r="AN173">
            <v>0</v>
          </cell>
          <cell r="AO173">
            <v>2959517.88</v>
          </cell>
          <cell r="AP173">
            <v>1024423.59</v>
          </cell>
          <cell r="AQ173">
            <v>1898558.35</v>
          </cell>
          <cell r="AR173">
            <v>0</v>
          </cell>
          <cell r="AS173">
            <v>0</v>
          </cell>
          <cell r="AT173">
            <v>0</v>
          </cell>
          <cell r="AX173">
            <v>0</v>
          </cell>
          <cell r="AY173">
            <v>0</v>
          </cell>
          <cell r="AZ173">
            <v>0</v>
          </cell>
          <cell r="BA173">
            <v>330120</v>
          </cell>
          <cell r="BB173">
            <v>103.29</v>
          </cell>
          <cell r="BC173">
            <v>81.69</v>
          </cell>
          <cell r="BD173">
            <v>33.46</v>
          </cell>
          <cell r="BE173">
            <v>-29.9</v>
          </cell>
          <cell r="BF173">
            <v>330120</v>
          </cell>
          <cell r="BG173">
            <v>0</v>
          </cell>
          <cell r="BI173">
            <v>17</v>
          </cell>
        </row>
        <row r="174">
          <cell r="A174">
            <v>34032202</v>
          </cell>
          <cell r="B174" t="str">
            <v>AMRAVATI R</v>
          </cell>
          <cell r="C174">
            <v>201208</v>
          </cell>
          <cell r="D174">
            <v>2984</v>
          </cell>
          <cell r="E174" t="str">
            <v>AMRAVATI R</v>
          </cell>
          <cell r="F174">
            <v>34032</v>
          </cell>
          <cell r="G174" t="str">
            <v>33 KV S/S MARDI</v>
          </cell>
          <cell r="H174">
            <v>202</v>
          </cell>
          <cell r="I174" t="str">
            <v>11 KV MARDI</v>
          </cell>
          <cell r="J174" t="str">
            <v>AGD</v>
          </cell>
          <cell r="K174">
            <v>-8.83</v>
          </cell>
          <cell r="L174">
            <v>82.094999999999999</v>
          </cell>
          <cell r="M174">
            <v>10.656011500000005</v>
          </cell>
          <cell r="N174" t="str">
            <v>A</v>
          </cell>
          <cell r="O174">
            <v>10.66</v>
          </cell>
          <cell r="P174" t="str">
            <v>A</v>
          </cell>
          <cell r="Q174">
            <v>1373</v>
          </cell>
          <cell r="R174">
            <v>265</v>
          </cell>
          <cell r="S174">
            <v>42</v>
          </cell>
          <cell r="T174">
            <v>2793455.91</v>
          </cell>
          <cell r="U174">
            <v>1352355.39</v>
          </cell>
          <cell r="V174">
            <v>534244.86</v>
          </cell>
          <cell r="W174">
            <v>580280</v>
          </cell>
          <cell r="X174">
            <v>239466</v>
          </cell>
          <cell r="Y174">
            <v>41472</v>
          </cell>
          <cell r="Z174">
            <v>3591.0340000000001</v>
          </cell>
          <cell r="AA174">
            <v>1300</v>
          </cell>
          <cell r="AB174">
            <v>192</v>
          </cell>
          <cell r="AC174">
            <v>1740878.49</v>
          </cell>
          <cell r="AD174">
            <v>86852.91</v>
          </cell>
          <cell r="AE174">
            <v>5590.2</v>
          </cell>
          <cell r="AF174">
            <v>1861600.25</v>
          </cell>
          <cell r="AG174">
            <v>148457.64000000001</v>
          </cell>
          <cell r="AH174">
            <v>24467.37</v>
          </cell>
          <cell r="AI174">
            <v>2969113.56</v>
          </cell>
          <cell r="AJ174">
            <v>1346689.39</v>
          </cell>
          <cell r="AK174">
            <v>534311.69999999995</v>
          </cell>
          <cell r="AL174">
            <v>0</v>
          </cell>
          <cell r="AM174">
            <v>0</v>
          </cell>
          <cell r="AN174">
            <v>0</v>
          </cell>
          <cell r="AO174">
            <v>3183390.09</v>
          </cell>
          <cell r="AP174">
            <v>2360990.62</v>
          </cell>
          <cell r="AQ174">
            <v>766605.12</v>
          </cell>
          <cell r="AR174">
            <v>0</v>
          </cell>
          <cell r="AS174">
            <v>0</v>
          </cell>
          <cell r="AT174">
            <v>0</v>
          </cell>
          <cell r="AX174">
            <v>0</v>
          </cell>
          <cell r="AY174">
            <v>0</v>
          </cell>
          <cell r="AZ174">
            <v>0</v>
          </cell>
          <cell r="BA174">
            <v>533200</v>
          </cell>
          <cell r="BB174">
            <v>94.4</v>
          </cell>
          <cell r="BC174">
            <v>69.790000000000006</v>
          </cell>
          <cell r="BD174">
            <v>28.46</v>
          </cell>
          <cell r="BE174">
            <v>-8.83</v>
          </cell>
          <cell r="BF174">
            <v>533200</v>
          </cell>
          <cell r="BG174">
            <v>0</v>
          </cell>
          <cell r="BI174">
            <v>32</v>
          </cell>
        </row>
        <row r="175">
          <cell r="A175">
            <v>34032203</v>
          </cell>
          <cell r="B175" t="str">
            <v>AMRAVATI R</v>
          </cell>
          <cell r="C175">
            <v>201208</v>
          </cell>
          <cell r="D175">
            <v>2984</v>
          </cell>
          <cell r="E175" t="str">
            <v>AMRAVATI R</v>
          </cell>
          <cell r="F175">
            <v>34032</v>
          </cell>
          <cell r="G175" t="str">
            <v>33 KV S/S MARDI</v>
          </cell>
          <cell r="H175">
            <v>203</v>
          </cell>
          <cell r="I175" t="str">
            <v>11 KV VIRGAVHAN</v>
          </cell>
          <cell r="J175" t="str">
            <v>AGD</v>
          </cell>
          <cell r="K175">
            <v>-26.86</v>
          </cell>
          <cell r="L175">
            <v>58.2066667</v>
          </cell>
          <cell r="M175">
            <v>26.15902262438</v>
          </cell>
          <cell r="N175" t="str">
            <v>C</v>
          </cell>
          <cell r="O175">
            <v>26.16</v>
          </cell>
          <cell r="P175" t="str">
            <v>B</v>
          </cell>
          <cell r="Q175">
            <v>267</v>
          </cell>
          <cell r="R175">
            <v>73</v>
          </cell>
          <cell r="S175">
            <v>23</v>
          </cell>
          <cell r="T175">
            <v>986116.03</v>
          </cell>
          <cell r="U175">
            <v>397519.14</v>
          </cell>
          <cell r="V175">
            <v>318689.02</v>
          </cell>
          <cell r="W175">
            <v>141003</v>
          </cell>
          <cell r="X175">
            <v>73881</v>
          </cell>
          <cell r="Y175">
            <v>24408</v>
          </cell>
          <cell r="Z175">
            <v>661.87120000000004</v>
          </cell>
          <cell r="AA175">
            <v>390.5</v>
          </cell>
          <cell r="AB175">
            <v>113</v>
          </cell>
          <cell r="AC175">
            <v>272493.33</v>
          </cell>
          <cell r="AD175">
            <v>19109.669999999998</v>
          </cell>
          <cell r="AE175">
            <v>2355.0300000000002</v>
          </cell>
          <cell r="AF175">
            <v>273215.40999999997</v>
          </cell>
          <cell r="AG175">
            <v>42780.27</v>
          </cell>
          <cell r="AH175">
            <v>15288.45</v>
          </cell>
          <cell r="AI175">
            <v>1003061.53</v>
          </cell>
          <cell r="AJ175">
            <v>397666.97</v>
          </cell>
          <cell r="AK175">
            <v>318826.28999999998</v>
          </cell>
          <cell r="AL175">
            <v>0</v>
          </cell>
          <cell r="AM175">
            <v>0</v>
          </cell>
          <cell r="AN175">
            <v>0</v>
          </cell>
          <cell r="AO175">
            <v>1160376.99</v>
          </cell>
          <cell r="AP175">
            <v>661114.28</v>
          </cell>
          <cell r="AQ175">
            <v>482037.82</v>
          </cell>
          <cell r="AR175">
            <v>0</v>
          </cell>
          <cell r="AS175">
            <v>0</v>
          </cell>
          <cell r="AT175">
            <v>0</v>
          </cell>
          <cell r="AX175">
            <v>0</v>
          </cell>
          <cell r="AY175">
            <v>0</v>
          </cell>
          <cell r="AZ175">
            <v>0</v>
          </cell>
          <cell r="BA175">
            <v>111150</v>
          </cell>
          <cell r="BB175">
            <v>114.35</v>
          </cell>
          <cell r="BC175">
            <v>55.71</v>
          </cell>
          <cell r="BD175">
            <v>18.91</v>
          </cell>
          <cell r="BE175">
            <v>-26.86</v>
          </cell>
          <cell r="BF175">
            <v>111150</v>
          </cell>
          <cell r="BG175">
            <v>0</v>
          </cell>
          <cell r="BI175">
            <v>8</v>
          </cell>
        </row>
        <row r="176">
          <cell r="A176">
            <v>34032205</v>
          </cell>
          <cell r="B176" t="str">
            <v>AMRAVATI R</v>
          </cell>
          <cell r="C176">
            <v>201208</v>
          </cell>
          <cell r="D176">
            <v>2984</v>
          </cell>
          <cell r="E176" t="str">
            <v>AMRAVATI R</v>
          </cell>
          <cell r="F176">
            <v>34032</v>
          </cell>
          <cell r="G176" t="str">
            <v>33 KV S/S MARDI</v>
          </cell>
          <cell r="H176">
            <v>205</v>
          </cell>
          <cell r="I176" t="str">
            <v>11 KV  Industrial Feedr</v>
          </cell>
          <cell r="J176" t="str">
            <v>OTH</v>
          </cell>
          <cell r="K176">
            <v>7.69</v>
          </cell>
          <cell r="L176">
            <v>92.21</v>
          </cell>
          <cell r="M176">
            <v>14.880949000000001</v>
          </cell>
          <cell r="N176" t="str">
            <v>A</v>
          </cell>
          <cell r="O176">
            <v>14.88</v>
          </cell>
          <cell r="P176" t="str">
            <v>A</v>
          </cell>
          <cell r="Q176">
            <v>141</v>
          </cell>
          <cell r="R176">
            <v>4</v>
          </cell>
          <cell r="S176">
            <v>0</v>
          </cell>
          <cell r="T176">
            <v>119444.17</v>
          </cell>
          <cell r="U176">
            <v>1164.96</v>
          </cell>
          <cell r="V176">
            <v>0</v>
          </cell>
          <cell r="W176">
            <v>96853</v>
          </cell>
          <cell r="X176">
            <v>4419</v>
          </cell>
          <cell r="Y176">
            <v>0</v>
          </cell>
          <cell r="Z176">
            <v>1320.0192</v>
          </cell>
          <cell r="AA176">
            <v>20</v>
          </cell>
          <cell r="AB176">
            <v>0</v>
          </cell>
          <cell r="AC176">
            <v>632883.19999999995</v>
          </cell>
          <cell r="AD176">
            <v>2050.59</v>
          </cell>
          <cell r="AE176">
            <v>0</v>
          </cell>
          <cell r="AF176">
            <v>681426.1</v>
          </cell>
          <cell r="AG176">
            <v>2934.66</v>
          </cell>
          <cell r="AH176">
            <v>0</v>
          </cell>
          <cell r="AI176">
            <v>111715.55</v>
          </cell>
          <cell r="AJ176">
            <v>876.53</v>
          </cell>
          <cell r="AK176">
            <v>0</v>
          </cell>
          <cell r="AL176">
            <v>0</v>
          </cell>
          <cell r="AM176">
            <v>0</v>
          </cell>
          <cell r="AN176">
            <v>0</v>
          </cell>
          <cell r="AO176">
            <v>1108.75</v>
          </cell>
          <cell r="AP176">
            <v>319.95999999999998</v>
          </cell>
          <cell r="AQ176">
            <v>0</v>
          </cell>
          <cell r="AR176">
            <v>0</v>
          </cell>
          <cell r="AS176">
            <v>0</v>
          </cell>
          <cell r="AT176">
            <v>0</v>
          </cell>
          <cell r="AX176">
            <v>0</v>
          </cell>
          <cell r="AY176">
            <v>0</v>
          </cell>
          <cell r="AZ176">
            <v>0</v>
          </cell>
          <cell r="BA176">
            <v>104920</v>
          </cell>
          <cell r="BB176">
            <v>92.21</v>
          </cell>
          <cell r="BC176">
            <v>78.739999999999995</v>
          </cell>
          <cell r="BD176">
            <v>0</v>
          </cell>
          <cell r="BE176">
            <v>7.69</v>
          </cell>
          <cell r="BF176">
            <v>104920</v>
          </cell>
          <cell r="BG176">
            <v>0</v>
          </cell>
          <cell r="BI176">
            <v>13</v>
          </cell>
        </row>
        <row r="177">
          <cell r="A177">
            <v>34042207</v>
          </cell>
          <cell r="B177" t="str">
            <v>AMRAVATI R</v>
          </cell>
          <cell r="C177">
            <v>201208</v>
          </cell>
          <cell r="D177">
            <v>2984</v>
          </cell>
          <cell r="E177" t="str">
            <v>AMRAVATI R</v>
          </cell>
          <cell r="F177">
            <v>34042</v>
          </cell>
          <cell r="G177" t="str">
            <v>33 kv engg. college amt</v>
          </cell>
          <cell r="H177">
            <v>207</v>
          </cell>
          <cell r="I177" t="str">
            <v>11 kv Kathora</v>
          </cell>
          <cell r="J177" t="str">
            <v>OTH</v>
          </cell>
          <cell r="K177">
            <v>-26.74</v>
          </cell>
          <cell r="L177">
            <v>100</v>
          </cell>
          <cell r="M177">
            <v>-26.739999999999995</v>
          </cell>
          <cell r="N177" t="str">
            <v/>
          </cell>
          <cell r="O177">
            <v>-26.74</v>
          </cell>
          <cell r="P177" t="str">
            <v>E</v>
          </cell>
          <cell r="Q177">
            <v>759</v>
          </cell>
          <cell r="R177">
            <v>42</v>
          </cell>
          <cell r="S177">
            <v>18</v>
          </cell>
          <cell r="T177">
            <v>287998.98</v>
          </cell>
          <cell r="U177">
            <v>61149.27</v>
          </cell>
          <cell r="V177">
            <v>43983.27</v>
          </cell>
          <cell r="W177">
            <v>456071</v>
          </cell>
          <cell r="X177">
            <v>40296.82</v>
          </cell>
          <cell r="Y177">
            <v>19126.41</v>
          </cell>
          <cell r="Z177">
            <v>5427.3220000000001</v>
          </cell>
          <cell r="AA177">
            <v>216</v>
          </cell>
          <cell r="AB177">
            <v>88</v>
          </cell>
          <cell r="AC177">
            <v>2611619.11</v>
          </cell>
          <cell r="AD177">
            <v>18614.099999999999</v>
          </cell>
          <cell r="AE177">
            <v>11045.13</v>
          </cell>
          <cell r="AF177">
            <v>2523815.4700000002</v>
          </cell>
          <cell r="AG177">
            <v>28956.69</v>
          </cell>
          <cell r="AH177">
            <v>15800.85</v>
          </cell>
          <cell r="AI177">
            <v>310111.35999999999</v>
          </cell>
          <cell r="AJ177">
            <v>60148.31</v>
          </cell>
          <cell r="AK177">
            <v>43865.35</v>
          </cell>
          <cell r="AL177">
            <v>0</v>
          </cell>
          <cell r="AM177">
            <v>0</v>
          </cell>
          <cell r="AN177">
            <v>0</v>
          </cell>
          <cell r="AO177">
            <v>117253.13</v>
          </cell>
          <cell r="AP177">
            <v>59864.43</v>
          </cell>
          <cell r="AQ177">
            <v>44686.9</v>
          </cell>
          <cell r="AR177">
            <v>0</v>
          </cell>
          <cell r="AS177">
            <v>0</v>
          </cell>
          <cell r="AT177">
            <v>0</v>
          </cell>
          <cell r="AX177">
            <v>0</v>
          </cell>
          <cell r="AY177">
            <v>0</v>
          </cell>
          <cell r="AZ177">
            <v>0</v>
          </cell>
          <cell r="BA177">
            <v>359859</v>
          </cell>
          <cell r="BB177">
            <v>103.87</v>
          </cell>
          <cell r="BC177">
            <v>77.33</v>
          </cell>
          <cell r="BD177">
            <v>86.73</v>
          </cell>
          <cell r="BE177">
            <v>-26.74</v>
          </cell>
          <cell r="BF177">
            <v>364940</v>
          </cell>
          <cell r="BG177">
            <v>5005</v>
          </cell>
          <cell r="BH177">
            <v>14</v>
          </cell>
          <cell r="BI177">
            <v>9</v>
          </cell>
        </row>
        <row r="178">
          <cell r="A178">
            <v>34050201</v>
          </cell>
          <cell r="B178" t="str">
            <v>AMRAVATI R</v>
          </cell>
          <cell r="C178">
            <v>201208</v>
          </cell>
          <cell r="D178">
            <v>2984</v>
          </cell>
          <cell r="E178" t="str">
            <v>AMRAVATI R</v>
          </cell>
          <cell r="F178">
            <v>34050</v>
          </cell>
          <cell r="G178" t="str">
            <v>33 KV SHIRALA SUB STATION</v>
          </cell>
          <cell r="H178">
            <v>201</v>
          </cell>
          <cell r="I178" t="str">
            <v>11 KV SHIRALA FEEDER</v>
          </cell>
          <cell r="J178" t="str">
            <v>OTH</v>
          </cell>
          <cell r="K178">
            <v>10.92</v>
          </cell>
          <cell r="L178">
            <v>94.39</v>
          </cell>
          <cell r="M178">
            <v>15.917388000000017</v>
          </cell>
          <cell r="N178" t="str">
            <v>A</v>
          </cell>
          <cell r="O178">
            <v>15.92</v>
          </cell>
          <cell r="P178" t="str">
            <v>A</v>
          </cell>
          <cell r="Q178">
            <v>2083</v>
          </cell>
          <cell r="R178">
            <v>61</v>
          </cell>
          <cell r="S178">
            <v>39</v>
          </cell>
          <cell r="T178">
            <v>2566575.3199999998</v>
          </cell>
          <cell r="U178">
            <v>290458.15999999997</v>
          </cell>
          <cell r="V178">
            <v>793871.39</v>
          </cell>
          <cell r="W178">
            <v>853453</v>
          </cell>
          <cell r="X178">
            <v>81520.490000000005</v>
          </cell>
          <cell r="Y178">
            <v>41509.910000000003</v>
          </cell>
          <cell r="Z178">
            <v>2639.1660000000002</v>
          </cell>
          <cell r="AA178">
            <v>309.5</v>
          </cell>
          <cell r="AB178">
            <v>147</v>
          </cell>
          <cell r="AC178">
            <v>2467011.64</v>
          </cell>
          <cell r="AD178">
            <v>24711.24</v>
          </cell>
          <cell r="AE178">
            <v>10724.31</v>
          </cell>
          <cell r="AF178">
            <v>2552658.6</v>
          </cell>
          <cell r="AG178">
            <v>45324.78</v>
          </cell>
          <cell r="AH178">
            <v>23385.15</v>
          </cell>
          <cell r="AI178">
            <v>2885303.05</v>
          </cell>
          <cell r="AJ178">
            <v>289589.73</v>
          </cell>
          <cell r="AK178">
            <v>823353.96</v>
          </cell>
          <cell r="AL178">
            <v>0</v>
          </cell>
          <cell r="AM178">
            <v>0</v>
          </cell>
          <cell r="AN178">
            <v>0</v>
          </cell>
          <cell r="AO178">
            <v>1784788.04</v>
          </cell>
          <cell r="AP178">
            <v>446733.34</v>
          </cell>
          <cell r="AQ178">
            <v>1257317.98</v>
          </cell>
          <cell r="AR178">
            <v>0</v>
          </cell>
          <cell r="AS178">
            <v>0</v>
          </cell>
          <cell r="AT178">
            <v>0</v>
          </cell>
          <cell r="AX178">
            <v>0</v>
          </cell>
          <cell r="AY178">
            <v>0</v>
          </cell>
          <cell r="AZ178">
            <v>0</v>
          </cell>
          <cell r="BA178">
            <v>958083</v>
          </cell>
          <cell r="BB178">
            <v>94.39</v>
          </cell>
          <cell r="BC178">
            <v>66.48</v>
          </cell>
          <cell r="BD178">
            <v>10.050000000000001</v>
          </cell>
          <cell r="BE178">
            <v>10.92</v>
          </cell>
          <cell r="BF178">
            <v>958083</v>
          </cell>
          <cell r="BG178">
            <v>0</v>
          </cell>
          <cell r="BH178">
            <v>18</v>
          </cell>
          <cell r="BI178">
            <v>15</v>
          </cell>
        </row>
        <row r="179">
          <cell r="A179">
            <v>34050202</v>
          </cell>
          <cell r="B179" t="str">
            <v>AMRAVATI R</v>
          </cell>
          <cell r="C179">
            <v>201208</v>
          </cell>
          <cell r="D179">
            <v>2984</v>
          </cell>
          <cell r="E179" t="str">
            <v>AMRAVATI R</v>
          </cell>
          <cell r="F179">
            <v>34050</v>
          </cell>
          <cell r="G179" t="str">
            <v>33 KV SHIRALA SUB STATION</v>
          </cell>
          <cell r="H179">
            <v>202</v>
          </cell>
          <cell r="I179" t="str">
            <v>11 KV PUSADA FEEDER</v>
          </cell>
          <cell r="J179" t="str">
            <v>AGD</v>
          </cell>
          <cell r="K179">
            <v>9.86</v>
          </cell>
          <cell r="L179">
            <v>86.204999999999998</v>
          </cell>
          <cell r="M179">
            <v>22.294813000000005</v>
          </cell>
          <cell r="N179" t="str">
            <v>B</v>
          </cell>
          <cell r="O179">
            <v>22.29</v>
          </cell>
          <cell r="P179" t="str">
            <v>B</v>
          </cell>
          <cell r="Q179">
            <v>2278</v>
          </cell>
          <cell r="R179">
            <v>184</v>
          </cell>
          <cell r="S179">
            <v>85</v>
          </cell>
          <cell r="T179">
            <v>2471574.3199999998</v>
          </cell>
          <cell r="U179">
            <v>555282.72</v>
          </cell>
          <cell r="V179">
            <v>1124617.98</v>
          </cell>
          <cell r="W179">
            <v>732514</v>
          </cell>
          <cell r="X179">
            <v>161485.89000000001</v>
          </cell>
          <cell r="Y179">
            <v>63546.51</v>
          </cell>
          <cell r="Z179">
            <v>3106.2757999999999</v>
          </cell>
          <cell r="AA179">
            <v>805.5</v>
          </cell>
          <cell r="AB179">
            <v>331</v>
          </cell>
          <cell r="AC179">
            <v>2464764.77</v>
          </cell>
          <cell r="AD179">
            <v>64911.72</v>
          </cell>
          <cell r="AE179">
            <v>20377.919999999998</v>
          </cell>
          <cell r="AF179">
            <v>2461914.71</v>
          </cell>
          <cell r="AG179">
            <v>107730.6</v>
          </cell>
          <cell r="AH179">
            <v>49449.21</v>
          </cell>
          <cell r="AI179">
            <v>2695519.67</v>
          </cell>
          <cell r="AJ179">
            <v>551712.47</v>
          </cell>
          <cell r="AK179">
            <v>1114847.68</v>
          </cell>
          <cell r="AL179">
            <v>0</v>
          </cell>
          <cell r="AM179">
            <v>0</v>
          </cell>
          <cell r="AN179">
            <v>0</v>
          </cell>
          <cell r="AO179">
            <v>2610683.7400000002</v>
          </cell>
          <cell r="AP179">
            <v>885696.88</v>
          </cell>
          <cell r="AQ179">
            <v>1686775.69</v>
          </cell>
          <cell r="AR179">
            <v>0</v>
          </cell>
          <cell r="AS179">
            <v>0</v>
          </cell>
          <cell r="AT179">
            <v>0</v>
          </cell>
          <cell r="AX179">
            <v>0</v>
          </cell>
          <cell r="AY179">
            <v>0</v>
          </cell>
          <cell r="AZ179">
            <v>0</v>
          </cell>
          <cell r="BA179">
            <v>826435</v>
          </cell>
          <cell r="BB179">
            <v>100.15</v>
          </cell>
          <cell r="BC179">
            <v>72.41</v>
          </cell>
          <cell r="BD179">
            <v>34.229999999999997</v>
          </cell>
          <cell r="BE179">
            <v>11.36</v>
          </cell>
          <cell r="BF179">
            <v>826435</v>
          </cell>
          <cell r="BG179">
            <v>0</v>
          </cell>
          <cell r="BH179">
            <v>45</v>
          </cell>
          <cell r="BI179">
            <v>24</v>
          </cell>
        </row>
        <row r="180">
          <cell r="A180">
            <v>34050203</v>
          </cell>
          <cell r="B180" t="str">
            <v>AMRAVATI R</v>
          </cell>
          <cell r="C180">
            <v>201208</v>
          </cell>
          <cell r="D180">
            <v>2984</v>
          </cell>
          <cell r="E180" t="str">
            <v>AMRAVATI R</v>
          </cell>
          <cell r="F180">
            <v>34050</v>
          </cell>
          <cell r="G180" t="str">
            <v>33 KV SHIRALA SUB STATION</v>
          </cell>
          <cell r="H180">
            <v>203</v>
          </cell>
          <cell r="I180" t="str">
            <v>11 KV ROHANKHEDA FEEDER</v>
          </cell>
          <cell r="J180" t="str">
            <v>AGD</v>
          </cell>
          <cell r="K180">
            <v>-30.26</v>
          </cell>
          <cell r="L180">
            <v>69.754999999999995</v>
          </cell>
          <cell r="M180">
            <v>9.137137000000024</v>
          </cell>
          <cell r="N180" t="str">
            <v>A</v>
          </cell>
          <cell r="O180">
            <v>9.14</v>
          </cell>
          <cell r="P180" t="str">
            <v>A</v>
          </cell>
          <cell r="Q180">
            <v>1698</v>
          </cell>
          <cell r="R180">
            <v>209</v>
          </cell>
          <cell r="S180">
            <v>102</v>
          </cell>
          <cell r="T180">
            <v>3697263.41</v>
          </cell>
          <cell r="U180">
            <v>1119668.22</v>
          </cell>
          <cell r="V180">
            <v>1774754.43</v>
          </cell>
          <cell r="W180">
            <v>544550</v>
          </cell>
          <cell r="X180">
            <v>170988.09</v>
          </cell>
          <cell r="Y180">
            <v>66286.929999999993</v>
          </cell>
          <cell r="Z180">
            <v>2444.4940000000001</v>
          </cell>
          <cell r="AA180">
            <v>883.5</v>
          </cell>
          <cell r="AB180">
            <v>370</v>
          </cell>
          <cell r="AC180">
            <v>1140565.3400000001</v>
          </cell>
          <cell r="AD180">
            <v>51830.16</v>
          </cell>
          <cell r="AE180">
            <v>10507.26</v>
          </cell>
          <cell r="AF180">
            <v>1314363.99</v>
          </cell>
          <cell r="AG180">
            <v>125160.06</v>
          </cell>
          <cell r="AH180">
            <v>66746.34</v>
          </cell>
          <cell r="AI180">
            <v>3871436.36</v>
          </cell>
          <cell r="AJ180">
            <v>1114632.23</v>
          </cell>
          <cell r="AK180">
            <v>1774663.91</v>
          </cell>
          <cell r="AL180">
            <v>0</v>
          </cell>
          <cell r="AM180">
            <v>0</v>
          </cell>
          <cell r="AN180">
            <v>0</v>
          </cell>
          <cell r="AO180">
            <v>4381264.08</v>
          </cell>
          <cell r="AP180">
            <v>1741987.65</v>
          </cell>
          <cell r="AQ180">
            <v>2591290.09</v>
          </cell>
          <cell r="AR180">
            <v>0</v>
          </cell>
          <cell r="AS180">
            <v>0</v>
          </cell>
          <cell r="AT180">
            <v>0</v>
          </cell>
          <cell r="AX180">
            <v>0</v>
          </cell>
          <cell r="AY180">
            <v>0</v>
          </cell>
          <cell r="AZ180">
            <v>0</v>
          </cell>
          <cell r="BA180">
            <v>421273</v>
          </cell>
          <cell r="BB180">
            <v>91.27</v>
          </cell>
          <cell r="BC180">
            <v>48.24</v>
          </cell>
          <cell r="BD180">
            <v>19.559999999999999</v>
          </cell>
          <cell r="BE180">
            <v>-29.26</v>
          </cell>
          <cell r="BF180">
            <v>421273</v>
          </cell>
          <cell r="BG180">
            <v>0</v>
          </cell>
          <cell r="BH180">
            <v>40</v>
          </cell>
          <cell r="BI180">
            <v>15</v>
          </cell>
        </row>
        <row r="181">
          <cell r="A181">
            <v>34057201</v>
          </cell>
          <cell r="B181" t="str">
            <v>AMRAVATI R</v>
          </cell>
          <cell r="C181">
            <v>201208</v>
          </cell>
          <cell r="D181">
            <v>2984</v>
          </cell>
          <cell r="E181" t="str">
            <v>AMRAVATI R</v>
          </cell>
          <cell r="F181">
            <v>34057</v>
          </cell>
          <cell r="G181" t="str">
            <v>33 KV NANDGAONPETH S/S.</v>
          </cell>
          <cell r="H181">
            <v>201</v>
          </cell>
          <cell r="I181" t="str">
            <v>11 KV NANDGAONPETH</v>
          </cell>
          <cell r="J181" t="str">
            <v>AGD</v>
          </cell>
          <cell r="K181">
            <v>-4.8</v>
          </cell>
          <cell r="L181">
            <v>75.27</v>
          </cell>
          <cell r="M181">
            <v>21.117040000000003</v>
          </cell>
          <cell r="N181" t="str">
            <v>B</v>
          </cell>
          <cell r="O181">
            <v>21.12</v>
          </cell>
          <cell r="P181" t="str">
            <v>B</v>
          </cell>
          <cell r="Q181">
            <v>3981</v>
          </cell>
          <cell r="R181">
            <v>498</v>
          </cell>
          <cell r="S181">
            <v>283</v>
          </cell>
          <cell r="T181">
            <v>6751627.6799999997</v>
          </cell>
          <cell r="U181">
            <v>1576997.75</v>
          </cell>
          <cell r="V181">
            <v>3237467.71</v>
          </cell>
          <cell r="W181">
            <v>1340280</v>
          </cell>
          <cell r="X181">
            <v>408484.86</v>
          </cell>
          <cell r="Y181">
            <v>190827.42</v>
          </cell>
          <cell r="Z181">
            <v>8127.8118000000004</v>
          </cell>
          <cell r="AA181">
            <v>2002</v>
          </cell>
          <cell r="AB181">
            <v>1046</v>
          </cell>
          <cell r="AC181">
            <v>4554954.74</v>
          </cell>
          <cell r="AD181">
            <v>140657.82</v>
          </cell>
          <cell r="AE181">
            <v>32994.06</v>
          </cell>
          <cell r="AF181">
            <v>5065920.83</v>
          </cell>
          <cell r="AG181">
            <v>278825.7</v>
          </cell>
          <cell r="AH181">
            <v>170073.42</v>
          </cell>
          <cell r="AI181">
            <v>7529754.4199999999</v>
          </cell>
          <cell r="AJ181">
            <v>1569252.18</v>
          </cell>
          <cell r="AK181">
            <v>3255510.46</v>
          </cell>
          <cell r="AL181">
            <v>0</v>
          </cell>
          <cell r="AM181">
            <v>0</v>
          </cell>
          <cell r="AN181">
            <v>0</v>
          </cell>
          <cell r="AO181">
            <v>7115526.6699999999</v>
          </cell>
          <cell r="AP181">
            <v>2461960.09</v>
          </cell>
          <cell r="AQ181">
            <v>4552119.96</v>
          </cell>
          <cell r="AR181">
            <v>0</v>
          </cell>
          <cell r="AS181">
            <v>0</v>
          </cell>
          <cell r="AT181">
            <v>0</v>
          </cell>
          <cell r="AX181">
            <v>0</v>
          </cell>
          <cell r="AY181">
            <v>0</v>
          </cell>
          <cell r="AZ181">
            <v>0</v>
          </cell>
          <cell r="BA181">
            <v>1278849</v>
          </cell>
          <cell r="BB181">
            <v>89.91</v>
          </cell>
          <cell r="BC181">
            <v>60.63</v>
          </cell>
          <cell r="BD181">
            <v>20.28</v>
          </cell>
          <cell r="BE181">
            <v>-4.8</v>
          </cell>
          <cell r="BF181">
            <v>1378798</v>
          </cell>
          <cell r="BG181">
            <v>98449</v>
          </cell>
          <cell r="BH181">
            <v>26</v>
          </cell>
          <cell r="BI181">
            <v>53</v>
          </cell>
        </row>
        <row r="182">
          <cell r="A182">
            <v>34057205</v>
          </cell>
          <cell r="B182" t="str">
            <v>AMRAVATI R</v>
          </cell>
          <cell r="C182">
            <v>201208</v>
          </cell>
          <cell r="D182">
            <v>2984</v>
          </cell>
          <cell r="E182" t="str">
            <v>AMRAVATI R</v>
          </cell>
          <cell r="F182">
            <v>34057</v>
          </cell>
          <cell r="G182" t="str">
            <v>33 KV NANDGAONPETH S/S.</v>
          </cell>
          <cell r="H182">
            <v>205</v>
          </cell>
          <cell r="I182" t="str">
            <v>11 KV BORGAON</v>
          </cell>
          <cell r="J182" t="str">
            <v>AGD</v>
          </cell>
          <cell r="K182">
            <v>-43.28</v>
          </cell>
          <cell r="L182">
            <v>56.56</v>
          </cell>
          <cell r="M182">
            <v>18.960831999999996</v>
          </cell>
          <cell r="N182" t="str">
            <v>B</v>
          </cell>
          <cell r="O182">
            <v>18.96</v>
          </cell>
          <cell r="P182" t="str">
            <v>A</v>
          </cell>
          <cell r="Q182">
            <v>335</v>
          </cell>
          <cell r="R182">
            <v>75</v>
          </cell>
          <cell r="S182">
            <v>74</v>
          </cell>
          <cell r="T182">
            <v>1252643.1100000001</v>
          </cell>
          <cell r="U182">
            <v>239329.52</v>
          </cell>
          <cell r="V182">
            <v>763970.5</v>
          </cell>
          <cell r="W182">
            <v>303364</v>
          </cell>
          <cell r="X182">
            <v>65479.98</v>
          </cell>
          <cell r="Y182">
            <v>54874.97</v>
          </cell>
          <cell r="Z182">
            <v>1077.2628</v>
          </cell>
          <cell r="AA182">
            <v>324.5</v>
          </cell>
          <cell r="AB182">
            <v>275</v>
          </cell>
          <cell r="AC182">
            <v>1735323.18</v>
          </cell>
          <cell r="AD182">
            <v>20872.86</v>
          </cell>
          <cell r="AE182">
            <v>11284.11</v>
          </cell>
          <cell r="AF182">
            <v>2131391.4500000002</v>
          </cell>
          <cell r="AG182">
            <v>45007.199999999997</v>
          </cell>
          <cell r="AH182">
            <v>44412.24</v>
          </cell>
          <cell r="AI182">
            <v>1342694.19</v>
          </cell>
          <cell r="AJ182">
            <v>238298.87</v>
          </cell>
          <cell r="AK182">
            <v>763916.13</v>
          </cell>
          <cell r="AL182">
            <v>0</v>
          </cell>
          <cell r="AM182">
            <v>0</v>
          </cell>
          <cell r="AN182">
            <v>0</v>
          </cell>
          <cell r="AO182">
            <v>1291922.3700000001</v>
          </cell>
          <cell r="AP182">
            <v>311128.93</v>
          </cell>
          <cell r="AQ182">
            <v>977799.75</v>
          </cell>
          <cell r="AR182">
            <v>0</v>
          </cell>
          <cell r="AS182">
            <v>0</v>
          </cell>
          <cell r="AT182">
            <v>0</v>
          </cell>
          <cell r="AX182">
            <v>0</v>
          </cell>
          <cell r="AY182">
            <v>0</v>
          </cell>
          <cell r="AZ182">
            <v>0</v>
          </cell>
          <cell r="BA182">
            <v>211723</v>
          </cell>
          <cell r="BB182">
            <v>82.07</v>
          </cell>
          <cell r="BC182">
            <v>55.96</v>
          </cell>
          <cell r="BD182">
            <v>31.65</v>
          </cell>
          <cell r="BE182">
            <v>-43.28</v>
          </cell>
          <cell r="BF182">
            <v>260874</v>
          </cell>
          <cell r="BG182">
            <v>48413</v>
          </cell>
          <cell r="BH182">
            <v>17</v>
          </cell>
          <cell r="BI182">
            <v>8</v>
          </cell>
        </row>
        <row r="183">
          <cell r="A183">
            <v>34057206</v>
          </cell>
          <cell r="B183" t="str">
            <v>AMRAVATI R</v>
          </cell>
          <cell r="C183">
            <v>201208</v>
          </cell>
          <cell r="D183">
            <v>2984</v>
          </cell>
          <cell r="E183" t="str">
            <v>AMRAVATI R</v>
          </cell>
          <cell r="F183">
            <v>34057</v>
          </cell>
          <cell r="G183" t="str">
            <v>33 KV NANDGAONPETH S/S.</v>
          </cell>
          <cell r="H183">
            <v>206</v>
          </cell>
          <cell r="I183" t="str">
            <v>11 KV KATHORA FEEDER</v>
          </cell>
          <cell r="J183" t="str">
            <v>AGD</v>
          </cell>
          <cell r="K183">
            <v>-53.86</v>
          </cell>
          <cell r="L183">
            <v>61.85</v>
          </cell>
          <cell r="M183">
            <v>4.8375899999999774</v>
          </cell>
          <cell r="N183" t="str">
            <v>A</v>
          </cell>
          <cell r="O183">
            <v>4.84</v>
          </cell>
          <cell r="P183" t="str">
            <v>A</v>
          </cell>
          <cell r="Q183">
            <v>496</v>
          </cell>
          <cell r="R183">
            <v>68</v>
          </cell>
          <cell r="S183">
            <v>95</v>
          </cell>
          <cell r="T183">
            <v>1574865.29</v>
          </cell>
          <cell r="U183">
            <v>132328.03</v>
          </cell>
          <cell r="V183">
            <v>1264541.81</v>
          </cell>
          <cell r="W183">
            <v>212800</v>
          </cell>
          <cell r="X183">
            <v>60037.73</v>
          </cell>
          <cell r="Y183">
            <v>66123.740000000005</v>
          </cell>
          <cell r="Z183">
            <v>952.54280000000006</v>
          </cell>
          <cell r="AA183">
            <v>264.5</v>
          </cell>
          <cell r="AB183">
            <v>327</v>
          </cell>
          <cell r="AC183">
            <v>523322.03</v>
          </cell>
          <cell r="AD183">
            <v>18200.73</v>
          </cell>
          <cell r="AE183">
            <v>12485.43</v>
          </cell>
          <cell r="AF183">
            <v>589520.84</v>
          </cell>
          <cell r="AG183">
            <v>36775.230000000003</v>
          </cell>
          <cell r="AH183">
            <v>55801.86</v>
          </cell>
          <cell r="AI183">
            <v>1598955.63</v>
          </cell>
          <cell r="AJ183">
            <v>131598.22</v>
          </cell>
          <cell r="AK183">
            <v>1264422.93</v>
          </cell>
          <cell r="AL183">
            <v>0</v>
          </cell>
          <cell r="AM183">
            <v>0</v>
          </cell>
          <cell r="AN183">
            <v>0</v>
          </cell>
          <cell r="AO183">
            <v>2007062.93</v>
          </cell>
          <cell r="AP183">
            <v>177917.29</v>
          </cell>
          <cell r="AQ183">
            <v>1821203.32</v>
          </cell>
          <cell r="AR183">
            <v>0</v>
          </cell>
          <cell r="AS183">
            <v>0</v>
          </cell>
          <cell r="AT183">
            <v>0</v>
          </cell>
          <cell r="AX183">
            <v>0</v>
          </cell>
          <cell r="AY183">
            <v>0</v>
          </cell>
          <cell r="AZ183">
            <v>0</v>
          </cell>
          <cell r="BA183">
            <v>138304</v>
          </cell>
          <cell r="BB183">
            <v>97.63</v>
          </cell>
          <cell r="BC183">
            <v>60.13</v>
          </cell>
          <cell r="BD183">
            <v>27.79</v>
          </cell>
          <cell r="BE183">
            <v>-53.86</v>
          </cell>
          <cell r="BF183">
            <v>138304</v>
          </cell>
          <cell r="BG183">
            <v>0</v>
          </cell>
          <cell r="BI183">
            <v>10</v>
          </cell>
        </row>
        <row r="184">
          <cell r="A184">
            <v>38011209</v>
          </cell>
          <cell r="B184" t="str">
            <v>AMRAVATI R</v>
          </cell>
          <cell r="C184">
            <v>201208</v>
          </cell>
          <cell r="D184">
            <v>2984</v>
          </cell>
          <cell r="E184" t="str">
            <v>AMRAVATI R</v>
          </cell>
          <cell r="F184">
            <v>38011</v>
          </cell>
          <cell r="G184" t="str">
            <v>220 K V Amravati</v>
          </cell>
          <cell r="H184">
            <v>209</v>
          </cell>
          <cell r="I184" t="str">
            <v>11 kv Tiwasa</v>
          </cell>
          <cell r="J184" t="str">
            <v>AGD</v>
          </cell>
          <cell r="K184">
            <v>18.86</v>
          </cell>
          <cell r="L184">
            <v>59.75</v>
          </cell>
          <cell r="M184">
            <v>51.51885</v>
          </cell>
          <cell r="N184" t="str">
            <v>F</v>
          </cell>
          <cell r="O184">
            <v>51.52</v>
          </cell>
          <cell r="P184" t="str">
            <v>E</v>
          </cell>
          <cell r="Q184">
            <v>760</v>
          </cell>
          <cell r="R184">
            <v>105</v>
          </cell>
          <cell r="S184">
            <v>102</v>
          </cell>
          <cell r="T184">
            <v>2631257.62</v>
          </cell>
          <cell r="U184">
            <v>404060.32</v>
          </cell>
          <cell r="V184">
            <v>1982145.76</v>
          </cell>
          <cell r="W184">
            <v>553804</v>
          </cell>
          <cell r="X184">
            <v>103719</v>
          </cell>
          <cell r="Y184">
            <v>104652</v>
          </cell>
          <cell r="Z184">
            <v>3011.4065999999998</v>
          </cell>
          <cell r="AA184">
            <v>519.5</v>
          </cell>
          <cell r="AB184">
            <v>484.5</v>
          </cell>
          <cell r="AC184">
            <v>2620766.12</v>
          </cell>
          <cell r="AD184">
            <v>28419.42</v>
          </cell>
          <cell r="AE184">
            <v>10472.25</v>
          </cell>
          <cell r="AF184">
            <v>2602661.0699999998</v>
          </cell>
          <cell r="AG184">
            <v>59931.18</v>
          </cell>
          <cell r="AH184">
            <v>60867.66</v>
          </cell>
          <cell r="AI184">
            <v>2675428.11</v>
          </cell>
          <cell r="AJ184">
            <v>403177.97</v>
          </cell>
          <cell r="AK184">
            <v>1982543.58</v>
          </cell>
          <cell r="AL184">
            <v>0</v>
          </cell>
          <cell r="AM184">
            <v>0</v>
          </cell>
          <cell r="AN184">
            <v>0</v>
          </cell>
          <cell r="AO184">
            <v>3667978.02</v>
          </cell>
          <cell r="AP184">
            <v>640601.30000000005</v>
          </cell>
          <cell r="AQ184">
            <v>3016150.8</v>
          </cell>
          <cell r="AR184">
            <v>0</v>
          </cell>
          <cell r="AS184">
            <v>0</v>
          </cell>
          <cell r="AT184">
            <v>0</v>
          </cell>
          <cell r="AX184">
            <v>0</v>
          </cell>
          <cell r="AY184">
            <v>0</v>
          </cell>
          <cell r="AZ184">
            <v>0</v>
          </cell>
          <cell r="BA184">
            <v>682547</v>
          </cell>
          <cell r="BB184">
            <v>103.49</v>
          </cell>
          <cell r="BC184">
            <v>57.99</v>
          </cell>
          <cell r="BD184">
            <v>21.26</v>
          </cell>
          <cell r="BE184">
            <v>18.86</v>
          </cell>
          <cell r="BF184">
            <v>759740</v>
          </cell>
          <cell r="BG184">
            <v>76036</v>
          </cell>
          <cell r="BH184">
            <v>12</v>
          </cell>
          <cell r="BI184">
            <v>19</v>
          </cell>
        </row>
        <row r="185">
          <cell r="A185">
            <v>34005201</v>
          </cell>
          <cell r="B185" t="str">
            <v>AMRAVATI R</v>
          </cell>
          <cell r="C185">
            <v>201208</v>
          </cell>
          <cell r="D185">
            <v>2992</v>
          </cell>
          <cell r="E185" t="str">
            <v>DHAMANGAON</v>
          </cell>
          <cell r="F185">
            <v>34005</v>
          </cell>
          <cell r="G185" t="str">
            <v>33 KV MANGRUL SUB STN</v>
          </cell>
          <cell r="H185">
            <v>201</v>
          </cell>
          <cell r="I185" t="str">
            <v>11 KV NIMMBOLI GAOTHAN</v>
          </cell>
          <cell r="J185" t="str">
            <v>OTH</v>
          </cell>
          <cell r="K185">
            <v>37.39</v>
          </cell>
          <cell r="L185">
            <v>93.86</v>
          </cell>
          <cell r="M185">
            <v>41.234254</v>
          </cell>
          <cell r="N185" t="str">
            <v>D</v>
          </cell>
          <cell r="O185">
            <v>41.23</v>
          </cell>
          <cell r="P185" t="str">
            <v>D</v>
          </cell>
          <cell r="Q185">
            <v>1506</v>
          </cell>
          <cell r="R185">
            <v>5</v>
          </cell>
          <cell r="S185">
            <v>0</v>
          </cell>
          <cell r="T185">
            <v>435094.7</v>
          </cell>
          <cell r="U185">
            <v>0</v>
          </cell>
          <cell r="V185">
            <v>0</v>
          </cell>
          <cell r="W185">
            <v>319613</v>
          </cell>
          <cell r="X185">
            <v>4133.9399999999996</v>
          </cell>
          <cell r="Y185">
            <v>0</v>
          </cell>
          <cell r="Z185">
            <v>1868.9721999999999</v>
          </cell>
          <cell r="AA185">
            <v>17</v>
          </cell>
          <cell r="AB185">
            <v>0</v>
          </cell>
          <cell r="AC185">
            <v>1472450.22</v>
          </cell>
          <cell r="AD185">
            <v>1589.16</v>
          </cell>
          <cell r="AE185">
            <v>0</v>
          </cell>
          <cell r="AF185">
            <v>1531129.34</v>
          </cell>
          <cell r="AG185">
            <v>2646</v>
          </cell>
          <cell r="AH185">
            <v>0</v>
          </cell>
          <cell r="AI185">
            <v>555800.51</v>
          </cell>
          <cell r="AJ185">
            <v>0</v>
          </cell>
          <cell r="AK185">
            <v>0</v>
          </cell>
          <cell r="AL185">
            <v>0</v>
          </cell>
          <cell r="AM185">
            <v>0</v>
          </cell>
          <cell r="AN185">
            <v>0</v>
          </cell>
          <cell r="AO185">
            <v>17562.560000000001</v>
          </cell>
          <cell r="AP185">
            <v>0</v>
          </cell>
          <cell r="AQ185">
            <v>0</v>
          </cell>
          <cell r="AR185">
            <v>0</v>
          </cell>
          <cell r="AS185">
            <v>0</v>
          </cell>
          <cell r="AT185">
            <v>0</v>
          </cell>
          <cell r="AX185">
            <v>0</v>
          </cell>
          <cell r="AY185">
            <v>0</v>
          </cell>
          <cell r="AZ185">
            <v>0</v>
          </cell>
          <cell r="BA185">
            <v>510520</v>
          </cell>
          <cell r="BB185">
            <v>93.86</v>
          </cell>
          <cell r="BC185">
            <v>75.08</v>
          </cell>
          <cell r="BD185">
            <v>0</v>
          </cell>
          <cell r="BE185">
            <v>37.39</v>
          </cell>
          <cell r="BF185">
            <v>510520</v>
          </cell>
          <cell r="BG185">
            <v>0</v>
          </cell>
          <cell r="BI185">
            <v>11</v>
          </cell>
        </row>
        <row r="186">
          <cell r="A186">
            <v>34005202</v>
          </cell>
          <cell r="B186" t="str">
            <v>AMRAVATI R</v>
          </cell>
          <cell r="C186">
            <v>201208</v>
          </cell>
          <cell r="D186">
            <v>2992</v>
          </cell>
          <cell r="E186" t="str">
            <v>DHAMANGAON</v>
          </cell>
          <cell r="F186">
            <v>34005</v>
          </cell>
          <cell r="G186" t="str">
            <v>33 KV MANGRUL SUB STN</v>
          </cell>
          <cell r="H186">
            <v>202</v>
          </cell>
          <cell r="I186" t="str">
            <v>11 KV MANGARUL</v>
          </cell>
          <cell r="J186" t="str">
            <v>AGD</v>
          </cell>
          <cell r="K186">
            <v>-7.78</v>
          </cell>
          <cell r="L186">
            <v>82.99</v>
          </cell>
          <cell r="M186">
            <v>10.553378000000009</v>
          </cell>
          <cell r="N186" t="str">
            <v>A</v>
          </cell>
          <cell r="O186">
            <v>10.55</v>
          </cell>
          <cell r="P186" t="str">
            <v>A</v>
          </cell>
          <cell r="Q186">
            <v>2016</v>
          </cell>
          <cell r="R186">
            <v>112</v>
          </cell>
          <cell r="S186">
            <v>24</v>
          </cell>
          <cell r="T186">
            <v>713736.77</v>
          </cell>
          <cell r="U186">
            <v>143372.19</v>
          </cell>
          <cell r="V186">
            <v>156504</v>
          </cell>
          <cell r="W186">
            <v>707935</v>
          </cell>
          <cell r="X186">
            <v>147132</v>
          </cell>
          <cell r="Y186">
            <v>33384</v>
          </cell>
          <cell r="Z186">
            <v>1874.9082000000001</v>
          </cell>
          <cell r="AA186">
            <v>474</v>
          </cell>
          <cell r="AB186">
            <v>104</v>
          </cell>
          <cell r="AC186">
            <v>2508894.62</v>
          </cell>
          <cell r="AD186">
            <v>49259.07</v>
          </cell>
          <cell r="AE186">
            <v>5374.05</v>
          </cell>
          <cell r="AF186">
            <v>2702637.07</v>
          </cell>
          <cell r="AG186">
            <v>80655.69</v>
          </cell>
          <cell r="AH186">
            <v>16754.34</v>
          </cell>
          <cell r="AI186">
            <v>899425.95</v>
          </cell>
          <cell r="AJ186">
            <v>141155.99</v>
          </cell>
          <cell r="AK186">
            <v>156151.79999999999</v>
          </cell>
          <cell r="AL186">
            <v>0</v>
          </cell>
          <cell r="AM186">
            <v>0</v>
          </cell>
          <cell r="AN186">
            <v>0</v>
          </cell>
          <cell r="AO186">
            <v>475445.02</v>
          </cell>
          <cell r="AP186">
            <v>241636.8</v>
          </cell>
          <cell r="AQ186">
            <v>222258.52</v>
          </cell>
          <cell r="AR186">
            <v>0</v>
          </cell>
          <cell r="AS186">
            <v>0</v>
          </cell>
          <cell r="AT186">
            <v>0</v>
          </cell>
          <cell r="AX186">
            <v>0</v>
          </cell>
          <cell r="AY186">
            <v>0</v>
          </cell>
          <cell r="AZ186">
            <v>0</v>
          </cell>
          <cell r="BA186">
            <v>656806</v>
          </cell>
          <cell r="BB186">
            <v>92.04</v>
          </cell>
          <cell r="BC186">
            <v>73.94</v>
          </cell>
          <cell r="BD186">
            <v>38.25</v>
          </cell>
          <cell r="BE186">
            <v>-7.78</v>
          </cell>
          <cell r="BF186">
            <v>656806</v>
          </cell>
          <cell r="BG186">
            <v>0</v>
          </cell>
          <cell r="BH186">
            <v>4</v>
          </cell>
          <cell r="BI186">
            <v>20</v>
          </cell>
        </row>
        <row r="187">
          <cell r="A187">
            <v>34005203</v>
          </cell>
          <cell r="B187" t="str">
            <v>AMRAVATI R</v>
          </cell>
          <cell r="C187">
            <v>201208</v>
          </cell>
          <cell r="D187">
            <v>2992</v>
          </cell>
          <cell r="E187" t="str">
            <v>DHAMANGAON</v>
          </cell>
          <cell r="F187">
            <v>34005</v>
          </cell>
          <cell r="G187" t="str">
            <v>33 KV MANGRUL SUB STN</v>
          </cell>
          <cell r="H187">
            <v>203</v>
          </cell>
          <cell r="I187" t="str">
            <v>11 KV KHANAPUR</v>
          </cell>
          <cell r="J187" t="str">
            <v>AGD</v>
          </cell>
          <cell r="K187">
            <v>3.18</v>
          </cell>
          <cell r="L187">
            <v>76.394999999999996</v>
          </cell>
          <cell r="M187">
            <v>26.034361000000004</v>
          </cell>
          <cell r="N187" t="str">
            <v>C</v>
          </cell>
          <cell r="O187">
            <v>26.03</v>
          </cell>
          <cell r="P187" t="str">
            <v>B</v>
          </cell>
          <cell r="Q187">
            <v>953</v>
          </cell>
          <cell r="R187">
            <v>91</v>
          </cell>
          <cell r="S187">
            <v>24</v>
          </cell>
          <cell r="T187">
            <v>976447.8</v>
          </cell>
          <cell r="U187">
            <v>70765.31</v>
          </cell>
          <cell r="V187">
            <v>206944.75</v>
          </cell>
          <cell r="W187">
            <v>357548</v>
          </cell>
          <cell r="X187">
            <v>120438</v>
          </cell>
          <cell r="Y187">
            <v>35952</v>
          </cell>
          <cell r="Z187">
            <v>1096.1436000000001</v>
          </cell>
          <cell r="AA187">
            <v>433</v>
          </cell>
          <cell r="AB187">
            <v>112</v>
          </cell>
          <cell r="AC187">
            <v>968371.02</v>
          </cell>
          <cell r="AD187">
            <v>36376.410000000003</v>
          </cell>
          <cell r="AE187">
            <v>6483.36</v>
          </cell>
          <cell r="AF187">
            <v>997663.38</v>
          </cell>
          <cell r="AG187">
            <v>79673.97</v>
          </cell>
          <cell r="AH187">
            <v>20528.400000000001</v>
          </cell>
          <cell r="AI187">
            <v>1084856.44</v>
          </cell>
          <cell r="AJ187">
            <v>67435.63</v>
          </cell>
          <cell r="AK187">
            <v>206626</v>
          </cell>
          <cell r="AL187">
            <v>0</v>
          </cell>
          <cell r="AM187">
            <v>0</v>
          </cell>
          <cell r="AN187">
            <v>0</v>
          </cell>
          <cell r="AO187">
            <v>342597.72</v>
          </cell>
          <cell r="AP187">
            <v>61754.47</v>
          </cell>
          <cell r="AQ187">
            <v>240224.03</v>
          </cell>
          <cell r="AR187">
            <v>0</v>
          </cell>
          <cell r="AS187">
            <v>0</v>
          </cell>
          <cell r="AT187">
            <v>0</v>
          </cell>
          <cell r="AX187">
            <v>0</v>
          </cell>
          <cell r="AY187">
            <v>0</v>
          </cell>
          <cell r="AZ187">
            <v>0</v>
          </cell>
          <cell r="BA187">
            <v>369290</v>
          </cell>
          <cell r="BB187">
            <v>99.38</v>
          </cell>
          <cell r="BC187">
            <v>53.41</v>
          </cell>
          <cell r="BD187">
            <v>38.130000000000003</v>
          </cell>
          <cell r="BE187">
            <v>3.18</v>
          </cell>
          <cell r="BF187">
            <v>369290</v>
          </cell>
          <cell r="BG187">
            <v>0</v>
          </cell>
          <cell r="BH187">
            <v>15</v>
          </cell>
          <cell r="BI187">
            <v>18</v>
          </cell>
        </row>
        <row r="188">
          <cell r="A188">
            <v>34005204</v>
          </cell>
          <cell r="B188" t="str">
            <v>AMRAVATI R</v>
          </cell>
          <cell r="C188">
            <v>201208</v>
          </cell>
          <cell r="D188">
            <v>2992</v>
          </cell>
          <cell r="E188" t="str">
            <v>DHAMANGAON</v>
          </cell>
          <cell r="F188">
            <v>34005</v>
          </cell>
          <cell r="G188" t="str">
            <v>33 KV MANGRUL SUB STN</v>
          </cell>
          <cell r="H188">
            <v>204</v>
          </cell>
          <cell r="I188" t="str">
            <v>11 KV DIGHI</v>
          </cell>
          <cell r="J188" t="str">
            <v>AGD</v>
          </cell>
          <cell r="K188">
            <v>6.66</v>
          </cell>
          <cell r="L188">
            <v>60.63</v>
          </cell>
          <cell r="M188">
            <v>43.407958000000001</v>
          </cell>
          <cell r="N188" t="str">
            <v>E</v>
          </cell>
          <cell r="O188">
            <v>43.41</v>
          </cell>
          <cell r="P188" t="str">
            <v>D</v>
          </cell>
          <cell r="Q188">
            <v>676</v>
          </cell>
          <cell r="R188">
            <v>41</v>
          </cell>
          <cell r="S188">
            <v>13</v>
          </cell>
          <cell r="T188">
            <v>520819.7</v>
          </cell>
          <cell r="U188">
            <v>124686.04</v>
          </cell>
          <cell r="V188">
            <v>208999.52</v>
          </cell>
          <cell r="W188">
            <v>228598</v>
          </cell>
          <cell r="X188">
            <v>62157</v>
          </cell>
          <cell r="Y188">
            <v>19581</v>
          </cell>
          <cell r="Z188">
            <v>665.60799999999995</v>
          </cell>
          <cell r="AA188">
            <v>205</v>
          </cell>
          <cell r="AB188">
            <v>61</v>
          </cell>
          <cell r="AC188">
            <v>565929.01</v>
          </cell>
          <cell r="AD188">
            <v>13998.33</v>
          </cell>
          <cell r="AE188">
            <v>2607.5100000000002</v>
          </cell>
          <cell r="AF188">
            <v>682086.16</v>
          </cell>
          <cell r="AG188">
            <v>44495.85</v>
          </cell>
          <cell r="AH188">
            <v>11143.44</v>
          </cell>
          <cell r="AI188">
            <v>582560.23</v>
          </cell>
          <cell r="AJ188">
            <v>123300.71</v>
          </cell>
          <cell r="AK188">
            <v>208943.86</v>
          </cell>
          <cell r="AL188">
            <v>0</v>
          </cell>
          <cell r="AM188">
            <v>0</v>
          </cell>
          <cell r="AN188">
            <v>0</v>
          </cell>
          <cell r="AO188">
            <v>455817.64</v>
          </cell>
          <cell r="AP188">
            <v>156083.54999999999</v>
          </cell>
          <cell r="AQ188">
            <v>291146.99</v>
          </cell>
          <cell r="AR188">
            <v>0</v>
          </cell>
          <cell r="AS188">
            <v>0</v>
          </cell>
          <cell r="AT188">
            <v>0</v>
          </cell>
          <cell r="AX188">
            <v>0</v>
          </cell>
          <cell r="AY188">
            <v>0</v>
          </cell>
          <cell r="AZ188">
            <v>0</v>
          </cell>
          <cell r="BA188">
            <v>244910</v>
          </cell>
          <cell r="BB188">
            <v>84.66</v>
          </cell>
          <cell r="BC188">
            <v>36.6</v>
          </cell>
          <cell r="BD188">
            <v>28.81</v>
          </cell>
          <cell r="BE188">
            <v>6.66</v>
          </cell>
          <cell r="BF188">
            <v>244910</v>
          </cell>
          <cell r="BG188">
            <v>0</v>
          </cell>
          <cell r="BH188">
            <v>7</v>
          </cell>
          <cell r="BI188">
            <v>11</v>
          </cell>
        </row>
        <row r="189">
          <cell r="A189">
            <v>34005205</v>
          </cell>
          <cell r="B189" t="str">
            <v>AMRAVATI R</v>
          </cell>
          <cell r="C189">
            <v>201208</v>
          </cell>
          <cell r="D189">
            <v>2992</v>
          </cell>
          <cell r="E189" t="str">
            <v>DHAMANGAON</v>
          </cell>
          <cell r="F189">
            <v>34005</v>
          </cell>
          <cell r="G189" t="str">
            <v>33 KV MANGRUL SUB STN</v>
          </cell>
          <cell r="H189">
            <v>205</v>
          </cell>
          <cell r="I189" t="str">
            <v>11 KV NIMMBOLI AG</v>
          </cell>
          <cell r="J189" t="str">
            <v>AGD</v>
          </cell>
          <cell r="K189">
            <v>85.51</v>
          </cell>
          <cell r="L189">
            <v>46.843333299999998</v>
          </cell>
          <cell r="M189">
            <v>93.212401004829999</v>
          </cell>
          <cell r="N189" t="str">
            <v>G3</v>
          </cell>
          <cell r="O189">
            <v>93.21</v>
          </cell>
          <cell r="P189" t="str">
            <v>G3</v>
          </cell>
          <cell r="Q189">
            <v>648</v>
          </cell>
          <cell r="R189">
            <v>473</v>
          </cell>
          <cell r="S189">
            <v>131</v>
          </cell>
          <cell r="T189">
            <v>3824082.77</v>
          </cell>
          <cell r="U189">
            <v>1414626.02</v>
          </cell>
          <cell r="V189">
            <v>1892305.18</v>
          </cell>
          <cell r="W189">
            <v>763742</v>
          </cell>
          <cell r="X189">
            <v>563565</v>
          </cell>
          <cell r="Y189">
            <v>160179</v>
          </cell>
          <cell r="Z189">
            <v>2403.5632000000001</v>
          </cell>
          <cell r="AA189">
            <v>1805.5</v>
          </cell>
          <cell r="AB189">
            <v>499</v>
          </cell>
          <cell r="AC189">
            <v>233269.29</v>
          </cell>
          <cell r="AD189">
            <v>131717.22</v>
          </cell>
          <cell r="AE189">
            <v>19526.16</v>
          </cell>
          <cell r="AF189">
            <v>528382.51</v>
          </cell>
          <cell r="AG189">
            <v>320373.21000000002</v>
          </cell>
          <cell r="AH189">
            <v>91954.8</v>
          </cell>
          <cell r="AI189">
            <v>3826094.51</v>
          </cell>
          <cell r="AJ189">
            <v>1401921.22</v>
          </cell>
          <cell r="AK189">
            <v>1891623.12</v>
          </cell>
          <cell r="AL189">
            <v>0</v>
          </cell>
          <cell r="AM189">
            <v>0</v>
          </cell>
          <cell r="AN189">
            <v>0</v>
          </cell>
          <cell r="AO189">
            <v>4922139.46</v>
          </cell>
          <cell r="AP189">
            <v>2268484.0299999998</v>
          </cell>
          <cell r="AQ189">
            <v>2616788.88</v>
          </cell>
          <cell r="AR189">
            <v>0</v>
          </cell>
          <cell r="AS189">
            <v>0</v>
          </cell>
          <cell r="AT189">
            <v>0</v>
          </cell>
          <cell r="AX189">
            <v>0</v>
          </cell>
          <cell r="AY189">
            <v>0</v>
          </cell>
          <cell r="AZ189">
            <v>0</v>
          </cell>
          <cell r="BA189">
            <v>5270000</v>
          </cell>
          <cell r="BB189">
            <v>66.7</v>
          </cell>
          <cell r="BC189">
            <v>47.93</v>
          </cell>
          <cell r="BD189">
            <v>25.9</v>
          </cell>
          <cell r="BE189">
            <v>85.51</v>
          </cell>
          <cell r="BF189">
            <v>5270000</v>
          </cell>
          <cell r="BG189">
            <v>0</v>
          </cell>
          <cell r="BH189">
            <v>22</v>
          </cell>
          <cell r="BI189">
            <v>31</v>
          </cell>
        </row>
        <row r="190">
          <cell r="A190">
            <v>34026202</v>
          </cell>
          <cell r="B190" t="str">
            <v>AMRAVATI R</v>
          </cell>
          <cell r="C190">
            <v>201208</v>
          </cell>
          <cell r="D190">
            <v>2992</v>
          </cell>
          <cell r="E190" t="str">
            <v>DHAMANGAON</v>
          </cell>
          <cell r="F190">
            <v>34026</v>
          </cell>
          <cell r="G190" t="str">
            <v>33 kv Deogaon</v>
          </cell>
          <cell r="H190">
            <v>202</v>
          </cell>
          <cell r="I190" t="str">
            <v>11 KV TALEGAON GAOTHAN</v>
          </cell>
          <cell r="J190" t="str">
            <v>OTH</v>
          </cell>
          <cell r="K190">
            <v>-27.16</v>
          </cell>
          <cell r="L190">
            <v>99.12</v>
          </cell>
          <cell r="M190">
            <v>-26.040992000000003</v>
          </cell>
          <cell r="N190" t="str">
            <v/>
          </cell>
          <cell r="O190">
            <v>-26.04</v>
          </cell>
          <cell r="P190" t="str">
            <v>E</v>
          </cell>
          <cell r="Q190">
            <v>2985</v>
          </cell>
          <cell r="R190">
            <v>88</v>
          </cell>
          <cell r="S190">
            <v>60</v>
          </cell>
          <cell r="T190">
            <v>1209500.3700000001</v>
          </cell>
          <cell r="U190">
            <v>135913.07999999999</v>
          </cell>
          <cell r="V190">
            <v>490376.48</v>
          </cell>
          <cell r="W190">
            <v>835019</v>
          </cell>
          <cell r="X190">
            <v>88983</v>
          </cell>
          <cell r="Y190">
            <v>70620</v>
          </cell>
          <cell r="Z190">
            <v>4400.1948000000002</v>
          </cell>
          <cell r="AA190">
            <v>282</v>
          </cell>
          <cell r="AB190">
            <v>220</v>
          </cell>
          <cell r="AC190">
            <v>3496006.66</v>
          </cell>
          <cell r="AD190">
            <v>33381.15</v>
          </cell>
          <cell r="AE190">
            <v>14981.28</v>
          </cell>
          <cell r="AF190">
            <v>3553964.23</v>
          </cell>
          <cell r="AG190">
            <v>49676.55</v>
          </cell>
          <cell r="AH190">
            <v>36513.15</v>
          </cell>
          <cell r="AI190">
            <v>1243557.25</v>
          </cell>
          <cell r="AJ190">
            <v>135655.07999999999</v>
          </cell>
          <cell r="AK190">
            <v>489971.69</v>
          </cell>
          <cell r="AL190">
            <v>0</v>
          </cell>
          <cell r="AM190">
            <v>0</v>
          </cell>
          <cell r="AN190">
            <v>0</v>
          </cell>
          <cell r="AO190">
            <v>1083554.72</v>
          </cell>
          <cell r="AP190">
            <v>281537.55</v>
          </cell>
          <cell r="AQ190">
            <v>769646.52</v>
          </cell>
          <cell r="AR190">
            <v>0</v>
          </cell>
          <cell r="AS190">
            <v>0</v>
          </cell>
          <cell r="AT190">
            <v>0</v>
          </cell>
          <cell r="AX190">
            <v>0</v>
          </cell>
          <cell r="AY190">
            <v>0</v>
          </cell>
          <cell r="AZ190">
            <v>0</v>
          </cell>
          <cell r="BA190">
            <v>656690</v>
          </cell>
          <cell r="BB190">
            <v>99.12</v>
          </cell>
          <cell r="BC190">
            <v>83.54</v>
          </cell>
          <cell r="BD190">
            <v>50.31</v>
          </cell>
          <cell r="BE190">
            <v>-27.16</v>
          </cell>
          <cell r="BF190">
            <v>656690</v>
          </cell>
          <cell r="BG190">
            <v>0</v>
          </cell>
          <cell r="BH190">
            <v>16</v>
          </cell>
          <cell r="BI190">
            <v>18</v>
          </cell>
        </row>
        <row r="191">
          <cell r="A191">
            <v>34026203</v>
          </cell>
          <cell r="B191" t="str">
            <v>AMRAVATI R</v>
          </cell>
          <cell r="C191">
            <v>201208</v>
          </cell>
          <cell r="D191">
            <v>2992</v>
          </cell>
          <cell r="E191" t="str">
            <v>DHAMANGAON</v>
          </cell>
          <cell r="F191">
            <v>34026</v>
          </cell>
          <cell r="G191" t="str">
            <v>33 kv Deogaon</v>
          </cell>
          <cell r="H191">
            <v>203</v>
          </cell>
          <cell r="I191" t="str">
            <v>11 KV BORGAON GAOTHAN</v>
          </cell>
          <cell r="J191" t="str">
            <v>OTH</v>
          </cell>
          <cell r="K191">
            <v>27.14</v>
          </cell>
          <cell r="L191">
            <v>99.97</v>
          </cell>
          <cell r="M191">
            <v>27.161857999999995</v>
          </cell>
          <cell r="N191" t="str">
            <v>C</v>
          </cell>
          <cell r="O191">
            <v>27.16</v>
          </cell>
          <cell r="P191" t="str">
            <v>C</v>
          </cell>
          <cell r="Q191">
            <v>895</v>
          </cell>
          <cell r="R191">
            <v>4</v>
          </cell>
          <cell r="S191">
            <v>6</v>
          </cell>
          <cell r="T191">
            <v>262432.65000000002</v>
          </cell>
          <cell r="U191">
            <v>2917.1</v>
          </cell>
          <cell r="V191">
            <v>51636.1</v>
          </cell>
          <cell r="W191">
            <v>207981</v>
          </cell>
          <cell r="X191">
            <v>6270</v>
          </cell>
          <cell r="Y191">
            <v>9630</v>
          </cell>
          <cell r="Z191">
            <v>586.99919999999997</v>
          </cell>
          <cell r="AA191">
            <v>20</v>
          </cell>
          <cell r="AB191">
            <v>30</v>
          </cell>
          <cell r="AC191">
            <v>1064787.8600000001</v>
          </cell>
          <cell r="AD191">
            <v>2720.67</v>
          </cell>
          <cell r="AE191">
            <v>228.78</v>
          </cell>
          <cell r="AF191">
            <v>1059862.06</v>
          </cell>
          <cell r="AG191">
            <v>4196.07</v>
          </cell>
          <cell r="AH191">
            <v>5298.03</v>
          </cell>
          <cell r="AI191">
            <v>241702.3</v>
          </cell>
          <cell r="AJ191">
            <v>2560.02</v>
          </cell>
          <cell r="AK191">
            <v>48055.55</v>
          </cell>
          <cell r="AL191">
            <v>0</v>
          </cell>
          <cell r="AM191">
            <v>0</v>
          </cell>
          <cell r="AN191">
            <v>0</v>
          </cell>
          <cell r="AO191">
            <v>56492.12</v>
          </cell>
          <cell r="AP191">
            <v>2101.35</v>
          </cell>
          <cell r="AQ191">
            <v>48412.53</v>
          </cell>
          <cell r="AR191">
            <v>0</v>
          </cell>
          <cell r="AS191">
            <v>0</v>
          </cell>
          <cell r="AT191">
            <v>0</v>
          </cell>
          <cell r="AX191">
            <v>0</v>
          </cell>
          <cell r="AY191">
            <v>0</v>
          </cell>
          <cell r="AZ191">
            <v>0</v>
          </cell>
          <cell r="BA191">
            <v>285450</v>
          </cell>
          <cell r="BB191">
            <v>99.97</v>
          </cell>
          <cell r="BC191">
            <v>73.599999999999994</v>
          </cell>
          <cell r="BD191">
            <v>-53.74</v>
          </cell>
          <cell r="BE191">
            <v>27.14</v>
          </cell>
          <cell r="BF191">
            <v>285450</v>
          </cell>
          <cell r="BG191">
            <v>0</v>
          </cell>
          <cell r="BH191">
            <v>13</v>
          </cell>
          <cell r="BI191">
            <v>10</v>
          </cell>
        </row>
        <row r="192">
          <cell r="A192">
            <v>34026204</v>
          </cell>
          <cell r="B192" t="str">
            <v>AMRAVATI R</v>
          </cell>
          <cell r="C192">
            <v>201208</v>
          </cell>
          <cell r="D192">
            <v>2992</v>
          </cell>
          <cell r="E192" t="str">
            <v>DHAMANGAON</v>
          </cell>
          <cell r="F192">
            <v>34026</v>
          </cell>
          <cell r="G192" t="str">
            <v>33 KV DEOGAON</v>
          </cell>
          <cell r="H192">
            <v>204</v>
          </cell>
          <cell r="I192" t="str">
            <v>11 KV TALEGAON AG</v>
          </cell>
          <cell r="J192" t="str">
            <v>AGD</v>
          </cell>
          <cell r="K192">
            <v>22.2</v>
          </cell>
          <cell r="L192">
            <v>56.26</v>
          </cell>
          <cell r="M192">
            <v>56.229720000000007</v>
          </cell>
          <cell r="N192" t="str">
            <v>G1</v>
          </cell>
          <cell r="O192">
            <v>56.23</v>
          </cell>
          <cell r="P192" t="str">
            <v>F</v>
          </cell>
          <cell r="Q192">
            <v>468</v>
          </cell>
          <cell r="R192">
            <v>239</v>
          </cell>
          <cell r="S192">
            <v>211</v>
          </cell>
          <cell r="T192">
            <v>2528607.3199999998</v>
          </cell>
          <cell r="U192">
            <v>328279.84000000003</v>
          </cell>
          <cell r="V192">
            <v>2146115.85</v>
          </cell>
          <cell r="W192">
            <v>522096</v>
          </cell>
          <cell r="X192">
            <v>236190</v>
          </cell>
          <cell r="Y192">
            <v>264183</v>
          </cell>
          <cell r="Z192">
            <v>1688.444</v>
          </cell>
          <cell r="AA192">
            <v>767</v>
          </cell>
          <cell r="AB192">
            <v>823</v>
          </cell>
          <cell r="AC192">
            <v>156770.35</v>
          </cell>
          <cell r="AD192">
            <v>76825.8</v>
          </cell>
          <cell r="AE192">
            <v>33780.720000000001</v>
          </cell>
          <cell r="AF192">
            <v>321371.98</v>
          </cell>
          <cell r="AG192">
            <v>131255.79</v>
          </cell>
          <cell r="AH192">
            <v>129142.65</v>
          </cell>
          <cell r="AI192">
            <v>2534317.5099999998</v>
          </cell>
          <cell r="AJ192">
            <v>321143.53000000003</v>
          </cell>
          <cell r="AK192">
            <v>2144646.33</v>
          </cell>
          <cell r="AL192">
            <v>0</v>
          </cell>
          <cell r="AM192">
            <v>0</v>
          </cell>
          <cell r="AN192">
            <v>0</v>
          </cell>
          <cell r="AO192">
            <v>3776510.71</v>
          </cell>
          <cell r="AP192">
            <v>542781.72</v>
          </cell>
          <cell r="AQ192">
            <v>3230365.73</v>
          </cell>
          <cell r="AR192">
            <v>0</v>
          </cell>
          <cell r="AS192">
            <v>0</v>
          </cell>
          <cell r="AT192">
            <v>0</v>
          </cell>
          <cell r="AX192">
            <v>0</v>
          </cell>
          <cell r="AY192">
            <v>0</v>
          </cell>
          <cell r="AZ192">
            <v>0</v>
          </cell>
          <cell r="BA192">
            <v>671088</v>
          </cell>
          <cell r="BB192">
            <v>68.67</v>
          </cell>
          <cell r="BC192">
            <v>68.41</v>
          </cell>
          <cell r="BD192">
            <v>31.7</v>
          </cell>
          <cell r="BE192">
            <v>22.2</v>
          </cell>
          <cell r="BF192">
            <v>671088</v>
          </cell>
          <cell r="BG192">
            <v>0</v>
          </cell>
          <cell r="BH192">
            <v>19</v>
          </cell>
          <cell r="BI192">
            <v>23</v>
          </cell>
        </row>
        <row r="193">
          <cell r="A193">
            <v>34026205</v>
          </cell>
          <cell r="B193" t="str">
            <v>AMRAVATI R</v>
          </cell>
          <cell r="C193">
            <v>201208</v>
          </cell>
          <cell r="D193">
            <v>2992</v>
          </cell>
          <cell r="E193" t="str">
            <v>DHAMANGAON</v>
          </cell>
          <cell r="F193">
            <v>34026</v>
          </cell>
          <cell r="G193" t="str">
            <v>33 KV DEOGAON</v>
          </cell>
          <cell r="H193">
            <v>205</v>
          </cell>
          <cell r="I193" t="str">
            <v>11 KV BORGAON AG</v>
          </cell>
          <cell r="J193" t="str">
            <v>AGD</v>
          </cell>
          <cell r="K193">
            <v>-46574300</v>
          </cell>
          <cell r="L193">
            <v>72.42</v>
          </cell>
          <cell r="M193">
            <v>-33729080.479999997</v>
          </cell>
          <cell r="N193" t="str">
            <v/>
          </cell>
          <cell r="O193">
            <v>-33729080</v>
          </cell>
          <cell r="P193" t="str">
            <v>E</v>
          </cell>
          <cell r="Q193">
            <v>743</v>
          </cell>
          <cell r="R193">
            <v>166</v>
          </cell>
          <cell r="S193">
            <v>126</v>
          </cell>
          <cell r="T193">
            <v>1800715.83</v>
          </cell>
          <cell r="U193">
            <v>204725.54</v>
          </cell>
          <cell r="V193">
            <v>1135307.3899999999</v>
          </cell>
          <cell r="W193">
            <v>465743</v>
          </cell>
          <cell r="X193">
            <v>171633</v>
          </cell>
          <cell r="Y193">
            <v>158895</v>
          </cell>
          <cell r="Z193">
            <v>1387.0193999999999</v>
          </cell>
          <cell r="AA193">
            <v>566</v>
          </cell>
          <cell r="AB193">
            <v>495</v>
          </cell>
          <cell r="AC193">
            <v>672150.69</v>
          </cell>
          <cell r="AD193">
            <v>67890.66</v>
          </cell>
          <cell r="AE193">
            <v>36965.46</v>
          </cell>
          <cell r="AF193">
            <v>822868.03</v>
          </cell>
          <cell r="AG193">
            <v>101817.33</v>
          </cell>
          <cell r="AH193">
            <v>84351.87</v>
          </cell>
          <cell r="AI193">
            <v>1956891.34</v>
          </cell>
          <cell r="AJ193">
            <v>202037.56</v>
          </cell>
          <cell r="AK193">
            <v>1135777.1000000001</v>
          </cell>
          <cell r="AL193">
            <v>0</v>
          </cell>
          <cell r="AM193">
            <v>0</v>
          </cell>
          <cell r="AN193">
            <v>0</v>
          </cell>
          <cell r="AO193">
            <v>1907770.15</v>
          </cell>
          <cell r="AP193">
            <v>297026.02</v>
          </cell>
          <cell r="AQ193">
            <v>1578955.11</v>
          </cell>
          <cell r="AR193">
            <v>0</v>
          </cell>
          <cell r="AS193">
            <v>0</v>
          </cell>
          <cell r="AT193">
            <v>0</v>
          </cell>
          <cell r="AX193">
            <v>0</v>
          </cell>
          <cell r="AY193">
            <v>0</v>
          </cell>
          <cell r="AZ193">
            <v>0</v>
          </cell>
          <cell r="BA193">
            <v>0</v>
          </cell>
          <cell r="BB193">
            <v>81.64</v>
          </cell>
          <cell r="BC193">
            <v>81.040000000000006</v>
          </cell>
          <cell r="BD193">
            <v>54.58</v>
          </cell>
          <cell r="BE193">
            <v>-46574300</v>
          </cell>
          <cell r="BF193">
            <v>0</v>
          </cell>
          <cell r="BG193">
            <v>0</v>
          </cell>
          <cell r="BH193">
            <v>17</v>
          </cell>
          <cell r="BI193">
            <v>19</v>
          </cell>
        </row>
        <row r="194">
          <cell r="A194">
            <v>34035201</v>
          </cell>
          <cell r="B194" t="str">
            <v>AMRAVATI R</v>
          </cell>
          <cell r="C194">
            <v>201208</v>
          </cell>
          <cell r="D194">
            <v>2992</v>
          </cell>
          <cell r="E194" t="str">
            <v>DHAMANGAON</v>
          </cell>
          <cell r="F194">
            <v>34035</v>
          </cell>
          <cell r="G194" t="str">
            <v>33 kv Anjansingi</v>
          </cell>
          <cell r="H194">
            <v>201</v>
          </cell>
          <cell r="I194" t="str">
            <v>11 KV ANJANSIGI</v>
          </cell>
          <cell r="J194" t="str">
            <v>AGD</v>
          </cell>
          <cell r="K194">
            <v>80.02</v>
          </cell>
          <cell r="L194">
            <v>55.086666700000002</v>
          </cell>
          <cell r="M194">
            <v>88.993683993339999</v>
          </cell>
          <cell r="N194" t="str">
            <v>G3</v>
          </cell>
          <cell r="O194">
            <v>88.99</v>
          </cell>
          <cell r="P194" t="str">
            <v>G3</v>
          </cell>
          <cell r="Q194">
            <v>3253</v>
          </cell>
          <cell r="R194">
            <v>341</v>
          </cell>
          <cell r="S194">
            <v>446</v>
          </cell>
          <cell r="T194">
            <v>8883499.7699999996</v>
          </cell>
          <cell r="U194">
            <v>1133035.6599999999</v>
          </cell>
          <cell r="V194">
            <v>7062556.6900000004</v>
          </cell>
          <cell r="W194">
            <v>1350385</v>
          </cell>
          <cell r="X194">
            <v>343263</v>
          </cell>
          <cell r="Y194">
            <v>522267</v>
          </cell>
          <cell r="Z194">
            <v>4338.2421999999997</v>
          </cell>
          <cell r="AA194">
            <v>1108</v>
          </cell>
          <cell r="AB194">
            <v>1627</v>
          </cell>
          <cell r="AC194">
            <v>2466256.63</v>
          </cell>
          <cell r="AD194">
            <v>81819.72</v>
          </cell>
          <cell r="AE194">
            <v>55865.31</v>
          </cell>
          <cell r="AF194">
            <v>2834547.38</v>
          </cell>
          <cell r="AG194">
            <v>194864.67</v>
          </cell>
          <cell r="AH194">
            <v>281915.01</v>
          </cell>
          <cell r="AI194">
            <v>8911144.1600000001</v>
          </cell>
          <cell r="AJ194">
            <v>1122582</v>
          </cell>
          <cell r="AK194">
            <v>7045280.75</v>
          </cell>
          <cell r="AL194">
            <v>0</v>
          </cell>
          <cell r="AM194">
            <v>0</v>
          </cell>
          <cell r="AN194">
            <v>0</v>
          </cell>
          <cell r="AO194">
            <v>11735093.5</v>
          </cell>
          <cell r="AP194">
            <v>1808836.09</v>
          </cell>
          <cell r="AQ194">
            <v>9902581.1600000001</v>
          </cell>
          <cell r="AR194">
            <v>0</v>
          </cell>
          <cell r="AS194">
            <v>0</v>
          </cell>
          <cell r="AT194">
            <v>0</v>
          </cell>
          <cell r="AX194">
            <v>0</v>
          </cell>
          <cell r="AY194">
            <v>0</v>
          </cell>
          <cell r="AZ194">
            <v>0</v>
          </cell>
          <cell r="BA194">
            <v>8720956</v>
          </cell>
          <cell r="BB194">
            <v>98.06</v>
          </cell>
          <cell r="BC194">
            <v>47.79</v>
          </cell>
          <cell r="BD194">
            <v>19.41</v>
          </cell>
          <cell r="BE194">
            <v>84.52</v>
          </cell>
          <cell r="BF194">
            <v>8720956</v>
          </cell>
          <cell r="BG194">
            <v>0</v>
          </cell>
          <cell r="BH194">
            <v>75</v>
          </cell>
          <cell r="BI194">
            <v>54</v>
          </cell>
        </row>
        <row r="195">
          <cell r="A195">
            <v>34035202</v>
          </cell>
          <cell r="B195" t="str">
            <v>AMRAVATI R</v>
          </cell>
          <cell r="C195">
            <v>201208</v>
          </cell>
          <cell r="D195">
            <v>2992</v>
          </cell>
          <cell r="E195" t="str">
            <v>DHAMANGAON</v>
          </cell>
          <cell r="F195">
            <v>34035</v>
          </cell>
          <cell r="G195" t="str">
            <v>33 kv Anjansingi</v>
          </cell>
          <cell r="H195">
            <v>202</v>
          </cell>
          <cell r="I195" t="str">
            <v>11 KV DHAKULAGAON</v>
          </cell>
          <cell r="J195" t="str">
            <v>AGD</v>
          </cell>
          <cell r="K195">
            <v>81.36</v>
          </cell>
          <cell r="L195">
            <v>44.283333300000002</v>
          </cell>
          <cell r="M195">
            <v>91.745586672879995</v>
          </cell>
          <cell r="N195" t="str">
            <v>G3</v>
          </cell>
          <cell r="O195">
            <v>91.75</v>
          </cell>
          <cell r="P195" t="str">
            <v>G3</v>
          </cell>
          <cell r="Q195">
            <v>1629</v>
          </cell>
          <cell r="R195">
            <v>320</v>
          </cell>
          <cell r="S195">
            <v>293</v>
          </cell>
          <cell r="T195">
            <v>6986236.7800000003</v>
          </cell>
          <cell r="U195">
            <v>1346451.88</v>
          </cell>
          <cell r="V195">
            <v>5261745.63</v>
          </cell>
          <cell r="W195">
            <v>821026</v>
          </cell>
          <cell r="X195">
            <v>316479</v>
          </cell>
          <cell r="Y195">
            <v>301740</v>
          </cell>
          <cell r="Z195">
            <v>2629.6835999999998</v>
          </cell>
          <cell r="AA195">
            <v>1014.5</v>
          </cell>
          <cell r="AB195">
            <v>940</v>
          </cell>
          <cell r="AC195">
            <v>893934.97</v>
          </cell>
          <cell r="AD195">
            <v>46181.88</v>
          </cell>
          <cell r="AE195">
            <v>21006</v>
          </cell>
          <cell r="AF195">
            <v>1222027.6499999999</v>
          </cell>
          <cell r="AG195">
            <v>173708.85</v>
          </cell>
          <cell r="AH195">
            <v>179759.07</v>
          </cell>
          <cell r="AI195">
            <v>7071935.8799999999</v>
          </cell>
          <cell r="AJ195">
            <v>1336384.8899999999</v>
          </cell>
          <cell r="AK195">
            <v>5258290.58</v>
          </cell>
          <cell r="AL195">
            <v>0</v>
          </cell>
          <cell r="AM195">
            <v>0</v>
          </cell>
          <cell r="AN195">
            <v>0</v>
          </cell>
          <cell r="AO195">
            <v>9608371.0299999993</v>
          </cell>
          <cell r="AP195">
            <v>2118287.6</v>
          </cell>
          <cell r="AQ195">
            <v>7467706.5899999999</v>
          </cell>
          <cell r="AR195">
            <v>0</v>
          </cell>
          <cell r="AS195">
            <v>0</v>
          </cell>
          <cell r="AT195">
            <v>0</v>
          </cell>
          <cell r="AX195">
            <v>0</v>
          </cell>
          <cell r="AY195">
            <v>0</v>
          </cell>
          <cell r="AZ195">
            <v>0</v>
          </cell>
          <cell r="BA195">
            <v>4404396</v>
          </cell>
          <cell r="BB195">
            <v>91.76</v>
          </cell>
          <cell r="BC195">
            <v>28.16</v>
          </cell>
          <cell r="BD195">
            <v>12.93</v>
          </cell>
          <cell r="BE195">
            <v>81.36</v>
          </cell>
          <cell r="BF195">
            <v>4404396</v>
          </cell>
          <cell r="BG195">
            <v>0</v>
          </cell>
          <cell r="BH195">
            <v>25</v>
          </cell>
          <cell r="BI195">
            <v>24</v>
          </cell>
        </row>
        <row r="196">
          <cell r="A196">
            <v>34035203</v>
          </cell>
          <cell r="B196" t="str">
            <v>AMRAVATI R</v>
          </cell>
          <cell r="C196">
            <v>201208</v>
          </cell>
          <cell r="D196">
            <v>2992</v>
          </cell>
          <cell r="E196" t="str">
            <v>DHAMANGAON</v>
          </cell>
          <cell r="F196">
            <v>34035</v>
          </cell>
          <cell r="G196" t="str">
            <v>33 kv Anjansingi</v>
          </cell>
          <cell r="H196">
            <v>203</v>
          </cell>
          <cell r="I196" t="str">
            <v>11 KV PIMPALKHUTA</v>
          </cell>
          <cell r="J196" t="str">
            <v>AGD</v>
          </cell>
          <cell r="K196">
            <v>79.569999999999993</v>
          </cell>
          <cell r="L196">
            <v>50.606666699999998</v>
          </cell>
          <cell r="M196">
            <v>89.661057993189999</v>
          </cell>
          <cell r="N196" t="str">
            <v>G3</v>
          </cell>
          <cell r="O196">
            <v>89.66</v>
          </cell>
          <cell r="P196" t="str">
            <v>G3</v>
          </cell>
          <cell r="Q196">
            <v>909</v>
          </cell>
          <cell r="R196">
            <v>58</v>
          </cell>
          <cell r="S196">
            <v>104</v>
          </cell>
          <cell r="T196">
            <v>2343502.9500000002</v>
          </cell>
          <cell r="U196">
            <v>223603.98</v>
          </cell>
          <cell r="V196">
            <v>1583394.48</v>
          </cell>
          <cell r="W196">
            <v>434532</v>
          </cell>
          <cell r="X196">
            <v>80421</v>
          </cell>
          <cell r="Y196">
            <v>146697</v>
          </cell>
          <cell r="Z196">
            <v>1288.0054</v>
          </cell>
          <cell r="AA196">
            <v>261</v>
          </cell>
          <cell r="AB196">
            <v>457</v>
          </cell>
          <cell r="AC196">
            <v>1093816.79</v>
          </cell>
          <cell r="AD196">
            <v>16504.02</v>
          </cell>
          <cell r="AE196">
            <v>16643.099999999999</v>
          </cell>
          <cell r="AF196">
            <v>1237764.69</v>
          </cell>
          <cell r="AG196">
            <v>53107.62</v>
          </cell>
          <cell r="AH196">
            <v>74162.25</v>
          </cell>
          <cell r="AI196">
            <v>2533982.5299999998</v>
          </cell>
          <cell r="AJ196">
            <v>221362.67</v>
          </cell>
          <cell r="AK196">
            <v>1581997.28</v>
          </cell>
          <cell r="AL196">
            <v>0</v>
          </cell>
          <cell r="AM196">
            <v>0</v>
          </cell>
          <cell r="AN196">
            <v>0</v>
          </cell>
          <cell r="AO196">
            <v>2346236.77</v>
          </cell>
          <cell r="AP196">
            <v>343500.32</v>
          </cell>
          <cell r="AQ196">
            <v>1975286.87</v>
          </cell>
          <cell r="AR196">
            <v>0</v>
          </cell>
          <cell r="AS196">
            <v>0</v>
          </cell>
          <cell r="AT196">
            <v>0</v>
          </cell>
          <cell r="AX196">
            <v>0</v>
          </cell>
          <cell r="AY196">
            <v>0</v>
          </cell>
          <cell r="AZ196">
            <v>0</v>
          </cell>
          <cell r="BA196">
            <v>2180789</v>
          </cell>
          <cell r="BB196">
            <v>90.27</v>
          </cell>
          <cell r="BC196">
            <v>35.15</v>
          </cell>
          <cell r="BD196">
            <v>26.4</v>
          </cell>
          <cell r="BE196">
            <v>80.069999999999993</v>
          </cell>
          <cell r="BF196">
            <v>2312748</v>
          </cell>
          <cell r="BG196">
            <v>129979</v>
          </cell>
          <cell r="BH196">
            <v>35</v>
          </cell>
          <cell r="BI196">
            <v>22</v>
          </cell>
        </row>
        <row r="197">
          <cell r="A197">
            <v>34064201</v>
          </cell>
          <cell r="B197" t="str">
            <v>AMRAVATI R</v>
          </cell>
          <cell r="C197">
            <v>201208</v>
          </cell>
          <cell r="D197">
            <v>2992</v>
          </cell>
          <cell r="E197" t="str">
            <v>DHAMANGAON</v>
          </cell>
          <cell r="F197">
            <v>34064</v>
          </cell>
          <cell r="G197" t="str">
            <v>33 KV OLD DMN SUB STN</v>
          </cell>
          <cell r="H197">
            <v>201</v>
          </cell>
          <cell r="I197" t="str">
            <v>11 KV WAGHOLI</v>
          </cell>
          <cell r="J197" t="str">
            <v>AGD</v>
          </cell>
          <cell r="K197">
            <v>4.93</v>
          </cell>
          <cell r="L197">
            <v>55.866666700000003</v>
          </cell>
          <cell r="M197">
            <v>46.887559968310001</v>
          </cell>
          <cell r="N197" t="str">
            <v>E</v>
          </cell>
          <cell r="O197">
            <v>46.89</v>
          </cell>
          <cell r="P197" t="str">
            <v>E</v>
          </cell>
          <cell r="Q197">
            <v>780</v>
          </cell>
          <cell r="R197">
            <v>158</v>
          </cell>
          <cell r="S197">
            <v>109</v>
          </cell>
          <cell r="T197">
            <v>2271853.91</v>
          </cell>
          <cell r="U197">
            <v>453043.87</v>
          </cell>
          <cell r="V197">
            <v>1569474.03</v>
          </cell>
          <cell r="W197">
            <v>350905.5</v>
          </cell>
          <cell r="X197">
            <v>131787.37</v>
          </cell>
          <cell r="Y197">
            <v>110403.8</v>
          </cell>
          <cell r="Z197">
            <v>1643.9041999999999</v>
          </cell>
          <cell r="AA197">
            <v>527</v>
          </cell>
          <cell r="AB197">
            <v>439.5</v>
          </cell>
          <cell r="AC197">
            <v>767214.51</v>
          </cell>
          <cell r="AD197">
            <v>43214.79</v>
          </cell>
          <cell r="AE197">
            <v>13567.35</v>
          </cell>
          <cell r="AF197">
            <v>914683.08</v>
          </cell>
          <cell r="AG197">
            <v>97373.55</v>
          </cell>
          <cell r="AH197">
            <v>73568.429999999993</v>
          </cell>
          <cell r="AI197">
            <v>2275607.79</v>
          </cell>
          <cell r="AJ197">
            <v>447537.83</v>
          </cell>
          <cell r="AK197">
            <v>1568554.32</v>
          </cell>
          <cell r="AL197">
            <v>0</v>
          </cell>
          <cell r="AM197">
            <v>0</v>
          </cell>
          <cell r="AN197">
            <v>0</v>
          </cell>
          <cell r="AO197">
            <v>2950148.08</v>
          </cell>
          <cell r="AP197">
            <v>724888.79</v>
          </cell>
          <cell r="AQ197">
            <v>2208296.52</v>
          </cell>
          <cell r="AR197">
            <v>0</v>
          </cell>
          <cell r="AS197">
            <v>0</v>
          </cell>
          <cell r="AT197">
            <v>0</v>
          </cell>
          <cell r="AX197">
            <v>0</v>
          </cell>
          <cell r="AY197">
            <v>0</v>
          </cell>
          <cell r="AZ197">
            <v>0</v>
          </cell>
          <cell r="BA197">
            <v>369086</v>
          </cell>
          <cell r="BB197">
            <v>95.11</v>
          </cell>
          <cell r="BC197">
            <v>50.53</v>
          </cell>
          <cell r="BD197">
            <v>21.96</v>
          </cell>
          <cell r="BE197">
            <v>4.93</v>
          </cell>
          <cell r="BF197">
            <v>369086</v>
          </cell>
          <cell r="BG197">
            <v>0</v>
          </cell>
          <cell r="BH197">
            <v>22</v>
          </cell>
          <cell r="BI197">
            <v>21</v>
          </cell>
        </row>
        <row r="198">
          <cell r="A198">
            <v>34064202</v>
          </cell>
          <cell r="B198" t="str">
            <v>AMRAVATI R</v>
          </cell>
          <cell r="C198">
            <v>201208</v>
          </cell>
          <cell r="D198">
            <v>2992</v>
          </cell>
          <cell r="E198" t="str">
            <v>DHAMANGAON</v>
          </cell>
          <cell r="F198">
            <v>34064</v>
          </cell>
          <cell r="G198" t="str">
            <v>33 KV OLD DMN SUB STN</v>
          </cell>
          <cell r="H198">
            <v>202</v>
          </cell>
          <cell r="I198" t="str">
            <v>11 KV  DMN OLD</v>
          </cell>
          <cell r="J198" t="str">
            <v>AGD</v>
          </cell>
          <cell r="K198">
            <v>-52.24</v>
          </cell>
          <cell r="L198">
            <v>47.576666699999997</v>
          </cell>
          <cell r="M198">
            <v>27.569282615920002</v>
          </cell>
          <cell r="N198" t="str">
            <v>C</v>
          </cell>
          <cell r="O198">
            <v>27.57</v>
          </cell>
          <cell r="P198" t="str">
            <v>B</v>
          </cell>
          <cell r="Q198">
            <v>1937</v>
          </cell>
          <cell r="R198">
            <v>199</v>
          </cell>
          <cell r="S198">
            <v>119</v>
          </cell>
          <cell r="T198">
            <v>2876675.52</v>
          </cell>
          <cell r="U198">
            <v>536731.35</v>
          </cell>
          <cell r="V198">
            <v>1657578.45</v>
          </cell>
          <cell r="W198">
            <v>1039592</v>
          </cell>
          <cell r="X198">
            <v>237152.22</v>
          </cell>
          <cell r="Y198">
            <v>166359.4</v>
          </cell>
          <cell r="Z198">
            <v>2449.7446</v>
          </cell>
          <cell r="AA198">
            <v>629.5</v>
          </cell>
          <cell r="AB198">
            <v>433</v>
          </cell>
          <cell r="AC198">
            <v>2645139.52</v>
          </cell>
          <cell r="AD198">
            <v>35059.440000000002</v>
          </cell>
          <cell r="AE198">
            <v>6900.3</v>
          </cell>
          <cell r="AF198">
            <v>2879726.2</v>
          </cell>
          <cell r="AG198">
            <v>107773.38</v>
          </cell>
          <cell r="AH198">
            <v>68869.98</v>
          </cell>
          <cell r="AI198">
            <v>2952580.31</v>
          </cell>
          <cell r="AJ198">
            <v>530658.78</v>
          </cell>
          <cell r="AK198">
            <v>1656855.44</v>
          </cell>
          <cell r="AL198">
            <v>0</v>
          </cell>
          <cell r="AM198">
            <v>0</v>
          </cell>
          <cell r="AN198">
            <v>0</v>
          </cell>
          <cell r="AO198">
            <v>2993130.02</v>
          </cell>
          <cell r="AP198">
            <v>785979.24</v>
          </cell>
          <cell r="AQ198">
            <v>2178010.2200000002</v>
          </cell>
          <cell r="AR198">
            <v>0</v>
          </cell>
          <cell r="AS198">
            <v>0</v>
          </cell>
          <cell r="AT198">
            <v>0</v>
          </cell>
          <cell r="AX198">
            <v>0</v>
          </cell>
          <cell r="AY198">
            <v>0</v>
          </cell>
          <cell r="AZ198">
            <v>0</v>
          </cell>
          <cell r="BA198">
            <v>682870</v>
          </cell>
          <cell r="BB198">
            <v>95.39</v>
          </cell>
          <cell r="BC198">
            <v>35.74</v>
          </cell>
          <cell r="BD198">
            <v>11.6</v>
          </cell>
          <cell r="BE198">
            <v>-52.24</v>
          </cell>
          <cell r="BF198">
            <v>682870</v>
          </cell>
          <cell r="BG198">
            <v>0</v>
          </cell>
          <cell r="BH198">
            <v>7</v>
          </cell>
          <cell r="BI198">
            <v>26</v>
          </cell>
        </row>
        <row r="199">
          <cell r="A199">
            <v>34064203</v>
          </cell>
          <cell r="B199" t="str">
            <v>AMRAVATI R</v>
          </cell>
          <cell r="C199">
            <v>201208</v>
          </cell>
          <cell r="D199">
            <v>2992</v>
          </cell>
          <cell r="E199" t="str">
            <v>DHAMANGAON</v>
          </cell>
          <cell r="F199">
            <v>34064</v>
          </cell>
          <cell r="G199" t="str">
            <v>33 KV OLD DMN SUB STN</v>
          </cell>
          <cell r="H199">
            <v>203</v>
          </cell>
          <cell r="I199" t="str">
            <v>11 KV  VIRUL</v>
          </cell>
          <cell r="J199" t="str">
            <v>AGD</v>
          </cell>
          <cell r="K199">
            <v>-168.55</v>
          </cell>
          <cell r="L199">
            <v>48.716666699999998</v>
          </cell>
          <cell r="M199">
            <v>-30.828608422849982</v>
          </cell>
          <cell r="N199" t="str">
            <v/>
          </cell>
          <cell r="O199">
            <v>-30.83</v>
          </cell>
          <cell r="P199" t="str">
            <v>E</v>
          </cell>
          <cell r="Q199">
            <v>1301</v>
          </cell>
          <cell r="R199">
            <v>238</v>
          </cell>
          <cell r="S199">
            <v>132</v>
          </cell>
          <cell r="T199">
            <v>4514649.1100000003</v>
          </cell>
          <cell r="U199">
            <v>894675.12</v>
          </cell>
          <cell r="V199">
            <v>2015712.73</v>
          </cell>
          <cell r="W199">
            <v>516950</v>
          </cell>
          <cell r="X199">
            <v>178212.72</v>
          </cell>
          <cell r="Y199">
            <v>108145.01</v>
          </cell>
          <cell r="Z199">
            <v>1988.4094</v>
          </cell>
          <cell r="AA199">
            <v>746.5</v>
          </cell>
          <cell r="AB199">
            <v>450</v>
          </cell>
          <cell r="AC199">
            <v>1512558.2</v>
          </cell>
          <cell r="AD199">
            <v>41029.17</v>
          </cell>
          <cell r="AE199">
            <v>12265.77</v>
          </cell>
          <cell r="AF199">
            <v>1774805.74</v>
          </cell>
          <cell r="AG199">
            <v>129156.96</v>
          </cell>
          <cell r="AH199">
            <v>79995</v>
          </cell>
          <cell r="AI199">
            <v>4640233.3499999996</v>
          </cell>
          <cell r="AJ199">
            <v>891013.14</v>
          </cell>
          <cell r="AK199">
            <v>2014845.45</v>
          </cell>
          <cell r="AL199">
            <v>0</v>
          </cell>
          <cell r="AM199">
            <v>0</v>
          </cell>
          <cell r="AN199">
            <v>0</v>
          </cell>
          <cell r="AO199">
            <v>4352678.66</v>
          </cell>
          <cell r="AP199">
            <v>1416826.61</v>
          </cell>
          <cell r="AQ199">
            <v>2831683.85</v>
          </cell>
          <cell r="AR199">
            <v>0</v>
          </cell>
          <cell r="AS199">
            <v>0</v>
          </cell>
          <cell r="AT199">
            <v>0</v>
          </cell>
          <cell r="AX199">
            <v>0</v>
          </cell>
          <cell r="AY199">
            <v>0</v>
          </cell>
          <cell r="AZ199">
            <v>0</v>
          </cell>
          <cell r="BA199">
            <v>192494</v>
          </cell>
          <cell r="BB199">
            <v>90.71</v>
          </cell>
          <cell r="BC199">
            <v>37.229999999999997</v>
          </cell>
          <cell r="BD199">
            <v>18.21</v>
          </cell>
          <cell r="BE199">
            <v>-168.55</v>
          </cell>
          <cell r="BF199">
            <v>192494</v>
          </cell>
          <cell r="BG199">
            <v>0</v>
          </cell>
          <cell r="BI199">
            <v>27</v>
          </cell>
        </row>
        <row r="200">
          <cell r="A200">
            <v>34064204</v>
          </cell>
          <cell r="B200" t="str">
            <v>AMRAVATI R</v>
          </cell>
          <cell r="C200">
            <v>201208</v>
          </cell>
          <cell r="D200">
            <v>2992</v>
          </cell>
          <cell r="E200" t="str">
            <v>DHAMANGAON</v>
          </cell>
          <cell r="F200">
            <v>34064</v>
          </cell>
          <cell r="G200" t="str">
            <v>33 KV OLD DMN SUB STN</v>
          </cell>
          <cell r="H200">
            <v>204</v>
          </cell>
          <cell r="I200" t="str">
            <v>11 KV  DABHADA</v>
          </cell>
          <cell r="J200" t="str">
            <v>AGD</v>
          </cell>
          <cell r="K200">
            <v>31.31</v>
          </cell>
          <cell r="L200">
            <v>49.7766667</v>
          </cell>
          <cell r="M200">
            <v>65.808407643770011</v>
          </cell>
          <cell r="N200" t="str">
            <v>G3</v>
          </cell>
          <cell r="O200">
            <v>65.81</v>
          </cell>
          <cell r="P200" t="str">
            <v>G2</v>
          </cell>
          <cell r="Q200">
            <v>322</v>
          </cell>
          <cell r="R200">
            <v>93</v>
          </cell>
          <cell r="S200">
            <v>42</v>
          </cell>
          <cell r="T200">
            <v>862169.37</v>
          </cell>
          <cell r="U200">
            <v>239953.96</v>
          </cell>
          <cell r="V200">
            <v>583354.51</v>
          </cell>
          <cell r="W200">
            <v>363860.5</v>
          </cell>
          <cell r="X200">
            <v>175671.99</v>
          </cell>
          <cell r="Y200">
            <v>105806.61</v>
          </cell>
          <cell r="Z200">
            <v>580.9674</v>
          </cell>
          <cell r="AA200">
            <v>287.5</v>
          </cell>
          <cell r="AB200">
            <v>170.5</v>
          </cell>
          <cell r="AC200">
            <v>210521.01</v>
          </cell>
          <cell r="AD200">
            <v>14434.14</v>
          </cell>
          <cell r="AE200">
            <v>3918.9</v>
          </cell>
          <cell r="AF200">
            <v>267232.43</v>
          </cell>
          <cell r="AG200">
            <v>47204.61</v>
          </cell>
          <cell r="AH200">
            <v>27986.639999999999</v>
          </cell>
          <cell r="AI200">
            <v>862379.66</v>
          </cell>
          <cell r="AJ200">
            <v>237337.05</v>
          </cell>
          <cell r="AK200">
            <v>582992.68999999994</v>
          </cell>
          <cell r="AL200">
            <v>0</v>
          </cell>
          <cell r="AM200">
            <v>0</v>
          </cell>
          <cell r="AN200">
            <v>0</v>
          </cell>
          <cell r="AO200">
            <v>1090206.25</v>
          </cell>
          <cell r="AP200">
            <v>335976.71</v>
          </cell>
          <cell r="AQ200">
            <v>753346.71</v>
          </cell>
          <cell r="AR200">
            <v>0</v>
          </cell>
          <cell r="AS200">
            <v>0</v>
          </cell>
          <cell r="AT200">
            <v>0</v>
          </cell>
          <cell r="AX200">
            <v>0</v>
          </cell>
          <cell r="AY200">
            <v>0</v>
          </cell>
          <cell r="AZ200">
            <v>0</v>
          </cell>
          <cell r="BA200">
            <v>529750</v>
          </cell>
          <cell r="BB200">
            <v>99.57</v>
          </cell>
          <cell r="BC200">
            <v>33.380000000000003</v>
          </cell>
          <cell r="BD200">
            <v>16.38</v>
          </cell>
          <cell r="BE200">
            <v>31.31</v>
          </cell>
          <cell r="BF200">
            <v>529750</v>
          </cell>
          <cell r="BG200">
            <v>0</v>
          </cell>
          <cell r="BH200">
            <v>5</v>
          </cell>
          <cell r="BI200">
            <v>7</v>
          </cell>
        </row>
        <row r="201">
          <cell r="A201">
            <v>35019201</v>
          </cell>
          <cell r="B201" t="str">
            <v>AMRAVATI R</v>
          </cell>
          <cell r="C201">
            <v>201208</v>
          </cell>
          <cell r="D201">
            <v>2992</v>
          </cell>
          <cell r="E201" t="str">
            <v>DHAMANGAON</v>
          </cell>
          <cell r="F201">
            <v>35019</v>
          </cell>
          <cell r="G201" t="str">
            <v>66 kv Dhamangaon rly</v>
          </cell>
          <cell r="H201">
            <v>201</v>
          </cell>
          <cell r="I201" t="str">
            <v>11 KV MANGARUL</v>
          </cell>
          <cell r="J201" t="str">
            <v>AGD</v>
          </cell>
          <cell r="K201">
            <v>44.24</v>
          </cell>
          <cell r="L201">
            <v>85.28</v>
          </cell>
          <cell r="M201">
            <v>52.447871999999997</v>
          </cell>
          <cell r="N201" t="str">
            <v>F</v>
          </cell>
          <cell r="O201">
            <v>52.45</v>
          </cell>
          <cell r="P201" t="str">
            <v>E</v>
          </cell>
          <cell r="Q201">
            <v>180</v>
          </cell>
          <cell r="R201">
            <v>63</v>
          </cell>
          <cell r="S201">
            <v>28</v>
          </cell>
          <cell r="T201">
            <v>303555.46999999997</v>
          </cell>
          <cell r="U201">
            <v>152658.4</v>
          </cell>
          <cell r="V201">
            <v>129020.74</v>
          </cell>
          <cell r="W201">
            <v>224702</v>
          </cell>
          <cell r="X201">
            <v>111496.97</v>
          </cell>
          <cell r="Y201">
            <v>64646.76</v>
          </cell>
          <cell r="Z201">
            <v>383.94319999999999</v>
          </cell>
          <cell r="AA201">
            <v>199</v>
          </cell>
          <cell r="AB201">
            <v>114</v>
          </cell>
          <cell r="AC201">
            <v>206722.54</v>
          </cell>
          <cell r="AD201">
            <v>16532.759999999998</v>
          </cell>
          <cell r="AE201">
            <v>18569.849999999999</v>
          </cell>
          <cell r="AF201">
            <v>220410.15</v>
          </cell>
          <cell r="AG201">
            <v>35154.42</v>
          </cell>
          <cell r="AH201">
            <v>23349.63</v>
          </cell>
          <cell r="AI201">
            <v>309803.34999999998</v>
          </cell>
          <cell r="AJ201">
            <v>151743.97</v>
          </cell>
          <cell r="AK201">
            <v>129072.93</v>
          </cell>
          <cell r="AL201">
            <v>0</v>
          </cell>
          <cell r="AM201">
            <v>0</v>
          </cell>
          <cell r="AN201">
            <v>0</v>
          </cell>
          <cell r="AO201">
            <v>410133.84</v>
          </cell>
          <cell r="AP201">
            <v>243099.48</v>
          </cell>
          <cell r="AQ201">
            <v>166401.68</v>
          </cell>
          <cell r="AR201">
            <v>0</v>
          </cell>
          <cell r="AS201">
            <v>0</v>
          </cell>
          <cell r="AT201">
            <v>0</v>
          </cell>
          <cell r="AX201">
            <v>0</v>
          </cell>
          <cell r="AY201">
            <v>0</v>
          </cell>
          <cell r="AZ201">
            <v>0</v>
          </cell>
          <cell r="BA201">
            <v>402950</v>
          </cell>
          <cell r="BB201">
            <v>104.68</v>
          </cell>
          <cell r="BC201">
            <v>56.51</v>
          </cell>
          <cell r="BD201">
            <v>99.33</v>
          </cell>
          <cell r="BE201">
            <v>44.24</v>
          </cell>
          <cell r="BF201">
            <v>402950</v>
          </cell>
          <cell r="BG201">
            <v>0</v>
          </cell>
          <cell r="BH201">
            <v>15</v>
          </cell>
          <cell r="BI201">
            <v>5</v>
          </cell>
        </row>
        <row r="202">
          <cell r="A202">
            <v>35019202</v>
          </cell>
          <cell r="B202" t="str">
            <v>AMRAVATI R</v>
          </cell>
          <cell r="C202">
            <v>201208</v>
          </cell>
          <cell r="D202">
            <v>2992</v>
          </cell>
          <cell r="E202" t="str">
            <v>DHAMANGAON</v>
          </cell>
          <cell r="F202">
            <v>35019</v>
          </cell>
          <cell r="G202" t="str">
            <v>66 kv Dhamangaon rly</v>
          </cell>
          <cell r="H202">
            <v>202</v>
          </cell>
          <cell r="I202" t="str">
            <v>11 KV DHAMANGAON TOWN</v>
          </cell>
          <cell r="J202" t="str">
            <v>OTH</v>
          </cell>
          <cell r="K202">
            <v>-5.65</v>
          </cell>
          <cell r="L202">
            <v>100</v>
          </cell>
          <cell r="M202">
            <v>-5.6500000000000057</v>
          </cell>
          <cell r="N202" t="str">
            <v/>
          </cell>
          <cell r="O202">
            <v>-5.65</v>
          </cell>
          <cell r="P202" t="str">
            <v>E</v>
          </cell>
          <cell r="Q202">
            <v>5728</v>
          </cell>
          <cell r="R202">
            <v>126</v>
          </cell>
          <cell r="S202">
            <v>48</v>
          </cell>
          <cell r="T202">
            <v>2669844.6</v>
          </cell>
          <cell r="U202">
            <v>262448.44</v>
          </cell>
          <cell r="V202">
            <v>299164.74</v>
          </cell>
          <cell r="W202">
            <v>2261192</v>
          </cell>
          <cell r="X202">
            <v>122344.26</v>
          </cell>
          <cell r="Y202">
            <v>44590.32</v>
          </cell>
          <cell r="Z202">
            <v>5394.2641999999996</v>
          </cell>
          <cell r="AA202">
            <v>430</v>
          </cell>
          <cell r="AB202">
            <v>156</v>
          </cell>
          <cell r="AC202">
            <v>13874630.699999999</v>
          </cell>
          <cell r="AD202">
            <v>41963.97</v>
          </cell>
          <cell r="AE202">
            <v>18505.830000000002</v>
          </cell>
          <cell r="AF202">
            <v>13795642.9</v>
          </cell>
          <cell r="AG202">
            <v>81791.789999999994</v>
          </cell>
          <cell r="AH202">
            <v>30685.35</v>
          </cell>
          <cell r="AI202">
            <v>2806961.5</v>
          </cell>
          <cell r="AJ202">
            <v>260183.8</v>
          </cell>
          <cell r="AK202">
            <v>274944.27</v>
          </cell>
          <cell r="AL202">
            <v>0</v>
          </cell>
          <cell r="AM202">
            <v>0</v>
          </cell>
          <cell r="AN202">
            <v>0</v>
          </cell>
          <cell r="AO202">
            <v>789263.64</v>
          </cell>
          <cell r="AP202">
            <v>383184.24</v>
          </cell>
          <cell r="AQ202">
            <v>336722.6</v>
          </cell>
          <cell r="AR202">
            <v>0</v>
          </cell>
          <cell r="AS202">
            <v>0</v>
          </cell>
          <cell r="AT202">
            <v>0</v>
          </cell>
          <cell r="AX202">
            <v>0</v>
          </cell>
          <cell r="AY202">
            <v>0</v>
          </cell>
          <cell r="AZ202">
            <v>0</v>
          </cell>
          <cell r="BA202">
            <v>2140277</v>
          </cell>
          <cell r="BB202">
            <v>100.6</v>
          </cell>
          <cell r="BC202">
            <v>61.71</v>
          </cell>
          <cell r="BD202">
            <v>6.33</v>
          </cell>
          <cell r="BE202">
            <v>-5.65</v>
          </cell>
          <cell r="BF202">
            <v>2378010</v>
          </cell>
          <cell r="BG202">
            <v>234168</v>
          </cell>
          <cell r="BH202">
            <v>24</v>
          </cell>
          <cell r="BI202">
            <v>52</v>
          </cell>
        </row>
        <row r="203">
          <cell r="A203">
            <v>35019203</v>
          </cell>
          <cell r="B203" t="str">
            <v>AMRAVATI R</v>
          </cell>
          <cell r="C203">
            <v>201208</v>
          </cell>
          <cell r="D203">
            <v>2992</v>
          </cell>
          <cell r="E203" t="str">
            <v>DHAMANGAON</v>
          </cell>
          <cell r="F203">
            <v>35019</v>
          </cell>
          <cell r="G203" t="str">
            <v>66 kv Dhamangaon rly</v>
          </cell>
          <cell r="H203">
            <v>203</v>
          </cell>
          <cell r="I203" t="str">
            <v>11 KV CHINCHOLI</v>
          </cell>
          <cell r="J203" t="str">
            <v>AGD</v>
          </cell>
          <cell r="K203">
            <v>-48.86</v>
          </cell>
          <cell r="L203">
            <v>57.52</v>
          </cell>
          <cell r="M203">
            <v>14.375727999999981</v>
          </cell>
          <cell r="N203" t="str">
            <v>A</v>
          </cell>
          <cell r="O203">
            <v>14.38</v>
          </cell>
          <cell r="P203" t="str">
            <v>A</v>
          </cell>
          <cell r="Q203">
            <v>3816</v>
          </cell>
          <cell r="R203">
            <v>542</v>
          </cell>
          <cell r="S203">
            <v>251</v>
          </cell>
          <cell r="T203">
            <v>7253240.1200000001</v>
          </cell>
          <cell r="U203">
            <v>1745451.86</v>
          </cell>
          <cell r="V203">
            <v>4048168.81</v>
          </cell>
          <cell r="W203">
            <v>1630741</v>
          </cell>
          <cell r="X203">
            <v>655197</v>
          </cell>
          <cell r="Y203">
            <v>313617</v>
          </cell>
          <cell r="Z203">
            <v>6107.7156000000004</v>
          </cell>
          <cell r="AA203">
            <v>2160.5</v>
          </cell>
          <cell r="AB203">
            <v>977</v>
          </cell>
          <cell r="AC203">
            <v>3189846.54</v>
          </cell>
          <cell r="AD203">
            <v>157739.70000000001</v>
          </cell>
          <cell r="AE203">
            <v>48297</v>
          </cell>
          <cell r="AF203">
            <v>3709514.98</v>
          </cell>
          <cell r="AG203">
            <v>383724.42</v>
          </cell>
          <cell r="AH203">
            <v>169819.44</v>
          </cell>
          <cell r="AI203">
            <v>7503863.5199999996</v>
          </cell>
          <cell r="AJ203">
            <v>1726689.66</v>
          </cell>
          <cell r="AK203">
            <v>4044219.27</v>
          </cell>
          <cell r="AL203">
            <v>0</v>
          </cell>
          <cell r="AM203">
            <v>0</v>
          </cell>
          <cell r="AN203">
            <v>0</v>
          </cell>
          <cell r="AO203">
            <v>8407753.1500000004</v>
          </cell>
          <cell r="AP203">
            <v>2660910.06</v>
          </cell>
          <cell r="AQ203">
            <v>5661525.4299999997</v>
          </cell>
          <cell r="AR203">
            <v>0</v>
          </cell>
          <cell r="AS203">
            <v>0</v>
          </cell>
          <cell r="AT203">
            <v>0</v>
          </cell>
          <cell r="AX203">
            <v>0</v>
          </cell>
          <cell r="AY203">
            <v>0</v>
          </cell>
          <cell r="AZ203">
            <v>0</v>
          </cell>
          <cell r="BA203">
            <v>1125770</v>
          </cell>
          <cell r="BB203">
            <v>91.95</v>
          </cell>
          <cell r="BC203">
            <v>47.1</v>
          </cell>
          <cell r="BD203">
            <v>33.51</v>
          </cell>
          <cell r="BE203">
            <v>-44.86</v>
          </cell>
          <cell r="BF203">
            <v>1125770</v>
          </cell>
          <cell r="BG203">
            <v>0</v>
          </cell>
          <cell r="BH203">
            <v>70</v>
          </cell>
          <cell r="BI203">
            <v>62</v>
          </cell>
        </row>
        <row r="204">
          <cell r="A204">
            <v>35019204</v>
          </cell>
          <cell r="B204" t="str">
            <v>AMRAVATI R</v>
          </cell>
          <cell r="C204">
            <v>201208</v>
          </cell>
          <cell r="D204">
            <v>2992</v>
          </cell>
          <cell r="E204" t="str">
            <v>DHAMANGAON</v>
          </cell>
          <cell r="F204">
            <v>35019</v>
          </cell>
          <cell r="G204" t="str">
            <v>66 kv Dhamangaon rly</v>
          </cell>
          <cell r="H204">
            <v>204</v>
          </cell>
          <cell r="I204" t="str">
            <v>11 KV TALEGAON</v>
          </cell>
          <cell r="J204" t="str">
            <v>AGD</v>
          </cell>
          <cell r="K204">
            <v>-93.97</v>
          </cell>
          <cell r="L204">
            <v>56.563333299999996</v>
          </cell>
          <cell r="M204">
            <v>-9.7158976020099885</v>
          </cell>
          <cell r="N204" t="str">
            <v/>
          </cell>
          <cell r="O204">
            <v>-9.7200000000000006</v>
          </cell>
          <cell r="P204" t="str">
            <v>E</v>
          </cell>
          <cell r="Q204">
            <v>2149</v>
          </cell>
          <cell r="R204">
            <v>386</v>
          </cell>
          <cell r="S204">
            <v>251</v>
          </cell>
          <cell r="T204">
            <v>6050700.7599999998</v>
          </cell>
          <cell r="U204">
            <v>1521058.1</v>
          </cell>
          <cell r="V204">
            <v>3930220.08</v>
          </cell>
          <cell r="W204">
            <v>1049972</v>
          </cell>
          <cell r="X204">
            <v>421695</v>
          </cell>
          <cell r="Y204">
            <v>301419</v>
          </cell>
          <cell r="Z204">
            <v>4072.5529999999999</v>
          </cell>
          <cell r="AA204">
            <v>1383</v>
          </cell>
          <cell r="AB204">
            <v>939</v>
          </cell>
          <cell r="AC204">
            <v>1610072.92</v>
          </cell>
          <cell r="AD204">
            <v>97067.04</v>
          </cell>
          <cell r="AE204">
            <v>25571.58</v>
          </cell>
          <cell r="AF204">
            <v>1826597.01</v>
          </cell>
          <cell r="AG204">
            <v>234289.05</v>
          </cell>
          <cell r="AH204">
            <v>151354.17000000001</v>
          </cell>
          <cell r="AI204">
            <v>6112687.1699999999</v>
          </cell>
          <cell r="AJ204">
            <v>1514170.17</v>
          </cell>
          <cell r="AK204">
            <v>3929116.4</v>
          </cell>
          <cell r="AL204">
            <v>0</v>
          </cell>
          <cell r="AM204">
            <v>0</v>
          </cell>
          <cell r="AN204">
            <v>0</v>
          </cell>
          <cell r="AO204">
            <v>8069207.1600000001</v>
          </cell>
          <cell r="AP204">
            <v>2447557.2799999998</v>
          </cell>
          <cell r="AQ204">
            <v>5591990.7000000002</v>
          </cell>
          <cell r="AR204">
            <v>0</v>
          </cell>
          <cell r="AS204">
            <v>0</v>
          </cell>
          <cell r="AT204">
            <v>0</v>
          </cell>
          <cell r="AX204">
            <v>0</v>
          </cell>
          <cell r="AY204">
            <v>0</v>
          </cell>
          <cell r="AZ204">
            <v>0</v>
          </cell>
          <cell r="BA204">
            <v>542700</v>
          </cell>
          <cell r="BB204">
            <v>101.77</v>
          </cell>
          <cell r="BC204">
            <v>49.21</v>
          </cell>
          <cell r="BD204">
            <v>20.48</v>
          </cell>
          <cell r="BE204">
            <v>-93.47</v>
          </cell>
          <cell r="BF204">
            <v>542700</v>
          </cell>
          <cell r="BG204">
            <v>0</v>
          </cell>
          <cell r="BH204">
            <v>35</v>
          </cell>
          <cell r="BI204">
            <v>51</v>
          </cell>
        </row>
        <row r="205">
          <cell r="A205">
            <v>34004201</v>
          </cell>
          <cell r="B205" t="str">
            <v>AMRAVATI R</v>
          </cell>
          <cell r="C205">
            <v>201208</v>
          </cell>
          <cell r="D205">
            <v>3000</v>
          </cell>
          <cell r="E205" t="str">
            <v>CHANDUR RLY</v>
          </cell>
          <cell r="F205">
            <v>34004</v>
          </cell>
          <cell r="G205" t="str">
            <v>33KV GHUIKHED SUBSTATION</v>
          </cell>
          <cell r="H205">
            <v>201</v>
          </cell>
          <cell r="I205" t="str">
            <v>11 KV GHUIKHED FEEDER</v>
          </cell>
          <cell r="J205" t="str">
            <v>AGD</v>
          </cell>
          <cell r="K205">
            <v>-2.31</v>
          </cell>
          <cell r="L205">
            <v>100</v>
          </cell>
          <cell r="M205">
            <v>-2.3100000000000023</v>
          </cell>
          <cell r="N205" t="str">
            <v/>
          </cell>
          <cell r="O205">
            <v>-2.31</v>
          </cell>
          <cell r="P205" t="str">
            <v>E</v>
          </cell>
          <cell r="Q205">
            <v>1178</v>
          </cell>
          <cell r="R205">
            <v>91</v>
          </cell>
          <cell r="S205">
            <v>35</v>
          </cell>
          <cell r="T205">
            <v>843221.01</v>
          </cell>
          <cell r="U205">
            <v>107815.85</v>
          </cell>
          <cell r="V205">
            <v>446584.66</v>
          </cell>
          <cell r="W205">
            <v>353992</v>
          </cell>
          <cell r="X205">
            <v>92544</v>
          </cell>
          <cell r="Y205">
            <v>39606</v>
          </cell>
          <cell r="Z205">
            <v>1248.8764000000001</v>
          </cell>
          <cell r="AA205">
            <v>372</v>
          </cell>
          <cell r="AB205">
            <v>143.5</v>
          </cell>
          <cell r="AC205">
            <v>1330561.81</v>
          </cell>
          <cell r="AD205">
            <v>43866.6</v>
          </cell>
          <cell r="AE205">
            <v>7978.8</v>
          </cell>
          <cell r="AF205">
            <v>1221647.58</v>
          </cell>
          <cell r="AG205">
            <v>38362.080000000002</v>
          </cell>
          <cell r="AH205">
            <v>19834.71</v>
          </cell>
          <cell r="AI205">
            <v>940687.62</v>
          </cell>
          <cell r="AJ205">
            <v>107488.16</v>
          </cell>
          <cell r="AK205">
            <v>446038.2</v>
          </cell>
          <cell r="AL205">
            <v>0</v>
          </cell>
          <cell r="AM205">
            <v>0</v>
          </cell>
          <cell r="AN205">
            <v>0</v>
          </cell>
          <cell r="AO205">
            <v>832535.56</v>
          </cell>
          <cell r="AP205">
            <v>184512.36</v>
          </cell>
          <cell r="AQ205">
            <v>638820.38</v>
          </cell>
          <cell r="AR205">
            <v>0</v>
          </cell>
          <cell r="AS205">
            <v>0</v>
          </cell>
          <cell r="AT205">
            <v>0</v>
          </cell>
          <cell r="AX205">
            <v>0</v>
          </cell>
          <cell r="AY205">
            <v>0</v>
          </cell>
          <cell r="AZ205">
            <v>0</v>
          </cell>
          <cell r="BA205">
            <v>345990</v>
          </cell>
          <cell r="BB205">
            <v>107.37</v>
          </cell>
          <cell r="BC205">
            <v>142.19</v>
          </cell>
          <cell r="BD205">
            <v>47.88</v>
          </cell>
          <cell r="BE205">
            <v>-2.31</v>
          </cell>
          <cell r="BF205">
            <v>345990</v>
          </cell>
          <cell r="BG205">
            <v>0</v>
          </cell>
          <cell r="BH205">
            <v>16</v>
          </cell>
          <cell r="BI205">
            <v>25</v>
          </cell>
        </row>
        <row r="206">
          <cell r="A206">
            <v>34004202</v>
          </cell>
          <cell r="B206" t="str">
            <v>AMRAVATI R</v>
          </cell>
          <cell r="C206">
            <v>201208</v>
          </cell>
          <cell r="D206">
            <v>3000</v>
          </cell>
          <cell r="E206" t="str">
            <v>CHANDUR RLY</v>
          </cell>
          <cell r="F206">
            <v>34004</v>
          </cell>
          <cell r="G206" t="str">
            <v>33KV GHUIKHED SUBSTATION</v>
          </cell>
          <cell r="H206">
            <v>202</v>
          </cell>
          <cell r="I206" t="str">
            <v>11 KV RAJURA FEEDER</v>
          </cell>
          <cell r="J206" t="str">
            <v>AGD</v>
          </cell>
          <cell r="K206">
            <v>16.010000000000002</v>
          </cell>
          <cell r="L206">
            <v>86.405000000000001</v>
          </cell>
          <cell r="M206">
            <v>27.428440500000008</v>
          </cell>
          <cell r="N206" t="str">
            <v>C</v>
          </cell>
          <cell r="O206">
            <v>27.43</v>
          </cell>
          <cell r="P206" t="str">
            <v>B</v>
          </cell>
          <cell r="Q206">
            <v>3427</v>
          </cell>
          <cell r="R206">
            <v>557</v>
          </cell>
          <cell r="S206">
            <v>196</v>
          </cell>
          <cell r="T206">
            <v>5778765.6699999999</v>
          </cell>
          <cell r="U206">
            <v>1409952.58</v>
          </cell>
          <cell r="V206">
            <v>3747744.95</v>
          </cell>
          <cell r="W206">
            <v>1172641</v>
          </cell>
          <cell r="X206">
            <v>562104</v>
          </cell>
          <cell r="Y206">
            <v>163392</v>
          </cell>
          <cell r="Z206">
            <v>4777.0810000000001</v>
          </cell>
          <cell r="AA206">
            <v>2111.5</v>
          </cell>
          <cell r="AB206">
            <v>592</v>
          </cell>
          <cell r="AC206">
            <v>2319017.63</v>
          </cell>
          <cell r="AD206">
            <v>182221.41</v>
          </cell>
          <cell r="AE206">
            <v>26480.13</v>
          </cell>
          <cell r="AF206">
            <v>2462372.02</v>
          </cell>
          <cell r="AG206">
            <v>301609.17</v>
          </cell>
          <cell r="AH206">
            <v>111247.29</v>
          </cell>
          <cell r="AI206">
            <v>5795705.5599999996</v>
          </cell>
          <cell r="AJ206">
            <v>1400618.12</v>
          </cell>
          <cell r="AK206">
            <v>3744799.01</v>
          </cell>
          <cell r="AL206">
            <v>0</v>
          </cell>
          <cell r="AM206">
            <v>0</v>
          </cell>
          <cell r="AN206">
            <v>0</v>
          </cell>
          <cell r="AO206">
            <v>7545563.7400000002</v>
          </cell>
          <cell r="AP206">
            <v>2298476.79</v>
          </cell>
          <cell r="AQ206">
            <v>5227626.2699999996</v>
          </cell>
          <cell r="AR206">
            <v>0</v>
          </cell>
          <cell r="AS206">
            <v>0</v>
          </cell>
          <cell r="AT206">
            <v>0</v>
          </cell>
          <cell r="AX206">
            <v>0</v>
          </cell>
          <cell r="AY206">
            <v>0</v>
          </cell>
          <cell r="AZ206">
            <v>0</v>
          </cell>
          <cell r="BA206">
            <v>1406162</v>
          </cell>
          <cell r="BB206">
            <v>102.54</v>
          </cell>
          <cell r="BC206">
            <v>72.81</v>
          </cell>
          <cell r="BD206">
            <v>27.44</v>
          </cell>
          <cell r="BE206">
            <v>16.61</v>
          </cell>
          <cell r="BF206">
            <v>1406162</v>
          </cell>
          <cell r="BG206">
            <v>0</v>
          </cell>
          <cell r="BH206">
            <v>36</v>
          </cell>
          <cell r="BI206">
            <v>54</v>
          </cell>
        </row>
        <row r="207">
          <cell r="A207">
            <v>34031201</v>
          </cell>
          <cell r="B207" t="str">
            <v>AMRAVATI R</v>
          </cell>
          <cell r="C207">
            <v>201208</v>
          </cell>
          <cell r="D207">
            <v>3000</v>
          </cell>
          <cell r="E207" t="str">
            <v>CHANDUR RLY</v>
          </cell>
          <cell r="F207">
            <v>34031</v>
          </cell>
          <cell r="G207" t="str">
            <v>33 KV MALKHED RLY</v>
          </cell>
          <cell r="H207">
            <v>201</v>
          </cell>
          <cell r="I207" t="str">
            <v>11 KV PARDI</v>
          </cell>
          <cell r="J207" t="str">
            <v>AGD</v>
          </cell>
          <cell r="K207">
            <v>-13770</v>
          </cell>
          <cell r="L207">
            <v>33.626666700000001</v>
          </cell>
          <cell r="M207">
            <v>-4564.0186712900004</v>
          </cell>
          <cell r="N207" t="str">
            <v/>
          </cell>
          <cell r="O207">
            <v>-4564.0200000000004</v>
          </cell>
          <cell r="P207" t="str">
            <v>E</v>
          </cell>
          <cell r="Q207">
            <v>55</v>
          </cell>
          <cell r="R207">
            <v>45</v>
          </cell>
          <cell r="S207">
            <v>9</v>
          </cell>
          <cell r="T207">
            <v>259733.6</v>
          </cell>
          <cell r="U207">
            <v>45549.55</v>
          </cell>
          <cell r="V207">
            <v>214184.05</v>
          </cell>
          <cell r="W207">
            <v>52706</v>
          </cell>
          <cell r="X207">
            <v>43500</v>
          </cell>
          <cell r="Y207">
            <v>8556</v>
          </cell>
          <cell r="Z207">
            <v>194.536</v>
          </cell>
          <cell r="AA207">
            <v>163</v>
          </cell>
          <cell r="AB207">
            <v>31</v>
          </cell>
          <cell r="AC207">
            <v>19580.89</v>
          </cell>
          <cell r="AD207">
            <v>16739.97</v>
          </cell>
          <cell r="AE207">
            <v>333.27</v>
          </cell>
          <cell r="AF207">
            <v>30042.7</v>
          </cell>
          <cell r="AG207">
            <v>23169.51</v>
          </cell>
          <cell r="AH207">
            <v>5116.5</v>
          </cell>
          <cell r="AI207">
            <v>252409.51</v>
          </cell>
          <cell r="AJ207">
            <v>43470.74</v>
          </cell>
          <cell r="AK207">
            <v>208937.72</v>
          </cell>
          <cell r="AL207">
            <v>0</v>
          </cell>
          <cell r="AM207">
            <v>0</v>
          </cell>
          <cell r="AN207">
            <v>0</v>
          </cell>
          <cell r="AO207">
            <v>345989.68</v>
          </cell>
          <cell r="AP207">
            <v>46627.9</v>
          </cell>
          <cell r="AQ207">
            <v>299361.77</v>
          </cell>
          <cell r="AR207">
            <v>0</v>
          </cell>
          <cell r="AS207">
            <v>0</v>
          </cell>
          <cell r="AT207">
            <v>0</v>
          </cell>
          <cell r="AX207">
            <v>0</v>
          </cell>
          <cell r="AY207">
            <v>0</v>
          </cell>
          <cell r="AZ207">
            <v>0</v>
          </cell>
          <cell r="BA207">
            <v>380</v>
          </cell>
          <cell r="BB207">
            <v>142.72999999999999</v>
          </cell>
          <cell r="BC207">
            <v>82.46</v>
          </cell>
          <cell r="BD207">
            <v>-81.58</v>
          </cell>
          <cell r="BE207">
            <v>-13770</v>
          </cell>
          <cell r="BF207">
            <v>380</v>
          </cell>
          <cell r="BG207">
            <v>0</v>
          </cell>
          <cell r="BH207">
            <v>3</v>
          </cell>
          <cell r="BI207">
            <v>1</v>
          </cell>
        </row>
        <row r="208">
          <cell r="A208">
            <v>34031202</v>
          </cell>
          <cell r="B208" t="str">
            <v>AMRAVATI R</v>
          </cell>
          <cell r="C208">
            <v>201208</v>
          </cell>
          <cell r="D208">
            <v>3000</v>
          </cell>
          <cell r="E208" t="str">
            <v>CHANDUR RLY</v>
          </cell>
          <cell r="F208">
            <v>34031</v>
          </cell>
          <cell r="G208" t="str">
            <v>33 KV MALKHED RLY</v>
          </cell>
          <cell r="H208">
            <v>202</v>
          </cell>
          <cell r="I208" t="str">
            <v>11 KV MALKHED FEEDER</v>
          </cell>
          <cell r="J208" t="str">
            <v>AGD</v>
          </cell>
          <cell r="K208">
            <v>-3.39</v>
          </cell>
          <cell r="L208">
            <v>81.150000000000006</v>
          </cell>
          <cell r="M208">
            <v>16.099014999999994</v>
          </cell>
          <cell r="N208" t="str">
            <v>A</v>
          </cell>
          <cell r="O208">
            <v>16.100000000000001</v>
          </cell>
          <cell r="P208" t="str">
            <v>A</v>
          </cell>
          <cell r="Q208">
            <v>1499</v>
          </cell>
          <cell r="R208">
            <v>208</v>
          </cell>
          <cell r="S208">
            <v>68</v>
          </cell>
          <cell r="T208">
            <v>2878336.3</v>
          </cell>
          <cell r="U208">
            <v>714112.89</v>
          </cell>
          <cell r="V208">
            <v>1482816.6</v>
          </cell>
          <cell r="W208">
            <v>558277</v>
          </cell>
          <cell r="X208">
            <v>202032</v>
          </cell>
          <cell r="Y208">
            <v>67344</v>
          </cell>
          <cell r="Z208">
            <v>1962.5301999999999</v>
          </cell>
          <cell r="AA208">
            <v>740</v>
          </cell>
          <cell r="AB208">
            <v>244</v>
          </cell>
          <cell r="AC208">
            <v>1503844.41</v>
          </cell>
          <cell r="AD208">
            <v>57680.43</v>
          </cell>
          <cell r="AE208">
            <v>5634.06</v>
          </cell>
          <cell r="AF208">
            <v>1600328.99</v>
          </cell>
          <cell r="AG208">
            <v>105975.93</v>
          </cell>
          <cell r="AH208">
            <v>38629.019999999997</v>
          </cell>
          <cell r="AI208">
            <v>2924169.95</v>
          </cell>
          <cell r="AJ208">
            <v>709713.75</v>
          </cell>
          <cell r="AK208">
            <v>1481627.62</v>
          </cell>
          <cell r="AL208">
            <v>0</v>
          </cell>
          <cell r="AM208">
            <v>0</v>
          </cell>
          <cell r="AN208">
            <v>0</v>
          </cell>
          <cell r="AO208">
            <v>3227064.11</v>
          </cell>
          <cell r="AP208">
            <v>1100456.6499999999</v>
          </cell>
          <cell r="AQ208">
            <v>2094876.12</v>
          </cell>
          <cell r="AR208">
            <v>0</v>
          </cell>
          <cell r="AS208">
            <v>0</v>
          </cell>
          <cell r="AT208">
            <v>0</v>
          </cell>
          <cell r="AX208">
            <v>0</v>
          </cell>
          <cell r="AY208">
            <v>0</v>
          </cell>
          <cell r="AZ208">
            <v>0</v>
          </cell>
          <cell r="BA208">
            <v>539980</v>
          </cell>
          <cell r="BB208">
            <v>97.9</v>
          </cell>
          <cell r="BC208">
            <v>64.400000000000006</v>
          </cell>
          <cell r="BD208">
            <v>15.54</v>
          </cell>
          <cell r="BE208">
            <v>-3.39</v>
          </cell>
          <cell r="BF208">
            <v>539980</v>
          </cell>
          <cell r="BG208">
            <v>0</v>
          </cell>
          <cell r="BH208">
            <v>30</v>
          </cell>
          <cell r="BI208">
            <v>27</v>
          </cell>
        </row>
        <row r="209">
          <cell r="A209">
            <v>34031203</v>
          </cell>
          <cell r="B209" t="str">
            <v>AMRAVATI R</v>
          </cell>
          <cell r="C209">
            <v>201208</v>
          </cell>
          <cell r="D209">
            <v>3000</v>
          </cell>
          <cell r="E209" t="str">
            <v>CHANDUR RLY</v>
          </cell>
          <cell r="F209">
            <v>34031</v>
          </cell>
          <cell r="G209" t="str">
            <v>33 KV MALKHED RLY</v>
          </cell>
          <cell r="H209">
            <v>203</v>
          </cell>
          <cell r="I209" t="str">
            <v>11 KV KAWATHA FEEDER</v>
          </cell>
          <cell r="J209" t="str">
            <v>AGD</v>
          </cell>
          <cell r="K209">
            <v>-26.75</v>
          </cell>
          <cell r="L209">
            <v>84.534999999999997</v>
          </cell>
          <cell r="M209">
            <v>-7.1481124999999821</v>
          </cell>
          <cell r="N209" t="str">
            <v/>
          </cell>
          <cell r="O209">
            <v>-7.15</v>
          </cell>
          <cell r="P209" t="str">
            <v>E</v>
          </cell>
          <cell r="Q209">
            <v>2099</v>
          </cell>
          <cell r="R209">
            <v>382</v>
          </cell>
          <cell r="S209">
            <v>93</v>
          </cell>
          <cell r="T209">
            <v>3124402.46</v>
          </cell>
          <cell r="U209">
            <v>1230860.2</v>
          </cell>
          <cell r="V209">
            <v>1508555.53</v>
          </cell>
          <cell r="W209">
            <v>815605</v>
          </cell>
          <cell r="X209">
            <v>378456</v>
          </cell>
          <cell r="Y209">
            <v>94530</v>
          </cell>
          <cell r="Z209">
            <v>3224.8588</v>
          </cell>
          <cell r="AA209">
            <v>1592.5</v>
          </cell>
          <cell r="AB209">
            <v>342.5</v>
          </cell>
          <cell r="AC209">
            <v>1779373.81</v>
          </cell>
          <cell r="AD209">
            <v>118104.78</v>
          </cell>
          <cell r="AE209">
            <v>17599.11</v>
          </cell>
          <cell r="AF209">
            <v>1897267.17</v>
          </cell>
          <cell r="AG209">
            <v>199823.52</v>
          </cell>
          <cell r="AH209">
            <v>55887.27</v>
          </cell>
          <cell r="AI209">
            <v>3246403.16</v>
          </cell>
          <cell r="AJ209">
            <v>1224979.6200000001</v>
          </cell>
          <cell r="AK209">
            <v>1507174.87</v>
          </cell>
          <cell r="AL209">
            <v>0</v>
          </cell>
          <cell r="AM209">
            <v>0</v>
          </cell>
          <cell r="AN209">
            <v>0</v>
          </cell>
          <cell r="AO209">
            <v>4028107.2</v>
          </cell>
          <cell r="AP209">
            <v>1974070.5</v>
          </cell>
          <cell r="AQ209">
            <v>2040429.38</v>
          </cell>
          <cell r="AR209">
            <v>0</v>
          </cell>
          <cell r="AS209">
            <v>0</v>
          </cell>
          <cell r="AT209">
            <v>0</v>
          </cell>
          <cell r="AX209">
            <v>0</v>
          </cell>
          <cell r="AY209">
            <v>0</v>
          </cell>
          <cell r="AZ209">
            <v>0</v>
          </cell>
          <cell r="BA209">
            <v>646000</v>
          </cell>
          <cell r="BB209">
            <v>97.77</v>
          </cell>
          <cell r="BC209">
            <v>71.3</v>
          </cell>
          <cell r="BD209">
            <v>37.200000000000003</v>
          </cell>
          <cell r="BE209">
            <v>-26.25</v>
          </cell>
          <cell r="BF209">
            <v>646000</v>
          </cell>
          <cell r="BG209">
            <v>0</v>
          </cell>
          <cell r="BH209">
            <v>35</v>
          </cell>
          <cell r="BI209">
            <v>29</v>
          </cell>
        </row>
        <row r="210">
          <cell r="A210">
            <v>34032201</v>
          </cell>
          <cell r="B210" t="str">
            <v>AMRAVATI R</v>
          </cell>
          <cell r="C210">
            <v>201208</v>
          </cell>
          <cell r="D210">
            <v>3000</v>
          </cell>
          <cell r="E210" t="str">
            <v>CHANDUR RLY</v>
          </cell>
          <cell r="F210">
            <v>34032</v>
          </cell>
          <cell r="G210" t="str">
            <v>33 KV Mardi</v>
          </cell>
          <cell r="H210">
            <v>201</v>
          </cell>
          <cell r="I210" t="str">
            <v>11 kV Karla</v>
          </cell>
          <cell r="J210" t="str">
            <v>AGD</v>
          </cell>
          <cell r="K210">
            <v>-62.77</v>
          </cell>
          <cell r="L210">
            <v>62.103333300000003</v>
          </cell>
          <cell r="M210">
            <v>-1.0855956124100175</v>
          </cell>
          <cell r="N210" t="str">
            <v/>
          </cell>
          <cell r="O210">
            <v>-1.0900000000000001</v>
          </cell>
          <cell r="P210" t="str">
            <v>E</v>
          </cell>
          <cell r="Q210">
            <v>500</v>
          </cell>
          <cell r="R210">
            <v>63</v>
          </cell>
          <cell r="S210">
            <v>29</v>
          </cell>
          <cell r="T210">
            <v>881210.19</v>
          </cell>
          <cell r="U210">
            <v>182336.55</v>
          </cell>
          <cell r="V210">
            <v>550568.48</v>
          </cell>
          <cell r="W210">
            <v>160945</v>
          </cell>
          <cell r="X210">
            <v>65190</v>
          </cell>
          <cell r="Y210">
            <v>25668</v>
          </cell>
          <cell r="Z210">
            <v>698.66499999999996</v>
          </cell>
          <cell r="AA210">
            <v>280</v>
          </cell>
          <cell r="AB210">
            <v>93</v>
          </cell>
          <cell r="AC210">
            <v>317014.51</v>
          </cell>
          <cell r="AD210">
            <v>21609.96</v>
          </cell>
          <cell r="AE210">
            <v>3527.34</v>
          </cell>
          <cell r="AF210">
            <v>366063.75</v>
          </cell>
          <cell r="AG210">
            <v>36045.81</v>
          </cell>
          <cell r="AH210">
            <v>17090.46</v>
          </cell>
          <cell r="AI210">
            <v>883246.89</v>
          </cell>
          <cell r="AJ210">
            <v>179883.76</v>
          </cell>
          <cell r="AK210">
            <v>550315.81999999995</v>
          </cell>
          <cell r="AL210">
            <v>0</v>
          </cell>
          <cell r="AM210">
            <v>0</v>
          </cell>
          <cell r="AN210">
            <v>0</v>
          </cell>
          <cell r="AO210">
            <v>1068919.94</v>
          </cell>
          <cell r="AP210">
            <v>313130.37</v>
          </cell>
          <cell r="AQ210">
            <v>750352.67</v>
          </cell>
          <cell r="AR210">
            <v>0</v>
          </cell>
          <cell r="AS210">
            <v>0</v>
          </cell>
          <cell r="AT210">
            <v>0</v>
          </cell>
          <cell r="AX210">
            <v>0</v>
          </cell>
          <cell r="AY210">
            <v>0</v>
          </cell>
          <cell r="AZ210">
            <v>0</v>
          </cell>
          <cell r="BA210">
            <v>98880</v>
          </cell>
          <cell r="BB210">
            <v>92.82</v>
          </cell>
          <cell r="BC210">
            <v>68.989999999999995</v>
          </cell>
          <cell r="BD210">
            <v>24.5</v>
          </cell>
          <cell r="BE210">
            <v>-62.77</v>
          </cell>
          <cell r="BF210">
            <v>98880</v>
          </cell>
          <cell r="BG210">
            <v>0</v>
          </cell>
          <cell r="BI210">
            <v>5</v>
          </cell>
        </row>
        <row r="211">
          <cell r="A211">
            <v>35018201</v>
          </cell>
          <cell r="B211" t="str">
            <v>AMRAVATI R</v>
          </cell>
          <cell r="C211">
            <v>201208</v>
          </cell>
          <cell r="D211">
            <v>3000</v>
          </cell>
          <cell r="E211" t="str">
            <v>CHANDUR RLY</v>
          </cell>
          <cell r="F211">
            <v>35018</v>
          </cell>
          <cell r="G211" t="str">
            <v>66KV CHANDUR RLYSUBSTATION</v>
          </cell>
          <cell r="H211">
            <v>201</v>
          </cell>
          <cell r="I211" t="str">
            <v>11KV CHANDUR RLY URBAN</v>
          </cell>
          <cell r="J211" t="str">
            <v>OTH</v>
          </cell>
          <cell r="K211">
            <v>-1.45</v>
          </cell>
          <cell r="L211">
            <v>100</v>
          </cell>
          <cell r="M211">
            <v>-1.4500000000000028</v>
          </cell>
          <cell r="N211" t="str">
            <v/>
          </cell>
          <cell r="O211">
            <v>-1.45</v>
          </cell>
          <cell r="P211" t="str">
            <v>E</v>
          </cell>
          <cell r="Q211">
            <v>5382</v>
          </cell>
          <cell r="R211">
            <v>57</v>
          </cell>
          <cell r="S211">
            <v>42</v>
          </cell>
          <cell r="T211">
            <v>2475550.9700000002</v>
          </cell>
          <cell r="U211">
            <v>137824.57999999999</v>
          </cell>
          <cell r="V211">
            <v>584541.80000000005</v>
          </cell>
          <cell r="W211">
            <v>1925384</v>
          </cell>
          <cell r="X211">
            <v>61440.39</v>
          </cell>
          <cell r="Y211">
            <v>34684.81</v>
          </cell>
          <cell r="Z211">
            <v>5284.2042000000001</v>
          </cell>
          <cell r="AA211">
            <v>236</v>
          </cell>
          <cell r="AB211">
            <v>126</v>
          </cell>
          <cell r="AC211">
            <v>11026137.699999999</v>
          </cell>
          <cell r="AD211">
            <v>19782.75</v>
          </cell>
          <cell r="AE211">
            <v>7991.49</v>
          </cell>
          <cell r="AF211">
            <v>10829933.5</v>
          </cell>
          <cell r="AG211">
            <v>33691.620000000003</v>
          </cell>
          <cell r="AH211">
            <v>23819.040000000001</v>
          </cell>
          <cell r="AI211">
            <v>2899533.47</v>
          </cell>
          <cell r="AJ211">
            <v>137451.72</v>
          </cell>
          <cell r="AK211">
            <v>583978.93000000005</v>
          </cell>
          <cell r="AL211">
            <v>0</v>
          </cell>
          <cell r="AM211">
            <v>0</v>
          </cell>
          <cell r="AN211">
            <v>0</v>
          </cell>
          <cell r="AO211">
            <v>1090273.67</v>
          </cell>
          <cell r="AP211">
            <v>226748.77</v>
          </cell>
          <cell r="AQ211">
            <v>804474.27</v>
          </cell>
          <cell r="AR211">
            <v>0</v>
          </cell>
          <cell r="AS211">
            <v>0</v>
          </cell>
          <cell r="AT211">
            <v>0</v>
          </cell>
          <cell r="AX211">
            <v>0</v>
          </cell>
          <cell r="AY211">
            <v>0</v>
          </cell>
          <cell r="AZ211">
            <v>0</v>
          </cell>
          <cell r="BA211">
            <v>1897838</v>
          </cell>
          <cell r="BB211">
            <v>100.91</v>
          </cell>
          <cell r="BC211">
            <v>72.430000000000007</v>
          </cell>
          <cell r="BD211">
            <v>39.880000000000003</v>
          </cell>
          <cell r="BE211">
            <v>-1.45</v>
          </cell>
          <cell r="BF211">
            <v>1969050</v>
          </cell>
          <cell r="BG211">
            <v>70144</v>
          </cell>
          <cell r="BH211">
            <v>10</v>
          </cell>
          <cell r="BI211">
            <v>49</v>
          </cell>
        </row>
        <row r="212">
          <cell r="A212">
            <v>35018202</v>
          </cell>
          <cell r="B212" t="str">
            <v>AMRAVATI R</v>
          </cell>
          <cell r="C212">
            <v>201208</v>
          </cell>
          <cell r="D212">
            <v>3000</v>
          </cell>
          <cell r="E212" t="str">
            <v>CHANDUR RLY</v>
          </cell>
          <cell r="F212">
            <v>35018</v>
          </cell>
          <cell r="G212" t="str">
            <v>66KV CHANDUR RLYSUBSTATION</v>
          </cell>
          <cell r="H212">
            <v>202</v>
          </cell>
          <cell r="I212" t="str">
            <v>11KV KURHA FEEDER</v>
          </cell>
          <cell r="J212" t="str">
            <v>AGD</v>
          </cell>
          <cell r="K212">
            <v>-147.36000000000001</v>
          </cell>
          <cell r="L212">
            <v>60.036666699999998</v>
          </cell>
          <cell r="M212">
            <v>-48.506698749120005</v>
          </cell>
          <cell r="N212" t="str">
            <v/>
          </cell>
          <cell r="O212">
            <v>-48.51</v>
          </cell>
          <cell r="P212" t="str">
            <v>E</v>
          </cell>
          <cell r="Q212">
            <v>3178</v>
          </cell>
          <cell r="R212">
            <v>561</v>
          </cell>
          <cell r="S212">
            <v>310</v>
          </cell>
          <cell r="T212">
            <v>9712348.8000000007</v>
          </cell>
          <cell r="U212">
            <v>2149640.3199999998</v>
          </cell>
          <cell r="V212">
            <v>6902434.75</v>
          </cell>
          <cell r="W212">
            <v>1310161</v>
          </cell>
          <cell r="X212">
            <v>536142</v>
          </cell>
          <cell r="Y212">
            <v>277104</v>
          </cell>
          <cell r="Z212">
            <v>5003.9592000000002</v>
          </cell>
          <cell r="AA212">
            <v>2227.5</v>
          </cell>
          <cell r="AB212">
            <v>1004</v>
          </cell>
          <cell r="AC212">
            <v>2611261.1</v>
          </cell>
          <cell r="AD212">
            <v>153278.39999999999</v>
          </cell>
          <cell r="AE212">
            <v>27322.53</v>
          </cell>
          <cell r="AF212">
            <v>2845435.46</v>
          </cell>
          <cell r="AG212">
            <v>288878.09000000003</v>
          </cell>
          <cell r="AH212">
            <v>177323.07</v>
          </cell>
          <cell r="AI212">
            <v>9686704.3000000007</v>
          </cell>
          <cell r="AJ212">
            <v>2137723.14</v>
          </cell>
          <cell r="AK212">
            <v>6898666.3399999999</v>
          </cell>
          <cell r="AL212">
            <v>0</v>
          </cell>
          <cell r="AM212">
            <v>0</v>
          </cell>
          <cell r="AN212">
            <v>0</v>
          </cell>
          <cell r="AO212">
            <v>13200063</v>
          </cell>
          <cell r="AP212">
            <v>3478912.74</v>
          </cell>
          <cell r="AQ212">
            <v>9697423</v>
          </cell>
          <cell r="AR212">
            <v>0</v>
          </cell>
          <cell r="AS212">
            <v>0</v>
          </cell>
          <cell r="AT212">
            <v>0</v>
          </cell>
          <cell r="AX212">
            <v>0</v>
          </cell>
          <cell r="AY212">
            <v>0</v>
          </cell>
          <cell r="AZ212">
            <v>0</v>
          </cell>
          <cell r="BA212">
            <v>529661</v>
          </cell>
          <cell r="BB212">
            <v>101.87</v>
          </cell>
          <cell r="BC212">
            <v>62.71</v>
          </cell>
          <cell r="BD212">
            <v>17.399999999999999</v>
          </cell>
          <cell r="BE212">
            <v>-147.36000000000001</v>
          </cell>
          <cell r="BF212">
            <v>532160</v>
          </cell>
          <cell r="BG212">
            <v>2462</v>
          </cell>
          <cell r="BI212">
            <v>42</v>
          </cell>
        </row>
        <row r="213">
          <cell r="A213">
            <v>35018203</v>
          </cell>
          <cell r="B213" t="str">
            <v>AMRAVATI R</v>
          </cell>
          <cell r="C213">
            <v>201208</v>
          </cell>
          <cell r="D213">
            <v>3000</v>
          </cell>
          <cell r="E213" t="str">
            <v>CHANDUR RLY</v>
          </cell>
          <cell r="F213">
            <v>35018</v>
          </cell>
          <cell r="G213" t="str">
            <v>66KV CHANDUR RLYSUBSTATION</v>
          </cell>
          <cell r="H213">
            <v>203</v>
          </cell>
          <cell r="I213" t="str">
            <v>11 KV SATEFAL FEEDER</v>
          </cell>
          <cell r="J213" t="str">
            <v>AGD</v>
          </cell>
          <cell r="K213">
            <v>-75.06</v>
          </cell>
          <cell r="L213">
            <v>67.626666700000001</v>
          </cell>
          <cell r="M213">
            <v>-18.387242725020002</v>
          </cell>
          <cell r="N213" t="str">
            <v/>
          </cell>
          <cell r="O213">
            <v>-18.39</v>
          </cell>
          <cell r="P213" t="str">
            <v>E</v>
          </cell>
          <cell r="Q213">
            <v>2790</v>
          </cell>
          <cell r="R213">
            <v>404</v>
          </cell>
          <cell r="S213">
            <v>253</v>
          </cell>
          <cell r="T213">
            <v>7192049.29</v>
          </cell>
          <cell r="U213">
            <v>1671225.45</v>
          </cell>
          <cell r="V213">
            <v>5077329.6399999997</v>
          </cell>
          <cell r="W213">
            <v>1086307</v>
          </cell>
          <cell r="X213">
            <v>385539</v>
          </cell>
          <cell r="Y213">
            <v>255852</v>
          </cell>
          <cell r="Z213">
            <v>4267.8602000000001</v>
          </cell>
          <cell r="AA213">
            <v>1711</v>
          </cell>
          <cell r="AB213">
            <v>927</v>
          </cell>
          <cell r="AC213">
            <v>2361294.5699999998</v>
          </cell>
          <cell r="AD213">
            <v>126301.68</v>
          </cell>
          <cell r="AE213">
            <v>39087.360000000001</v>
          </cell>
          <cell r="AF213">
            <v>2425587.85</v>
          </cell>
          <cell r="AG213">
            <v>204863.34</v>
          </cell>
          <cell r="AH213">
            <v>147953.76</v>
          </cell>
          <cell r="AI213">
            <v>7290370.5700000003</v>
          </cell>
          <cell r="AJ213">
            <v>1657724.01</v>
          </cell>
          <cell r="AK213">
            <v>5074875.26</v>
          </cell>
          <cell r="AL213">
            <v>0</v>
          </cell>
          <cell r="AM213">
            <v>0</v>
          </cell>
          <cell r="AN213">
            <v>0</v>
          </cell>
          <cell r="AO213">
            <v>10566416.199999999</v>
          </cell>
          <cell r="AP213">
            <v>2881542.45</v>
          </cell>
          <cell r="AQ213">
            <v>7672714</v>
          </cell>
          <cell r="AR213">
            <v>0</v>
          </cell>
          <cell r="AS213">
            <v>0</v>
          </cell>
          <cell r="AT213">
            <v>0</v>
          </cell>
          <cell r="AX213">
            <v>0</v>
          </cell>
          <cell r="AY213">
            <v>0</v>
          </cell>
          <cell r="AZ213">
            <v>0</v>
          </cell>
          <cell r="BA213">
            <v>620528</v>
          </cell>
          <cell r="BB213">
            <v>104.29</v>
          </cell>
          <cell r="BC213">
            <v>71.3</v>
          </cell>
          <cell r="BD213">
            <v>31.58</v>
          </cell>
          <cell r="BE213">
            <v>-75.06</v>
          </cell>
          <cell r="BF213">
            <v>620528</v>
          </cell>
          <cell r="BG213">
            <v>0</v>
          </cell>
          <cell r="BI213">
            <v>41</v>
          </cell>
        </row>
        <row r="214">
          <cell r="A214">
            <v>35018204</v>
          </cell>
          <cell r="B214" t="str">
            <v>AMRAVATI R</v>
          </cell>
          <cell r="C214">
            <v>201208</v>
          </cell>
          <cell r="D214">
            <v>3000</v>
          </cell>
          <cell r="E214" t="str">
            <v>CHANDUR RLY</v>
          </cell>
          <cell r="F214">
            <v>35018</v>
          </cell>
          <cell r="G214" t="str">
            <v>66KV CHANDUR RLYSUBSTATION</v>
          </cell>
          <cell r="H214">
            <v>204</v>
          </cell>
          <cell r="I214" t="str">
            <v>11 KV MANJARKHED FEEDER</v>
          </cell>
          <cell r="J214" t="str">
            <v>AGD</v>
          </cell>
          <cell r="K214">
            <v>-5.36</v>
          </cell>
          <cell r="L214">
            <v>65.05</v>
          </cell>
          <cell r="M214">
            <v>31.46332000000001</v>
          </cell>
          <cell r="N214" t="str">
            <v>C</v>
          </cell>
          <cell r="O214">
            <v>31.46</v>
          </cell>
          <cell r="P214" t="str">
            <v>C</v>
          </cell>
          <cell r="Q214">
            <v>1336</v>
          </cell>
          <cell r="R214">
            <v>339</v>
          </cell>
          <cell r="S214">
            <v>220</v>
          </cell>
          <cell r="T214">
            <v>4985994.6900000004</v>
          </cell>
          <cell r="U214">
            <v>1007488.06</v>
          </cell>
          <cell r="V214">
            <v>3795580.45</v>
          </cell>
          <cell r="W214">
            <v>704028</v>
          </cell>
          <cell r="X214">
            <v>334479</v>
          </cell>
          <cell r="Y214">
            <v>202170</v>
          </cell>
          <cell r="Z214">
            <v>2701.7289999999998</v>
          </cell>
          <cell r="AA214">
            <v>1376</v>
          </cell>
          <cell r="AB214">
            <v>732.5</v>
          </cell>
          <cell r="AC214">
            <v>1017013.86</v>
          </cell>
          <cell r="AD214">
            <v>106494.81</v>
          </cell>
          <cell r="AE214">
            <v>31486.17</v>
          </cell>
          <cell r="AF214">
            <v>1171657.47</v>
          </cell>
          <cell r="AG214">
            <v>189984.75</v>
          </cell>
          <cell r="AH214">
            <v>129257.85</v>
          </cell>
          <cell r="AI214">
            <v>5065636.83</v>
          </cell>
          <cell r="AJ214">
            <v>998602.45</v>
          </cell>
          <cell r="AK214">
            <v>3793781.09</v>
          </cell>
          <cell r="AL214">
            <v>0</v>
          </cell>
          <cell r="AM214">
            <v>0</v>
          </cell>
          <cell r="AN214">
            <v>0</v>
          </cell>
          <cell r="AO214">
            <v>6894419.3399999999</v>
          </cell>
          <cell r="AP214">
            <v>1610691.88</v>
          </cell>
          <cell r="AQ214">
            <v>5280026.4400000004</v>
          </cell>
          <cell r="AR214">
            <v>0</v>
          </cell>
          <cell r="AS214">
            <v>0</v>
          </cell>
          <cell r="AT214">
            <v>0</v>
          </cell>
          <cell r="AX214">
            <v>0</v>
          </cell>
          <cell r="AY214">
            <v>0</v>
          </cell>
          <cell r="AZ214">
            <v>0</v>
          </cell>
          <cell r="BA214">
            <v>668200</v>
          </cell>
          <cell r="BB214">
            <v>99.94</v>
          </cell>
          <cell r="BC214">
            <v>65.98</v>
          </cell>
          <cell r="BD214">
            <v>29.23</v>
          </cell>
          <cell r="BE214">
            <v>-5.36</v>
          </cell>
          <cell r="BF214">
            <v>668200</v>
          </cell>
          <cell r="BG214">
            <v>0</v>
          </cell>
          <cell r="BI214">
            <v>31</v>
          </cell>
        </row>
        <row r="215">
          <cell r="A215">
            <v>35018205</v>
          </cell>
          <cell r="B215" t="str">
            <v>AMRAVATI R</v>
          </cell>
          <cell r="C215">
            <v>201208</v>
          </cell>
          <cell r="D215">
            <v>3000</v>
          </cell>
          <cell r="E215" t="str">
            <v>CHANDUR RLY</v>
          </cell>
          <cell r="F215">
            <v>35018</v>
          </cell>
          <cell r="G215" t="str">
            <v>66KV CHANDUR RLYSUBSTATION</v>
          </cell>
          <cell r="H215">
            <v>205</v>
          </cell>
          <cell r="I215" t="str">
            <v>11KV DHANORA FEEDER</v>
          </cell>
          <cell r="J215" t="str">
            <v>AGD</v>
          </cell>
          <cell r="K215">
            <v>42.57</v>
          </cell>
          <cell r="L215">
            <v>68.319999999999993</v>
          </cell>
          <cell r="M215">
            <v>60.763824000000007</v>
          </cell>
          <cell r="N215" t="str">
            <v>G2</v>
          </cell>
          <cell r="O215">
            <v>60.76</v>
          </cell>
          <cell r="P215" t="str">
            <v>G1</v>
          </cell>
          <cell r="Q215">
            <v>537</v>
          </cell>
          <cell r="R215">
            <v>225</v>
          </cell>
          <cell r="S215">
            <v>140</v>
          </cell>
          <cell r="T215">
            <v>2993368.44</v>
          </cell>
          <cell r="U215">
            <v>689503.45</v>
          </cell>
          <cell r="V215">
            <v>2249499.25</v>
          </cell>
          <cell r="W215">
            <v>421319</v>
          </cell>
          <cell r="X215">
            <v>224028</v>
          </cell>
          <cell r="Y215">
            <v>143106</v>
          </cell>
          <cell r="Z215">
            <v>1654.472</v>
          </cell>
          <cell r="AA215">
            <v>917.5</v>
          </cell>
          <cell r="AB215">
            <v>518.5</v>
          </cell>
          <cell r="AC215">
            <v>392086.24</v>
          </cell>
          <cell r="AD215">
            <v>77813.37</v>
          </cell>
          <cell r="AE215">
            <v>80410.289999999994</v>
          </cell>
          <cell r="AF215">
            <v>442134.93</v>
          </cell>
          <cell r="AG215">
            <v>125017.17</v>
          </cell>
          <cell r="AH215">
            <v>82503.539999999994</v>
          </cell>
          <cell r="AI215">
            <v>2901034.24</v>
          </cell>
          <cell r="AJ215">
            <v>664928.04</v>
          </cell>
          <cell r="AK215">
            <v>2177293.4700000002</v>
          </cell>
          <cell r="AL215">
            <v>0</v>
          </cell>
          <cell r="AM215">
            <v>0</v>
          </cell>
          <cell r="AN215">
            <v>0</v>
          </cell>
          <cell r="AO215">
            <v>4166679.05</v>
          </cell>
          <cell r="AP215">
            <v>1044059.38</v>
          </cell>
          <cell r="AQ215">
            <v>3121381.33</v>
          </cell>
          <cell r="AR215">
            <v>0</v>
          </cell>
          <cell r="AS215">
            <v>0</v>
          </cell>
          <cell r="AT215">
            <v>0</v>
          </cell>
          <cell r="AX215">
            <v>0</v>
          </cell>
          <cell r="AY215">
            <v>0</v>
          </cell>
          <cell r="AZ215">
            <v>0</v>
          </cell>
          <cell r="BA215">
            <v>733677</v>
          </cell>
          <cell r="BB215">
            <v>99.11</v>
          </cell>
          <cell r="BC215">
            <v>60.6</v>
          </cell>
          <cell r="BD215">
            <v>45.25</v>
          </cell>
          <cell r="BE215">
            <v>42.57</v>
          </cell>
          <cell r="BF215">
            <v>733677</v>
          </cell>
          <cell r="BG215">
            <v>0</v>
          </cell>
          <cell r="BI215">
            <v>16</v>
          </cell>
        </row>
        <row r="216">
          <cell r="A216">
            <v>35018206</v>
          </cell>
          <cell r="B216" t="str">
            <v>AMRAVATI R</v>
          </cell>
          <cell r="C216">
            <v>201208</v>
          </cell>
          <cell r="D216">
            <v>3000</v>
          </cell>
          <cell r="E216" t="str">
            <v>CHANDUR RLY</v>
          </cell>
          <cell r="F216">
            <v>35018</v>
          </cell>
          <cell r="G216" t="str">
            <v>66KV CHANDUR RLYSUBSTATION</v>
          </cell>
          <cell r="H216">
            <v>206</v>
          </cell>
          <cell r="I216" t="str">
            <v>11KV MIDC FEEDER</v>
          </cell>
          <cell r="J216" t="str">
            <v>OTH</v>
          </cell>
          <cell r="K216">
            <v>-29.35</v>
          </cell>
          <cell r="L216">
            <v>100</v>
          </cell>
          <cell r="M216">
            <v>-29.349999999999994</v>
          </cell>
          <cell r="N216" t="str">
            <v/>
          </cell>
          <cell r="O216">
            <v>-29.35</v>
          </cell>
          <cell r="P216" t="str">
            <v>E</v>
          </cell>
          <cell r="Q216">
            <v>5</v>
          </cell>
          <cell r="R216">
            <v>0</v>
          </cell>
          <cell r="S216">
            <v>0</v>
          </cell>
          <cell r="T216">
            <v>2317.4699999999998</v>
          </cell>
          <cell r="U216">
            <v>0</v>
          </cell>
          <cell r="V216">
            <v>0</v>
          </cell>
          <cell r="W216">
            <v>8999</v>
          </cell>
          <cell r="X216">
            <v>0</v>
          </cell>
          <cell r="Y216">
            <v>0</v>
          </cell>
          <cell r="Z216">
            <v>38.484000000000002</v>
          </cell>
          <cell r="AA216">
            <v>0</v>
          </cell>
          <cell r="AB216">
            <v>0</v>
          </cell>
          <cell r="AC216">
            <v>29377.119999999999</v>
          </cell>
          <cell r="AD216">
            <v>0</v>
          </cell>
          <cell r="AE216">
            <v>0</v>
          </cell>
          <cell r="AF216">
            <v>24909.25</v>
          </cell>
          <cell r="AG216">
            <v>0</v>
          </cell>
          <cell r="AH216">
            <v>0</v>
          </cell>
          <cell r="AI216">
            <v>1021.2</v>
          </cell>
          <cell r="AJ216">
            <v>0</v>
          </cell>
          <cell r="AK216">
            <v>0</v>
          </cell>
          <cell r="AO216">
            <v>16.41</v>
          </cell>
          <cell r="AP216">
            <v>0</v>
          </cell>
          <cell r="AQ216">
            <v>0</v>
          </cell>
          <cell r="AX216">
            <v>0</v>
          </cell>
          <cell r="AY216">
            <v>0</v>
          </cell>
          <cell r="AZ216">
            <v>0</v>
          </cell>
          <cell r="BA216">
            <v>6957</v>
          </cell>
          <cell r="BB216">
            <v>114.29</v>
          </cell>
          <cell r="BC216">
            <v>0</v>
          </cell>
          <cell r="BD216">
            <v>0</v>
          </cell>
          <cell r="BE216">
            <v>-29.35</v>
          </cell>
          <cell r="BF216">
            <v>10280</v>
          </cell>
          <cell r="BG216">
            <v>3273</v>
          </cell>
          <cell r="BI216">
            <v>2</v>
          </cell>
        </row>
        <row r="217">
          <cell r="A217">
            <v>34006201</v>
          </cell>
          <cell r="B217" t="str">
            <v>AMRAVATI R</v>
          </cell>
          <cell r="C217">
            <v>201208</v>
          </cell>
          <cell r="D217">
            <v>4790</v>
          </cell>
          <cell r="E217" t="str">
            <v>BHATKULI</v>
          </cell>
          <cell r="F217">
            <v>34006</v>
          </cell>
          <cell r="G217" t="str">
            <v>33 KV BHATKULI S/STN</v>
          </cell>
          <cell r="H217">
            <v>201</v>
          </cell>
          <cell r="I217" t="str">
            <v>11 KV SAYAT FEEDER</v>
          </cell>
          <cell r="J217" t="str">
            <v>OTH</v>
          </cell>
          <cell r="K217">
            <v>77.67</v>
          </cell>
          <cell r="L217">
            <v>87.73</v>
          </cell>
          <cell r="M217">
            <v>80.409891000000002</v>
          </cell>
          <cell r="N217" t="str">
            <v>G3</v>
          </cell>
          <cell r="O217">
            <v>80.41</v>
          </cell>
          <cell r="P217" t="str">
            <v>G3</v>
          </cell>
          <cell r="Q217">
            <v>637</v>
          </cell>
          <cell r="R217">
            <v>8</v>
          </cell>
          <cell r="S217">
            <v>0</v>
          </cell>
          <cell r="T217">
            <v>114317.9</v>
          </cell>
          <cell r="U217">
            <v>6005.69</v>
          </cell>
          <cell r="V217">
            <v>0</v>
          </cell>
          <cell r="W217">
            <v>116431</v>
          </cell>
          <cell r="X217">
            <v>6189</v>
          </cell>
          <cell r="Y217">
            <v>0</v>
          </cell>
          <cell r="Z217">
            <v>451.46719999999999</v>
          </cell>
          <cell r="AA217">
            <v>39</v>
          </cell>
          <cell r="AB217">
            <v>0</v>
          </cell>
          <cell r="AC217">
            <v>463737.73</v>
          </cell>
          <cell r="AD217">
            <v>4318.5</v>
          </cell>
          <cell r="AE217">
            <v>0</v>
          </cell>
          <cell r="AF217">
            <v>498515.51</v>
          </cell>
          <cell r="AG217">
            <v>3813.75</v>
          </cell>
          <cell r="AH217">
            <v>0</v>
          </cell>
          <cell r="AI217">
            <v>197036.09</v>
          </cell>
          <cell r="AJ217">
            <v>4060.82</v>
          </cell>
          <cell r="AK217">
            <v>0</v>
          </cell>
          <cell r="AL217">
            <v>0</v>
          </cell>
          <cell r="AM217">
            <v>0</v>
          </cell>
          <cell r="AN217">
            <v>0</v>
          </cell>
          <cell r="AO217">
            <v>7723.85</v>
          </cell>
          <cell r="AP217">
            <v>2091.11</v>
          </cell>
          <cell r="AQ217">
            <v>0</v>
          </cell>
          <cell r="AR217">
            <v>0</v>
          </cell>
          <cell r="AS217">
            <v>0</v>
          </cell>
          <cell r="AT217">
            <v>0</v>
          </cell>
          <cell r="AX217">
            <v>0</v>
          </cell>
          <cell r="AY217">
            <v>0</v>
          </cell>
          <cell r="AZ217">
            <v>0</v>
          </cell>
          <cell r="BA217">
            <v>521400</v>
          </cell>
          <cell r="BB217">
            <v>87.73</v>
          </cell>
          <cell r="BC217">
            <v>96.93</v>
          </cell>
          <cell r="BD217">
            <v>0</v>
          </cell>
          <cell r="BE217">
            <v>77.67</v>
          </cell>
          <cell r="BF217">
            <v>521400</v>
          </cell>
          <cell r="BG217">
            <v>0</v>
          </cell>
          <cell r="BH217">
            <v>17</v>
          </cell>
          <cell r="BI217">
            <v>5</v>
          </cell>
        </row>
        <row r="218">
          <cell r="A218">
            <v>34006202</v>
          </cell>
          <cell r="B218" t="str">
            <v>AMRAVATI R</v>
          </cell>
          <cell r="C218">
            <v>201208</v>
          </cell>
          <cell r="D218">
            <v>4790</v>
          </cell>
          <cell r="E218" t="str">
            <v>BHATKULI</v>
          </cell>
          <cell r="F218">
            <v>34006</v>
          </cell>
          <cell r="G218" t="str">
            <v>33 KV BHATKULI S/STN</v>
          </cell>
          <cell r="H218">
            <v>202</v>
          </cell>
          <cell r="I218" t="str">
            <v>11 KV GANOJA DEVI FEEDER</v>
          </cell>
          <cell r="J218" t="str">
            <v>AGD</v>
          </cell>
          <cell r="K218">
            <v>22.68</v>
          </cell>
          <cell r="L218">
            <v>87.22</v>
          </cell>
          <cell r="M218">
            <v>32.561496000000005</v>
          </cell>
          <cell r="N218" t="str">
            <v>C</v>
          </cell>
          <cell r="O218">
            <v>32.56</v>
          </cell>
          <cell r="P218" t="str">
            <v>C</v>
          </cell>
          <cell r="Q218">
            <v>1039</v>
          </cell>
          <cell r="R218">
            <v>37</v>
          </cell>
          <cell r="S218">
            <v>25</v>
          </cell>
          <cell r="T218">
            <v>332111.99</v>
          </cell>
          <cell r="U218">
            <v>30912.65</v>
          </cell>
          <cell r="V218">
            <v>23727.42</v>
          </cell>
          <cell r="W218">
            <v>216795</v>
          </cell>
          <cell r="X218">
            <v>18093</v>
          </cell>
          <cell r="Y218">
            <v>16686</v>
          </cell>
          <cell r="Z218">
            <v>947.05679999999995</v>
          </cell>
          <cell r="AA218">
            <v>195.5</v>
          </cell>
          <cell r="AB218">
            <v>103</v>
          </cell>
          <cell r="AC218">
            <v>681477.79</v>
          </cell>
          <cell r="AD218">
            <v>17512.169999999998</v>
          </cell>
          <cell r="AE218">
            <v>12886.95</v>
          </cell>
          <cell r="AF218">
            <v>747695.44</v>
          </cell>
          <cell r="AG218">
            <v>15385.92</v>
          </cell>
          <cell r="AH218">
            <v>15367.29</v>
          </cell>
          <cell r="AI218">
            <v>418016.36</v>
          </cell>
          <cell r="AJ218">
            <v>30857.17</v>
          </cell>
          <cell r="AK218">
            <v>23746.71</v>
          </cell>
          <cell r="AL218">
            <v>0</v>
          </cell>
          <cell r="AM218">
            <v>0</v>
          </cell>
          <cell r="AN218">
            <v>0</v>
          </cell>
          <cell r="AO218">
            <v>68687.19</v>
          </cell>
          <cell r="AP218">
            <v>33992.36</v>
          </cell>
          <cell r="AQ218">
            <v>22458.38</v>
          </cell>
          <cell r="AR218">
            <v>0</v>
          </cell>
          <cell r="AS218">
            <v>0</v>
          </cell>
          <cell r="AT218">
            <v>0</v>
          </cell>
          <cell r="AX218">
            <v>0</v>
          </cell>
          <cell r="AY218">
            <v>0</v>
          </cell>
          <cell r="AZ218">
            <v>0</v>
          </cell>
          <cell r="BA218">
            <v>280400</v>
          </cell>
          <cell r="BB218">
            <v>87.22</v>
          </cell>
          <cell r="BC218">
            <v>141.96</v>
          </cell>
          <cell r="BD218">
            <v>104.78</v>
          </cell>
          <cell r="BE218">
            <v>22.68</v>
          </cell>
          <cell r="BF218">
            <v>280400</v>
          </cell>
          <cell r="BG218">
            <v>0</v>
          </cell>
          <cell r="BH218">
            <v>24</v>
          </cell>
          <cell r="BI218">
            <v>10</v>
          </cell>
        </row>
        <row r="219">
          <cell r="A219">
            <v>34006203</v>
          </cell>
          <cell r="B219" t="str">
            <v>AMRAVATI R</v>
          </cell>
          <cell r="C219">
            <v>201208</v>
          </cell>
          <cell r="D219">
            <v>4790</v>
          </cell>
          <cell r="E219" t="str">
            <v>BHATKULI</v>
          </cell>
          <cell r="F219">
            <v>34006</v>
          </cell>
          <cell r="G219" t="str">
            <v>33 KV BHATKULI S/STN</v>
          </cell>
          <cell r="H219">
            <v>203</v>
          </cell>
          <cell r="I219" t="str">
            <v>11 KV NIMBHA FEEDER</v>
          </cell>
          <cell r="J219" t="str">
            <v>AGD</v>
          </cell>
          <cell r="K219">
            <v>35.520000000000003</v>
          </cell>
          <cell r="L219">
            <v>88.215000000000003</v>
          </cell>
          <cell r="M219">
            <v>43.118968000000002</v>
          </cell>
          <cell r="N219" t="str">
            <v>E</v>
          </cell>
          <cell r="O219">
            <v>43.12</v>
          </cell>
          <cell r="P219" t="str">
            <v>D</v>
          </cell>
          <cell r="Q219">
            <v>1975</v>
          </cell>
          <cell r="R219">
            <v>130</v>
          </cell>
          <cell r="S219">
            <v>13</v>
          </cell>
          <cell r="T219">
            <v>1687198.28</v>
          </cell>
          <cell r="U219">
            <v>171167.29</v>
          </cell>
          <cell r="V219">
            <v>41117.85</v>
          </cell>
          <cell r="W219">
            <v>524482</v>
          </cell>
          <cell r="X219">
            <v>82227</v>
          </cell>
          <cell r="Y219">
            <v>8343</v>
          </cell>
          <cell r="Z219">
            <v>2489.5610000000001</v>
          </cell>
          <cell r="AA219">
            <v>686.5</v>
          </cell>
          <cell r="AB219">
            <v>51.5</v>
          </cell>
          <cell r="AC219">
            <v>1807940.71</v>
          </cell>
          <cell r="AD219">
            <v>38603.550000000003</v>
          </cell>
          <cell r="AE219">
            <v>3493.71</v>
          </cell>
          <cell r="AF219">
            <v>1831517.13</v>
          </cell>
          <cell r="AG219">
            <v>57655.71</v>
          </cell>
          <cell r="AH219">
            <v>7995.36</v>
          </cell>
          <cell r="AI219">
            <v>1867625.2</v>
          </cell>
          <cell r="AJ219">
            <v>168438.66</v>
          </cell>
          <cell r="AK219">
            <v>40983.79</v>
          </cell>
          <cell r="AL219">
            <v>0</v>
          </cell>
          <cell r="AM219">
            <v>0</v>
          </cell>
          <cell r="AN219">
            <v>0</v>
          </cell>
          <cell r="AO219">
            <v>286495.65000000002</v>
          </cell>
          <cell r="AP219">
            <v>165150.84</v>
          </cell>
          <cell r="AQ219">
            <v>30129.85</v>
          </cell>
          <cell r="AR219">
            <v>0</v>
          </cell>
          <cell r="AS219">
            <v>0</v>
          </cell>
          <cell r="AT219">
            <v>0</v>
          </cell>
          <cell r="AX219">
            <v>0</v>
          </cell>
          <cell r="AY219">
            <v>0</v>
          </cell>
          <cell r="AZ219">
            <v>0</v>
          </cell>
          <cell r="BA219">
            <v>834160</v>
          </cell>
          <cell r="BB219">
            <v>96.88</v>
          </cell>
          <cell r="BC219">
            <v>79.55</v>
          </cell>
          <cell r="BD219">
            <v>53.15</v>
          </cell>
          <cell r="BE219">
            <v>37.119999999999997</v>
          </cell>
          <cell r="BF219">
            <v>834160</v>
          </cell>
          <cell r="BG219">
            <v>0</v>
          </cell>
          <cell r="BH219">
            <v>46</v>
          </cell>
          <cell r="BI219">
            <v>28</v>
          </cell>
        </row>
        <row r="220">
          <cell r="A220">
            <v>34006204</v>
          </cell>
          <cell r="B220" t="str">
            <v>AMRAVATI R</v>
          </cell>
          <cell r="C220">
            <v>201208</v>
          </cell>
          <cell r="D220">
            <v>4790</v>
          </cell>
          <cell r="E220" t="str">
            <v>BHATKULI</v>
          </cell>
          <cell r="F220">
            <v>34006</v>
          </cell>
          <cell r="G220" t="str">
            <v>33 KV BHATKULI</v>
          </cell>
          <cell r="H220">
            <v>204</v>
          </cell>
          <cell r="I220" t="str">
            <v>11 kv bhatkuli</v>
          </cell>
          <cell r="J220" t="str">
            <v>OTH</v>
          </cell>
          <cell r="K220">
            <v>26.55</v>
          </cell>
          <cell r="L220">
            <v>90.1</v>
          </cell>
          <cell r="M220">
            <v>33.821550000000002</v>
          </cell>
          <cell r="N220" t="str">
            <v>C</v>
          </cell>
          <cell r="O220">
            <v>33.82</v>
          </cell>
          <cell r="P220" t="str">
            <v>C</v>
          </cell>
          <cell r="Q220">
            <v>1314</v>
          </cell>
          <cell r="R220">
            <v>9</v>
          </cell>
          <cell r="S220">
            <v>1</v>
          </cell>
          <cell r="T220">
            <v>664247.44999999995</v>
          </cell>
          <cell r="U220">
            <v>1513.63</v>
          </cell>
          <cell r="V220">
            <v>1516.36</v>
          </cell>
          <cell r="W220">
            <v>381104</v>
          </cell>
          <cell r="X220">
            <v>5397</v>
          </cell>
          <cell r="Y220">
            <v>810</v>
          </cell>
          <cell r="Z220">
            <v>1556.7552000000001</v>
          </cell>
          <cell r="AA220">
            <v>41</v>
          </cell>
          <cell r="AB220">
            <v>5</v>
          </cell>
          <cell r="AC220">
            <v>1823378.35</v>
          </cell>
          <cell r="AD220">
            <v>2572.14</v>
          </cell>
          <cell r="AE220">
            <v>12.93</v>
          </cell>
          <cell r="AF220">
            <v>1938597.42</v>
          </cell>
          <cell r="AG220">
            <v>2775.54</v>
          </cell>
          <cell r="AH220">
            <v>568.5</v>
          </cell>
          <cell r="AI220">
            <v>921445.46</v>
          </cell>
          <cell r="AJ220">
            <v>1493.88</v>
          </cell>
          <cell r="AK220">
            <v>1513.1</v>
          </cell>
          <cell r="AL220">
            <v>0</v>
          </cell>
          <cell r="AM220">
            <v>0</v>
          </cell>
          <cell r="AN220">
            <v>0</v>
          </cell>
          <cell r="AO220">
            <v>37055.019999999997</v>
          </cell>
          <cell r="AP220">
            <v>2778.93</v>
          </cell>
          <cell r="AQ220">
            <v>2612.5300000000002</v>
          </cell>
          <cell r="AR220">
            <v>0</v>
          </cell>
          <cell r="AS220">
            <v>0</v>
          </cell>
          <cell r="AT220">
            <v>0</v>
          </cell>
          <cell r="AX220">
            <v>0</v>
          </cell>
          <cell r="AY220">
            <v>0</v>
          </cell>
          <cell r="AZ220">
            <v>0</v>
          </cell>
          <cell r="BA220">
            <v>518840</v>
          </cell>
          <cell r="BB220">
            <v>90.1</v>
          </cell>
          <cell r="BC220">
            <v>115.21</v>
          </cell>
          <cell r="BD220">
            <v>2.34</v>
          </cell>
          <cell r="BE220">
            <v>26.55</v>
          </cell>
          <cell r="BF220">
            <v>518840</v>
          </cell>
          <cell r="BG220">
            <v>0</v>
          </cell>
          <cell r="BH220">
            <v>6</v>
          </cell>
          <cell r="BI220">
            <v>14</v>
          </cell>
        </row>
        <row r="221">
          <cell r="A221">
            <v>34016203</v>
          </cell>
          <cell r="B221" t="str">
            <v>AMRAVATI R</v>
          </cell>
          <cell r="C221">
            <v>201208</v>
          </cell>
          <cell r="D221">
            <v>4790</v>
          </cell>
          <cell r="E221" t="str">
            <v>BHATKULI</v>
          </cell>
          <cell r="F221">
            <v>34016</v>
          </cell>
          <cell r="G221" t="str">
            <v>33 KV ASEGAON S/STN</v>
          </cell>
          <cell r="H221">
            <v>203</v>
          </cell>
          <cell r="I221" t="str">
            <v>11 KV CHANDUR BAZAR FEEDER</v>
          </cell>
          <cell r="J221" t="str">
            <v>AGD</v>
          </cell>
          <cell r="K221">
            <v>13.49</v>
          </cell>
          <cell r="L221">
            <v>81.5</v>
          </cell>
          <cell r="M221">
            <v>29.494349999999997</v>
          </cell>
          <cell r="N221" t="str">
            <v>C</v>
          </cell>
          <cell r="O221">
            <v>29.49</v>
          </cell>
          <cell r="P221" t="str">
            <v>C</v>
          </cell>
          <cell r="Q221">
            <v>2567</v>
          </cell>
          <cell r="R221">
            <v>172</v>
          </cell>
          <cell r="S221">
            <v>55</v>
          </cell>
          <cell r="T221">
            <v>4484162.87</v>
          </cell>
          <cell r="U221">
            <v>386666.82</v>
          </cell>
          <cell r="V221">
            <v>535100.59</v>
          </cell>
          <cell r="W221">
            <v>784979</v>
          </cell>
          <cell r="X221">
            <v>214716</v>
          </cell>
          <cell r="Y221">
            <v>39204</v>
          </cell>
          <cell r="Z221">
            <v>3026.0277999999998</v>
          </cell>
          <cell r="AA221">
            <v>1176.5</v>
          </cell>
          <cell r="AB221">
            <v>242</v>
          </cell>
          <cell r="AC221">
            <v>2386268.36</v>
          </cell>
          <cell r="AD221">
            <v>91434.240000000005</v>
          </cell>
          <cell r="AE221">
            <v>15248.07</v>
          </cell>
          <cell r="AF221">
            <v>2602940.7599999998</v>
          </cell>
          <cell r="AG221">
            <v>152827.23000000001</v>
          </cell>
          <cell r="AH221">
            <v>50206.98</v>
          </cell>
          <cell r="AI221">
            <v>4701364.3600000003</v>
          </cell>
          <cell r="AJ221">
            <v>379732.27</v>
          </cell>
          <cell r="AK221">
            <v>535521.93999999994</v>
          </cell>
          <cell r="AL221">
            <v>0</v>
          </cell>
          <cell r="AM221">
            <v>0</v>
          </cell>
          <cell r="AN221">
            <v>0</v>
          </cell>
          <cell r="AO221">
            <v>1450621.85</v>
          </cell>
          <cell r="AP221">
            <v>487033.72</v>
          </cell>
          <cell r="AQ221">
            <v>738902.2</v>
          </cell>
          <cell r="AR221">
            <v>0</v>
          </cell>
          <cell r="AS221">
            <v>0</v>
          </cell>
          <cell r="AT221">
            <v>0</v>
          </cell>
          <cell r="AX221">
            <v>0</v>
          </cell>
          <cell r="AY221">
            <v>0</v>
          </cell>
          <cell r="AZ221">
            <v>0</v>
          </cell>
          <cell r="BA221">
            <v>907400</v>
          </cell>
          <cell r="BB221">
            <v>92.19</v>
          </cell>
          <cell r="BC221">
            <v>70.81</v>
          </cell>
          <cell r="BD221">
            <v>37.65</v>
          </cell>
          <cell r="BE221">
            <v>13.49</v>
          </cell>
          <cell r="BF221">
            <v>907400</v>
          </cell>
          <cell r="BG221">
            <v>0</v>
          </cell>
          <cell r="BH221">
            <v>22</v>
          </cell>
          <cell r="BI221">
            <v>36</v>
          </cell>
        </row>
        <row r="222">
          <cell r="A222">
            <v>34025201</v>
          </cell>
          <cell r="B222" t="str">
            <v>AMRAVATI R</v>
          </cell>
          <cell r="C222">
            <v>201208</v>
          </cell>
          <cell r="D222">
            <v>4790</v>
          </cell>
          <cell r="E222" t="str">
            <v>BHATKULI</v>
          </cell>
          <cell r="F222">
            <v>34025</v>
          </cell>
          <cell r="G222" t="str">
            <v>33 KV WALGAON S/STN</v>
          </cell>
          <cell r="H222">
            <v>201</v>
          </cell>
          <cell r="I222" t="str">
            <v>11 KV WALGAON FEEDER</v>
          </cell>
          <cell r="J222" t="str">
            <v>OTH</v>
          </cell>
          <cell r="K222">
            <v>41.48</v>
          </cell>
          <cell r="L222">
            <v>96.19</v>
          </cell>
          <cell r="M222">
            <v>43.709612</v>
          </cell>
          <cell r="N222" t="str">
            <v>E</v>
          </cell>
          <cell r="O222">
            <v>43.71</v>
          </cell>
          <cell r="P222" t="str">
            <v>E</v>
          </cell>
          <cell r="Q222">
            <v>2583</v>
          </cell>
          <cell r="R222">
            <v>9</v>
          </cell>
          <cell r="S222">
            <v>3</v>
          </cell>
          <cell r="T222">
            <v>3177234.69</v>
          </cell>
          <cell r="U222">
            <v>29079.11</v>
          </cell>
          <cell r="V222">
            <v>39877.53</v>
          </cell>
          <cell r="W222">
            <v>756706</v>
          </cell>
          <cell r="X222">
            <v>8883</v>
          </cell>
          <cell r="Y222">
            <v>1782</v>
          </cell>
          <cell r="Z222">
            <v>1866.711</v>
          </cell>
          <cell r="AA222">
            <v>44.5</v>
          </cell>
          <cell r="AB222">
            <v>11</v>
          </cell>
          <cell r="AC222">
            <v>3705853.04</v>
          </cell>
          <cell r="AD222">
            <v>3459.18</v>
          </cell>
          <cell r="AE222">
            <v>9.7200000000000006</v>
          </cell>
          <cell r="AF222">
            <v>3788820.38</v>
          </cell>
          <cell r="AG222">
            <v>5975.46</v>
          </cell>
          <cell r="AH222">
            <v>1705.5</v>
          </cell>
          <cell r="AI222">
            <v>3394481.28</v>
          </cell>
          <cell r="AJ222">
            <v>28639.759999999998</v>
          </cell>
          <cell r="AK222">
            <v>39896.82</v>
          </cell>
          <cell r="AL222">
            <v>0</v>
          </cell>
          <cell r="AM222">
            <v>0</v>
          </cell>
          <cell r="AN222">
            <v>0</v>
          </cell>
          <cell r="AO222">
            <v>256768.31</v>
          </cell>
          <cell r="AP222">
            <v>9577.66</v>
          </cell>
          <cell r="AQ222">
            <v>42252.160000000003</v>
          </cell>
          <cell r="AR222">
            <v>0</v>
          </cell>
          <cell r="AS222">
            <v>0</v>
          </cell>
          <cell r="AT222">
            <v>0</v>
          </cell>
          <cell r="AX222">
            <v>0</v>
          </cell>
          <cell r="AY222">
            <v>0</v>
          </cell>
          <cell r="AZ222">
            <v>0</v>
          </cell>
          <cell r="BA222">
            <v>1293000</v>
          </cell>
          <cell r="BB222">
            <v>96.19</v>
          </cell>
          <cell r="BC222">
            <v>65.930000000000007</v>
          </cell>
          <cell r="BD222">
            <v>0.28999999999999998</v>
          </cell>
          <cell r="BE222">
            <v>41.48</v>
          </cell>
          <cell r="BF222">
            <v>1293000</v>
          </cell>
          <cell r="BG222">
            <v>0</v>
          </cell>
          <cell r="BH222">
            <v>13</v>
          </cell>
          <cell r="BI222">
            <v>28</v>
          </cell>
        </row>
        <row r="223">
          <cell r="A223">
            <v>34025202</v>
          </cell>
          <cell r="B223" t="str">
            <v>AMRAVATI R</v>
          </cell>
          <cell r="C223">
            <v>201208</v>
          </cell>
          <cell r="D223">
            <v>4790</v>
          </cell>
          <cell r="E223" t="str">
            <v>BHATKULI</v>
          </cell>
          <cell r="F223">
            <v>34025</v>
          </cell>
          <cell r="G223" t="str">
            <v>33 KV WALGAON S/STN</v>
          </cell>
          <cell r="H223">
            <v>202</v>
          </cell>
          <cell r="I223" t="str">
            <v>11 KV ASHTI FEEDER</v>
          </cell>
          <cell r="J223" t="str">
            <v>OTH</v>
          </cell>
          <cell r="K223">
            <v>39.89</v>
          </cell>
          <cell r="L223">
            <v>96.49</v>
          </cell>
          <cell r="M223">
            <v>41.999861000000003</v>
          </cell>
          <cell r="N223" t="str">
            <v>D</v>
          </cell>
          <cell r="O223">
            <v>42</v>
          </cell>
          <cell r="P223" t="str">
            <v>D</v>
          </cell>
          <cell r="Q223">
            <v>2934</v>
          </cell>
          <cell r="R223">
            <v>96</v>
          </cell>
          <cell r="S223">
            <v>25</v>
          </cell>
          <cell r="T223">
            <v>1681259.2</v>
          </cell>
          <cell r="U223">
            <v>46994.11</v>
          </cell>
          <cell r="V223">
            <v>97446.76</v>
          </cell>
          <cell r="W223">
            <v>341746</v>
          </cell>
          <cell r="X223">
            <v>43873.16</v>
          </cell>
          <cell r="Y223">
            <v>7564</v>
          </cell>
          <cell r="Z223">
            <v>2569.5491999999999</v>
          </cell>
          <cell r="AA223">
            <v>495</v>
          </cell>
          <cell r="AB223">
            <v>87.5</v>
          </cell>
          <cell r="AC223">
            <v>2653633.17</v>
          </cell>
          <cell r="AD223">
            <v>44899.59</v>
          </cell>
          <cell r="AE223">
            <v>12113.61</v>
          </cell>
          <cell r="AF223">
            <v>2672532.86</v>
          </cell>
          <cell r="AG223">
            <v>62447.31</v>
          </cell>
          <cell r="AH223">
            <v>18228.3</v>
          </cell>
          <cell r="AI223">
            <v>1999599.69</v>
          </cell>
          <cell r="AJ223">
            <v>46364.58</v>
          </cell>
          <cell r="AK223">
            <v>97491.98</v>
          </cell>
          <cell r="AL223">
            <v>0</v>
          </cell>
          <cell r="AM223">
            <v>0</v>
          </cell>
          <cell r="AN223">
            <v>0</v>
          </cell>
          <cell r="AO223">
            <v>254789.21</v>
          </cell>
          <cell r="AP223">
            <v>37789.74</v>
          </cell>
          <cell r="AQ223">
            <v>140950.98000000001</v>
          </cell>
          <cell r="AR223">
            <v>0</v>
          </cell>
          <cell r="AS223">
            <v>0</v>
          </cell>
          <cell r="AT223">
            <v>0</v>
          </cell>
          <cell r="AX223">
            <v>0</v>
          </cell>
          <cell r="AY223">
            <v>0</v>
          </cell>
          <cell r="AZ223">
            <v>0</v>
          </cell>
          <cell r="BA223">
            <v>575200</v>
          </cell>
          <cell r="BB223">
            <v>96.49</v>
          </cell>
          <cell r="BC223">
            <v>88.99</v>
          </cell>
          <cell r="BD223">
            <v>82.98</v>
          </cell>
          <cell r="BE223">
            <v>40.590000000000003</v>
          </cell>
          <cell r="BF223">
            <v>575200</v>
          </cell>
          <cell r="BG223">
            <v>0</v>
          </cell>
          <cell r="BH223">
            <v>37</v>
          </cell>
          <cell r="BI223">
            <v>36</v>
          </cell>
        </row>
        <row r="224">
          <cell r="A224">
            <v>34025203</v>
          </cell>
          <cell r="B224" t="str">
            <v>AMRAVATI R</v>
          </cell>
          <cell r="C224">
            <v>201208</v>
          </cell>
          <cell r="D224">
            <v>4790</v>
          </cell>
          <cell r="E224" t="str">
            <v>BHATKULI</v>
          </cell>
          <cell r="F224">
            <v>34025</v>
          </cell>
          <cell r="G224" t="str">
            <v>33 KV WALGAON S/SN</v>
          </cell>
          <cell r="H224">
            <v>203</v>
          </cell>
          <cell r="I224" t="str">
            <v>11 KV KAMUNJA  FEEDER</v>
          </cell>
          <cell r="J224" t="str">
            <v>AGD</v>
          </cell>
          <cell r="K224">
            <v>68.19</v>
          </cell>
          <cell r="L224">
            <v>73.77</v>
          </cell>
          <cell r="M224">
            <v>76.533762999999993</v>
          </cell>
          <cell r="N224" t="str">
            <v>G3</v>
          </cell>
          <cell r="O224">
            <v>76.53</v>
          </cell>
          <cell r="P224" t="str">
            <v>G3</v>
          </cell>
          <cell r="Q224">
            <v>1056</v>
          </cell>
          <cell r="R224">
            <v>62</v>
          </cell>
          <cell r="S224">
            <v>29</v>
          </cell>
          <cell r="T224">
            <v>929107.92</v>
          </cell>
          <cell r="U224">
            <v>138095.93</v>
          </cell>
          <cell r="V224">
            <v>190156.86</v>
          </cell>
          <cell r="W224">
            <v>291258</v>
          </cell>
          <cell r="X224">
            <v>63141</v>
          </cell>
          <cell r="Y224">
            <v>20979</v>
          </cell>
          <cell r="Z224">
            <v>1344.0953999999999</v>
          </cell>
          <cell r="AA224">
            <v>365</v>
          </cell>
          <cell r="AB224">
            <v>129.5</v>
          </cell>
          <cell r="AC224">
            <v>849378.47</v>
          </cell>
          <cell r="AD224">
            <v>21325.53</v>
          </cell>
          <cell r="AE224">
            <v>10659.72</v>
          </cell>
          <cell r="AF224">
            <v>937467.04</v>
          </cell>
          <cell r="AG224">
            <v>41232.120000000003</v>
          </cell>
          <cell r="AH224">
            <v>18646.05</v>
          </cell>
          <cell r="AI224">
            <v>1034142.41</v>
          </cell>
          <cell r="AJ224">
            <v>135039.57999999999</v>
          </cell>
          <cell r="AK224">
            <v>188087.98</v>
          </cell>
          <cell r="AL224">
            <v>0</v>
          </cell>
          <cell r="AM224">
            <v>0</v>
          </cell>
          <cell r="AN224">
            <v>0</v>
          </cell>
          <cell r="AO224">
            <v>452836.21</v>
          </cell>
          <cell r="AP224">
            <v>159279.6</v>
          </cell>
          <cell r="AQ224">
            <v>264918.74</v>
          </cell>
          <cell r="AR224">
            <v>0</v>
          </cell>
          <cell r="AS224">
            <v>0</v>
          </cell>
          <cell r="AT224">
            <v>0</v>
          </cell>
          <cell r="AX224">
            <v>0</v>
          </cell>
          <cell r="AY224">
            <v>0</v>
          </cell>
          <cell r="AZ224">
            <v>0</v>
          </cell>
          <cell r="BA224">
            <v>948320</v>
          </cell>
          <cell r="BB224">
            <v>89.38</v>
          </cell>
          <cell r="BC224">
            <v>58.16</v>
          </cell>
          <cell r="BD224">
            <v>61.75</v>
          </cell>
          <cell r="BE224">
            <v>69.290000000000006</v>
          </cell>
          <cell r="BF224">
            <v>948320</v>
          </cell>
          <cell r="BG224">
            <v>0</v>
          </cell>
          <cell r="BH224">
            <v>41</v>
          </cell>
          <cell r="BI224">
            <v>19</v>
          </cell>
        </row>
        <row r="225">
          <cell r="A225">
            <v>34025204</v>
          </cell>
          <cell r="B225" t="str">
            <v>AMRAVATI R</v>
          </cell>
          <cell r="C225">
            <v>201208</v>
          </cell>
          <cell r="D225">
            <v>4790</v>
          </cell>
          <cell r="E225" t="str">
            <v>BHATKULI</v>
          </cell>
          <cell r="F225">
            <v>34025</v>
          </cell>
          <cell r="G225" t="str">
            <v>33 KV WALGAON S/STN</v>
          </cell>
          <cell r="H225">
            <v>204</v>
          </cell>
          <cell r="I225" t="str">
            <v>11 KV NAYA AKOLA FEEDER</v>
          </cell>
          <cell r="J225" t="str">
            <v>OTH</v>
          </cell>
          <cell r="K225">
            <v>51.12</v>
          </cell>
          <cell r="L225">
            <v>98.16</v>
          </cell>
          <cell r="M225">
            <v>52.019391999999996</v>
          </cell>
          <cell r="N225" t="str">
            <v>F</v>
          </cell>
          <cell r="O225">
            <v>52.02</v>
          </cell>
          <cell r="P225" t="str">
            <v>F</v>
          </cell>
          <cell r="Q225">
            <v>479</v>
          </cell>
          <cell r="R225">
            <v>10</v>
          </cell>
          <cell r="S225">
            <v>0</v>
          </cell>
          <cell r="T225">
            <v>128934.11</v>
          </cell>
          <cell r="U225">
            <v>4659.08</v>
          </cell>
          <cell r="V225">
            <v>0</v>
          </cell>
          <cell r="W225">
            <v>432015</v>
          </cell>
          <cell r="X225">
            <v>19738.14</v>
          </cell>
          <cell r="Y225">
            <v>0</v>
          </cell>
          <cell r="Z225">
            <v>418.37</v>
          </cell>
          <cell r="AA225">
            <v>55.5</v>
          </cell>
          <cell r="AB225">
            <v>0</v>
          </cell>
          <cell r="AC225">
            <v>594155.43999999994</v>
          </cell>
          <cell r="AD225">
            <v>2332.6799999999998</v>
          </cell>
          <cell r="AE225">
            <v>0</v>
          </cell>
          <cell r="AF225">
            <v>590924.92000000004</v>
          </cell>
          <cell r="AG225">
            <v>3819.39</v>
          </cell>
          <cell r="AH225">
            <v>0</v>
          </cell>
          <cell r="AI225">
            <v>180758.26</v>
          </cell>
          <cell r="AJ225">
            <v>4658.38</v>
          </cell>
          <cell r="AK225">
            <v>0</v>
          </cell>
          <cell r="AL225">
            <v>0</v>
          </cell>
          <cell r="AM225">
            <v>0</v>
          </cell>
          <cell r="AN225">
            <v>0</v>
          </cell>
          <cell r="AO225">
            <v>6799.22</v>
          </cell>
          <cell r="AP225">
            <v>2797.58</v>
          </cell>
          <cell r="AQ225">
            <v>0</v>
          </cell>
          <cell r="AR225">
            <v>0</v>
          </cell>
          <cell r="AS225">
            <v>0</v>
          </cell>
          <cell r="AT225">
            <v>0</v>
          </cell>
          <cell r="AX225">
            <v>0</v>
          </cell>
          <cell r="AY225">
            <v>0</v>
          </cell>
          <cell r="AZ225">
            <v>0</v>
          </cell>
          <cell r="BA225">
            <v>883800</v>
          </cell>
          <cell r="BB225">
            <v>98.16</v>
          </cell>
          <cell r="BC225">
            <v>76.33</v>
          </cell>
          <cell r="BD225">
            <v>0</v>
          </cell>
          <cell r="BE225">
            <v>51.12</v>
          </cell>
          <cell r="BF225">
            <v>883800</v>
          </cell>
          <cell r="BG225">
            <v>0</v>
          </cell>
          <cell r="BH225">
            <v>7</v>
          </cell>
          <cell r="BI225">
            <v>5</v>
          </cell>
        </row>
        <row r="226">
          <cell r="A226">
            <v>34025205</v>
          </cell>
          <cell r="B226" t="str">
            <v>AMRAVATI R</v>
          </cell>
          <cell r="C226">
            <v>201208</v>
          </cell>
          <cell r="D226">
            <v>4790</v>
          </cell>
          <cell r="E226" t="str">
            <v>BHATKULI</v>
          </cell>
          <cell r="F226">
            <v>34025</v>
          </cell>
          <cell r="G226" t="str">
            <v>33 KV WALGAON S/STN</v>
          </cell>
          <cell r="H226">
            <v>205</v>
          </cell>
          <cell r="I226" t="str">
            <v>11 kv  New Khartalegaon</v>
          </cell>
          <cell r="J226" t="str">
            <v>OTH</v>
          </cell>
          <cell r="K226">
            <v>39.74</v>
          </cell>
          <cell r="L226">
            <v>90.72</v>
          </cell>
          <cell r="M226">
            <v>45.332128000000004</v>
          </cell>
          <cell r="N226" t="str">
            <v>E</v>
          </cell>
          <cell r="O226">
            <v>45.33</v>
          </cell>
          <cell r="P226" t="str">
            <v>E</v>
          </cell>
          <cell r="Q226">
            <v>2872</v>
          </cell>
          <cell r="R226">
            <v>18</v>
          </cell>
          <cell r="S226">
            <v>4</v>
          </cell>
          <cell r="T226">
            <v>813630.05</v>
          </cell>
          <cell r="U226">
            <v>20913.02</v>
          </cell>
          <cell r="V226">
            <v>59634.67</v>
          </cell>
          <cell r="W226">
            <v>495193</v>
          </cell>
          <cell r="X226">
            <v>11199</v>
          </cell>
          <cell r="Y226">
            <v>2268</v>
          </cell>
          <cell r="Z226">
            <v>2255.4186</v>
          </cell>
          <cell r="AA226">
            <v>77</v>
          </cell>
          <cell r="AB226">
            <v>14</v>
          </cell>
          <cell r="AC226">
            <v>2047969.1</v>
          </cell>
          <cell r="AD226">
            <v>5177.5200000000004</v>
          </cell>
          <cell r="AE226">
            <v>12.96</v>
          </cell>
          <cell r="AF226">
            <v>2183120</v>
          </cell>
          <cell r="AG226">
            <v>8093.34</v>
          </cell>
          <cell r="AH226">
            <v>2274</v>
          </cell>
          <cell r="AI226">
            <v>1052677.96</v>
          </cell>
          <cell r="AJ226">
            <v>20850</v>
          </cell>
          <cell r="AK226">
            <v>59660.39</v>
          </cell>
          <cell r="AL226">
            <v>0</v>
          </cell>
          <cell r="AM226">
            <v>0</v>
          </cell>
          <cell r="AN226">
            <v>0</v>
          </cell>
          <cell r="AO226">
            <v>126198.31</v>
          </cell>
          <cell r="AP226">
            <v>26311.09</v>
          </cell>
          <cell r="AQ226">
            <v>71194.94</v>
          </cell>
          <cell r="AR226">
            <v>0</v>
          </cell>
          <cell r="AS226">
            <v>0</v>
          </cell>
          <cell r="AT226">
            <v>0</v>
          </cell>
          <cell r="AX226">
            <v>0</v>
          </cell>
          <cell r="AY226">
            <v>0</v>
          </cell>
          <cell r="AZ226">
            <v>0</v>
          </cell>
          <cell r="BA226">
            <v>845560</v>
          </cell>
          <cell r="BB226">
            <v>90.72</v>
          </cell>
          <cell r="BC226">
            <v>79.290000000000006</v>
          </cell>
          <cell r="BD226">
            <v>0.28999999999999998</v>
          </cell>
          <cell r="BE226">
            <v>41.44</v>
          </cell>
          <cell r="BF226">
            <v>845560</v>
          </cell>
          <cell r="BG226">
            <v>0</v>
          </cell>
          <cell r="BH226">
            <v>47</v>
          </cell>
          <cell r="BI226">
            <v>24</v>
          </cell>
        </row>
        <row r="227">
          <cell r="A227">
            <v>34042207</v>
          </cell>
          <cell r="B227" t="str">
            <v>AMRAVATI R</v>
          </cell>
          <cell r="C227">
            <v>201208</v>
          </cell>
          <cell r="D227">
            <v>4790</v>
          </cell>
          <cell r="E227" t="str">
            <v>BHATKULI</v>
          </cell>
          <cell r="F227">
            <v>34042</v>
          </cell>
          <cell r="G227" t="str">
            <v>33 KV ENGINEERING COLLAGE</v>
          </cell>
          <cell r="H227">
            <v>207</v>
          </cell>
          <cell r="I227" t="str">
            <v>11 kv  kathora</v>
          </cell>
          <cell r="J227" t="str">
            <v>AGD</v>
          </cell>
          <cell r="K227">
            <v>-18162900</v>
          </cell>
          <cell r="L227">
            <v>69.724999999999994</v>
          </cell>
          <cell r="M227">
            <v>-12664051.75</v>
          </cell>
          <cell r="N227" t="str">
            <v/>
          </cell>
          <cell r="O227">
            <v>-12664052</v>
          </cell>
          <cell r="P227" t="str">
            <v>E</v>
          </cell>
          <cell r="Q227">
            <v>550</v>
          </cell>
          <cell r="R227">
            <v>39</v>
          </cell>
          <cell r="S227">
            <v>25</v>
          </cell>
          <cell r="T227">
            <v>536726.06999999995</v>
          </cell>
          <cell r="U227">
            <v>93460.9</v>
          </cell>
          <cell r="V227">
            <v>299315.51</v>
          </cell>
          <cell r="W227">
            <v>181629</v>
          </cell>
          <cell r="X227">
            <v>39735</v>
          </cell>
          <cell r="Y227">
            <v>19602</v>
          </cell>
          <cell r="Z227">
            <v>542.16999999999996</v>
          </cell>
          <cell r="AA227">
            <v>191</v>
          </cell>
          <cell r="AB227">
            <v>121</v>
          </cell>
          <cell r="AC227">
            <v>520762.22</v>
          </cell>
          <cell r="AD227">
            <v>8084.1</v>
          </cell>
          <cell r="AE227">
            <v>2451.9299999999998</v>
          </cell>
          <cell r="AF227">
            <v>549619.66</v>
          </cell>
          <cell r="AG227">
            <v>22161.18</v>
          </cell>
          <cell r="AH227">
            <v>14193.18</v>
          </cell>
          <cell r="AI227">
            <v>622185.43000000005</v>
          </cell>
          <cell r="AJ227">
            <v>93320.18</v>
          </cell>
          <cell r="AK227">
            <v>299450.53999999998</v>
          </cell>
          <cell r="AL227">
            <v>0</v>
          </cell>
          <cell r="AM227">
            <v>0</v>
          </cell>
          <cell r="AN227">
            <v>0</v>
          </cell>
          <cell r="AO227">
            <v>451321.64</v>
          </cell>
          <cell r="AP227">
            <v>99444.73</v>
          </cell>
          <cell r="AQ227">
            <v>345065.26</v>
          </cell>
          <cell r="AR227">
            <v>0</v>
          </cell>
          <cell r="AS227">
            <v>0</v>
          </cell>
          <cell r="AT227">
            <v>0</v>
          </cell>
          <cell r="AX227">
            <v>0</v>
          </cell>
          <cell r="AY227">
            <v>0</v>
          </cell>
          <cell r="AZ227">
            <v>0</v>
          </cell>
          <cell r="BA227">
            <v>0</v>
          </cell>
          <cell r="BB227">
            <v>94.41</v>
          </cell>
          <cell r="BC227">
            <v>45.04</v>
          </cell>
          <cell r="BD227">
            <v>21.24</v>
          </cell>
          <cell r="BE227">
            <v>-18162900</v>
          </cell>
          <cell r="BF227">
            <v>0</v>
          </cell>
          <cell r="BG227">
            <v>0</v>
          </cell>
          <cell r="BI227">
            <v>7</v>
          </cell>
        </row>
        <row r="228">
          <cell r="A228">
            <v>34042205</v>
          </cell>
          <cell r="B228" t="str">
            <v>AMRAVATI U</v>
          </cell>
          <cell r="C228">
            <v>201208</v>
          </cell>
          <cell r="D228">
            <v>4295</v>
          </cell>
          <cell r="E228" t="str">
            <v>AMRAVATI U I</v>
          </cell>
          <cell r="F228">
            <v>34042</v>
          </cell>
          <cell r="G228" t="str">
            <v>33 KV ENGINEERING COLLAGE</v>
          </cell>
          <cell r="H228">
            <v>205</v>
          </cell>
          <cell r="I228" t="str">
            <v>New Cotton Market</v>
          </cell>
          <cell r="J228" t="str">
            <v>OTH</v>
          </cell>
          <cell r="K228">
            <v>6.65</v>
          </cell>
          <cell r="L228">
            <v>100</v>
          </cell>
          <cell r="M228">
            <v>6.6500000000000057</v>
          </cell>
          <cell r="N228" t="str">
            <v>A</v>
          </cell>
          <cell r="O228">
            <v>6.65</v>
          </cell>
          <cell r="P228" t="str">
            <v>A</v>
          </cell>
          <cell r="Q228">
            <v>3355</v>
          </cell>
          <cell r="R228">
            <v>3</v>
          </cell>
          <cell r="S228">
            <v>0</v>
          </cell>
          <cell r="T228">
            <v>1171683.22</v>
          </cell>
          <cell r="U228">
            <v>1489.09</v>
          </cell>
          <cell r="V228">
            <v>0</v>
          </cell>
          <cell r="W228">
            <v>1261731</v>
          </cell>
          <cell r="X228">
            <v>6974.86</v>
          </cell>
          <cell r="Y228">
            <v>0</v>
          </cell>
          <cell r="Z228">
            <v>5090.9956000000002</v>
          </cell>
          <cell r="AA228">
            <v>21</v>
          </cell>
          <cell r="AB228">
            <v>0</v>
          </cell>
          <cell r="AC228">
            <v>8894189.5600000005</v>
          </cell>
          <cell r="AD228">
            <v>5168.53</v>
          </cell>
          <cell r="AE228">
            <v>0</v>
          </cell>
          <cell r="AF228">
            <v>8425758.9000000004</v>
          </cell>
          <cell r="AG228">
            <v>4651.8100000000004</v>
          </cell>
          <cell r="AH228">
            <v>0</v>
          </cell>
          <cell r="AI228">
            <v>1195237.8500000001</v>
          </cell>
          <cell r="AJ228">
            <v>1329.37</v>
          </cell>
          <cell r="AK228">
            <v>0</v>
          </cell>
          <cell r="AL228">
            <v>0</v>
          </cell>
          <cell r="AM228">
            <v>0</v>
          </cell>
          <cell r="AN228">
            <v>0</v>
          </cell>
          <cell r="AO228">
            <v>61429.97</v>
          </cell>
          <cell r="AP228">
            <v>3479.08</v>
          </cell>
          <cell r="AQ228">
            <v>0</v>
          </cell>
          <cell r="AR228">
            <v>0</v>
          </cell>
          <cell r="AS228">
            <v>0</v>
          </cell>
          <cell r="AT228">
            <v>0</v>
          </cell>
          <cell r="AX228">
            <v>0</v>
          </cell>
          <cell r="AY228">
            <v>0</v>
          </cell>
          <cell r="AZ228">
            <v>0</v>
          </cell>
          <cell r="BA228">
            <v>1351600</v>
          </cell>
          <cell r="BB228">
            <v>105.47</v>
          </cell>
          <cell r="BC228">
            <v>135.88</v>
          </cell>
          <cell r="BD228">
            <v>0</v>
          </cell>
          <cell r="BE228">
            <v>6.65</v>
          </cell>
          <cell r="BF228">
            <v>1351600</v>
          </cell>
          <cell r="BG228">
            <v>0</v>
          </cell>
          <cell r="BI228">
            <v>17</v>
          </cell>
        </row>
        <row r="229">
          <cell r="A229">
            <v>34042206</v>
          </cell>
          <cell r="B229" t="str">
            <v>AMRAVATI U</v>
          </cell>
          <cell r="C229">
            <v>201208</v>
          </cell>
          <cell r="D229">
            <v>4295</v>
          </cell>
          <cell r="E229" t="str">
            <v>AMRAVATI U I</v>
          </cell>
          <cell r="F229">
            <v>34042</v>
          </cell>
          <cell r="G229" t="str">
            <v>33 KV ENGINEERING COLLAGE</v>
          </cell>
          <cell r="H229">
            <v>206</v>
          </cell>
          <cell r="I229" t="str">
            <v>Vidyut Nagar</v>
          </cell>
          <cell r="J229" t="str">
            <v>OTH</v>
          </cell>
          <cell r="K229">
            <v>6.39</v>
          </cell>
          <cell r="L229">
            <v>100</v>
          </cell>
          <cell r="M229">
            <v>6.3900000000000006</v>
          </cell>
          <cell r="N229" t="str">
            <v>A</v>
          </cell>
          <cell r="O229">
            <v>6.39</v>
          </cell>
          <cell r="P229" t="str">
            <v>A</v>
          </cell>
          <cell r="Q229">
            <v>2772</v>
          </cell>
          <cell r="R229">
            <v>1</v>
          </cell>
          <cell r="S229">
            <v>0</v>
          </cell>
          <cell r="T229">
            <v>784318.77</v>
          </cell>
          <cell r="U229">
            <v>460.8</v>
          </cell>
          <cell r="V229">
            <v>0</v>
          </cell>
          <cell r="W229">
            <v>1884717</v>
          </cell>
          <cell r="X229">
            <v>4456.34</v>
          </cell>
          <cell r="Y229">
            <v>0</v>
          </cell>
          <cell r="Z229">
            <v>4858.7907999999998</v>
          </cell>
          <cell r="AA229">
            <v>3</v>
          </cell>
          <cell r="AB229">
            <v>0</v>
          </cell>
          <cell r="AC229">
            <v>9204354.75</v>
          </cell>
          <cell r="AD229">
            <v>791.5</v>
          </cell>
          <cell r="AE229">
            <v>0</v>
          </cell>
          <cell r="AF229">
            <v>8327684.0999999996</v>
          </cell>
          <cell r="AG229">
            <v>1875.04</v>
          </cell>
          <cell r="AH229">
            <v>0</v>
          </cell>
          <cell r="AI229">
            <v>831395.7</v>
          </cell>
          <cell r="AJ229">
            <v>0</v>
          </cell>
          <cell r="AK229">
            <v>0</v>
          </cell>
          <cell r="AL229">
            <v>0</v>
          </cell>
          <cell r="AM229">
            <v>0</v>
          </cell>
          <cell r="AN229">
            <v>0</v>
          </cell>
          <cell r="AO229">
            <v>45621.63</v>
          </cell>
          <cell r="AP229">
            <v>0</v>
          </cell>
          <cell r="AQ229">
            <v>0</v>
          </cell>
          <cell r="AR229">
            <v>0</v>
          </cell>
          <cell r="AS229">
            <v>0</v>
          </cell>
          <cell r="AT229">
            <v>0</v>
          </cell>
          <cell r="AX229">
            <v>0</v>
          </cell>
          <cell r="AY229">
            <v>0</v>
          </cell>
          <cell r="AZ229">
            <v>0</v>
          </cell>
          <cell r="BA229">
            <v>2013440</v>
          </cell>
          <cell r="BB229">
            <v>110.37</v>
          </cell>
          <cell r="BC229">
            <v>31.26</v>
          </cell>
          <cell r="BD229">
            <v>0</v>
          </cell>
          <cell r="BE229">
            <v>6.39</v>
          </cell>
          <cell r="BF229">
            <v>2013440</v>
          </cell>
          <cell r="BG229">
            <v>0</v>
          </cell>
          <cell r="BI229">
            <v>18</v>
          </cell>
        </row>
        <row r="230">
          <cell r="A230">
            <v>134042207</v>
          </cell>
          <cell r="B230" t="str">
            <v>AMRAVATI U</v>
          </cell>
          <cell r="C230">
            <v>201208</v>
          </cell>
          <cell r="D230">
            <v>4295</v>
          </cell>
          <cell r="E230" t="str">
            <v>AMRAVATI U I</v>
          </cell>
          <cell r="F230">
            <v>134042</v>
          </cell>
          <cell r="G230" t="str">
            <v>33 KV ENGINEERING COLLAGE</v>
          </cell>
          <cell r="H230">
            <v>207</v>
          </cell>
          <cell r="I230" t="str">
            <v>11 KV NOVDAI</v>
          </cell>
          <cell r="J230" t="str">
            <v>OTH</v>
          </cell>
          <cell r="K230">
            <v>14.78</v>
          </cell>
          <cell r="L230">
            <v>75.314999999999998</v>
          </cell>
          <cell r="M230">
            <v>35.816557000000003</v>
          </cell>
          <cell r="N230" t="str">
            <v>D</v>
          </cell>
          <cell r="O230">
            <v>35.82</v>
          </cell>
          <cell r="P230" t="str">
            <v>D</v>
          </cell>
          <cell r="Q230">
            <v>1264</v>
          </cell>
          <cell r="R230">
            <v>69</v>
          </cell>
          <cell r="S230">
            <v>0</v>
          </cell>
          <cell r="T230">
            <v>790733.35</v>
          </cell>
          <cell r="U230">
            <v>88813.59</v>
          </cell>
          <cell r="V230">
            <v>0</v>
          </cell>
          <cell r="W230">
            <v>758668</v>
          </cell>
          <cell r="X230">
            <v>181926.64</v>
          </cell>
          <cell r="Y230">
            <v>0</v>
          </cell>
          <cell r="Z230">
            <v>3044.95</v>
          </cell>
          <cell r="AA230">
            <v>328</v>
          </cell>
          <cell r="AB230">
            <v>0</v>
          </cell>
          <cell r="AC230">
            <v>3054681.25</v>
          </cell>
          <cell r="AD230">
            <v>51721.77</v>
          </cell>
          <cell r="AE230">
            <v>0</v>
          </cell>
          <cell r="AF230">
            <v>2891935.78</v>
          </cell>
          <cell r="AG230">
            <v>105565.67</v>
          </cell>
          <cell r="AH230">
            <v>0</v>
          </cell>
          <cell r="AI230">
            <v>924006.69</v>
          </cell>
          <cell r="AJ230">
            <v>118718.99</v>
          </cell>
          <cell r="AK230">
            <v>0</v>
          </cell>
          <cell r="AL230">
            <v>0</v>
          </cell>
          <cell r="AM230">
            <v>0</v>
          </cell>
          <cell r="AN230">
            <v>0</v>
          </cell>
          <cell r="AO230">
            <v>131785.65</v>
          </cell>
          <cell r="AP230">
            <v>66559.02</v>
          </cell>
          <cell r="AQ230">
            <v>0</v>
          </cell>
          <cell r="AR230">
            <v>0</v>
          </cell>
          <cell r="AS230">
            <v>0</v>
          </cell>
          <cell r="AT230">
            <v>0</v>
          </cell>
          <cell r="AX230">
            <v>0</v>
          </cell>
          <cell r="AY230">
            <v>0</v>
          </cell>
          <cell r="AZ230">
            <v>0</v>
          </cell>
          <cell r="BA230">
            <v>890260</v>
          </cell>
          <cell r="BB230">
            <v>106.66</v>
          </cell>
          <cell r="BC230">
            <v>50.63</v>
          </cell>
          <cell r="BD230">
            <v>0</v>
          </cell>
          <cell r="BE230">
            <v>14.78</v>
          </cell>
          <cell r="BF230">
            <v>955360</v>
          </cell>
          <cell r="BG230">
            <v>64124</v>
          </cell>
          <cell r="BI230">
            <v>12</v>
          </cell>
        </row>
        <row r="231">
          <cell r="A231">
            <v>34044201</v>
          </cell>
          <cell r="B231" t="str">
            <v>AMRAVATI U</v>
          </cell>
          <cell r="C231">
            <v>201208</v>
          </cell>
          <cell r="D231">
            <v>4295</v>
          </cell>
          <cell r="E231" t="str">
            <v>AMRAVATI U I</v>
          </cell>
          <cell r="F231">
            <v>34044</v>
          </cell>
          <cell r="G231" t="str">
            <v>33 Kv wadali substation</v>
          </cell>
          <cell r="H231">
            <v>201</v>
          </cell>
          <cell r="I231" t="str">
            <v>University</v>
          </cell>
          <cell r="J231" t="str">
            <v>OTH</v>
          </cell>
          <cell r="K231">
            <v>-2863800</v>
          </cell>
          <cell r="L231">
            <v>66.63</v>
          </cell>
          <cell r="M231">
            <v>-1908116.57</v>
          </cell>
          <cell r="N231" t="str">
            <v/>
          </cell>
          <cell r="O231">
            <v>-1908116.6</v>
          </cell>
          <cell r="P231" t="str">
            <v>E</v>
          </cell>
          <cell r="Q231">
            <v>9</v>
          </cell>
          <cell r="R231">
            <v>0</v>
          </cell>
          <cell r="S231">
            <v>0</v>
          </cell>
          <cell r="T231">
            <v>82506.070000000007</v>
          </cell>
          <cell r="U231">
            <v>0</v>
          </cell>
          <cell r="V231">
            <v>0</v>
          </cell>
          <cell r="W231">
            <v>28638</v>
          </cell>
          <cell r="X231">
            <v>0</v>
          </cell>
          <cell r="Y231">
            <v>0</v>
          </cell>
          <cell r="Z231">
            <v>290.03199999999998</v>
          </cell>
          <cell r="AA231">
            <v>0</v>
          </cell>
          <cell r="AB231">
            <v>0</v>
          </cell>
          <cell r="AC231">
            <v>205117.46</v>
          </cell>
          <cell r="AD231">
            <v>0</v>
          </cell>
          <cell r="AE231">
            <v>0</v>
          </cell>
          <cell r="AF231">
            <v>260673.07</v>
          </cell>
          <cell r="AG231">
            <v>0</v>
          </cell>
          <cell r="AH231">
            <v>0</v>
          </cell>
          <cell r="AI231">
            <v>37597.78</v>
          </cell>
          <cell r="AJ231">
            <v>0</v>
          </cell>
          <cell r="AK231">
            <v>0</v>
          </cell>
          <cell r="AL231">
            <v>0</v>
          </cell>
          <cell r="AM231">
            <v>0</v>
          </cell>
          <cell r="AN231">
            <v>0</v>
          </cell>
          <cell r="AO231">
            <v>665.83</v>
          </cell>
          <cell r="AP231">
            <v>0</v>
          </cell>
          <cell r="AQ231">
            <v>0</v>
          </cell>
          <cell r="AR231">
            <v>0</v>
          </cell>
          <cell r="AS231">
            <v>0</v>
          </cell>
          <cell r="AT231">
            <v>0</v>
          </cell>
          <cell r="AX231">
            <v>0</v>
          </cell>
          <cell r="AY231">
            <v>0</v>
          </cell>
          <cell r="AZ231">
            <v>0</v>
          </cell>
          <cell r="BA231">
            <v>0</v>
          </cell>
          <cell r="BB231">
            <v>66.63</v>
          </cell>
          <cell r="BC231">
            <v>0</v>
          </cell>
          <cell r="BD231">
            <v>0</v>
          </cell>
          <cell r="BE231">
            <v>-2863800</v>
          </cell>
          <cell r="BF231">
            <v>470240</v>
          </cell>
          <cell r="BG231">
            <v>506509</v>
          </cell>
          <cell r="BI231">
            <v>3</v>
          </cell>
        </row>
        <row r="232">
          <cell r="A232">
            <v>34044202</v>
          </cell>
          <cell r="B232" t="str">
            <v>AMRAVATI U</v>
          </cell>
          <cell r="C232">
            <v>201208</v>
          </cell>
          <cell r="D232">
            <v>4295</v>
          </cell>
          <cell r="E232" t="str">
            <v>AMRAVATI U I</v>
          </cell>
          <cell r="F232">
            <v>34044</v>
          </cell>
          <cell r="G232" t="str">
            <v>33 KV WADALI SUB STATION</v>
          </cell>
          <cell r="H232">
            <v>202</v>
          </cell>
          <cell r="I232" t="str">
            <v>S.R.P.F.</v>
          </cell>
          <cell r="J232" t="str">
            <v>OTH</v>
          </cell>
          <cell r="K232">
            <v>14.62</v>
          </cell>
          <cell r="L232">
            <v>100</v>
          </cell>
          <cell r="M232">
            <v>14.620000000000005</v>
          </cell>
          <cell r="N232" t="str">
            <v>A</v>
          </cell>
          <cell r="O232">
            <v>14.62</v>
          </cell>
          <cell r="P232" t="str">
            <v>A</v>
          </cell>
          <cell r="Q232">
            <v>1823</v>
          </cell>
          <cell r="R232">
            <v>7</v>
          </cell>
          <cell r="S232">
            <v>0</v>
          </cell>
          <cell r="T232">
            <v>1517937.23</v>
          </cell>
          <cell r="U232">
            <v>4013.85</v>
          </cell>
          <cell r="V232">
            <v>0</v>
          </cell>
          <cell r="W232">
            <v>947548</v>
          </cell>
          <cell r="X232">
            <v>4509</v>
          </cell>
          <cell r="Y232">
            <v>0</v>
          </cell>
          <cell r="Z232">
            <v>2463.8101999999999</v>
          </cell>
          <cell r="AA232">
            <v>25</v>
          </cell>
          <cell r="AB232">
            <v>0</v>
          </cell>
          <cell r="AC232">
            <v>5922639.7400000002</v>
          </cell>
          <cell r="AD232">
            <v>2054.46</v>
          </cell>
          <cell r="AE232">
            <v>0</v>
          </cell>
          <cell r="AF232">
            <v>5493495.6600000001</v>
          </cell>
          <cell r="AG232">
            <v>2918.1</v>
          </cell>
          <cell r="AH232">
            <v>0</v>
          </cell>
          <cell r="AI232">
            <v>1564205.12</v>
          </cell>
          <cell r="AJ232">
            <v>4911.8599999999997</v>
          </cell>
          <cell r="AK232">
            <v>0</v>
          </cell>
          <cell r="AL232">
            <v>0</v>
          </cell>
          <cell r="AM232">
            <v>0</v>
          </cell>
          <cell r="AN232">
            <v>0</v>
          </cell>
          <cell r="AO232">
            <v>95774.22</v>
          </cell>
          <cell r="AP232">
            <v>12959.79</v>
          </cell>
          <cell r="AQ232">
            <v>0</v>
          </cell>
          <cell r="AR232">
            <v>0</v>
          </cell>
          <cell r="AS232">
            <v>0</v>
          </cell>
          <cell r="AT232">
            <v>0</v>
          </cell>
          <cell r="AX232">
            <v>0</v>
          </cell>
          <cell r="AY232">
            <v>0</v>
          </cell>
          <cell r="AZ232">
            <v>0</v>
          </cell>
          <cell r="BA232">
            <v>1109833</v>
          </cell>
          <cell r="BB232">
            <v>107.58</v>
          </cell>
          <cell r="BC232">
            <v>76.459999999999994</v>
          </cell>
          <cell r="BD232">
            <v>0</v>
          </cell>
          <cell r="BE232">
            <v>14.62</v>
          </cell>
          <cell r="BF232">
            <v>1243760</v>
          </cell>
          <cell r="BG232">
            <v>131918</v>
          </cell>
          <cell r="BI232">
            <v>22</v>
          </cell>
        </row>
        <row r="233">
          <cell r="A233">
            <v>34044203</v>
          </cell>
          <cell r="B233" t="str">
            <v>AMRAVATI U</v>
          </cell>
          <cell r="C233">
            <v>201208</v>
          </cell>
          <cell r="D233">
            <v>4295</v>
          </cell>
          <cell r="E233" t="str">
            <v>AMRAVATI U I</v>
          </cell>
          <cell r="F233">
            <v>34044</v>
          </cell>
          <cell r="G233" t="str">
            <v>33 KV WADALI SUB STATION</v>
          </cell>
          <cell r="H233">
            <v>203</v>
          </cell>
          <cell r="I233" t="str">
            <v>Andha Vidyalaya</v>
          </cell>
          <cell r="J233" t="str">
            <v>OTH</v>
          </cell>
          <cell r="K233">
            <v>52.29</v>
          </cell>
          <cell r="L233">
            <v>100</v>
          </cell>
          <cell r="M233">
            <v>52.29</v>
          </cell>
          <cell r="N233" t="str">
            <v>F</v>
          </cell>
          <cell r="O233">
            <v>52.29</v>
          </cell>
          <cell r="P233" t="str">
            <v>F</v>
          </cell>
          <cell r="Q233">
            <v>3500</v>
          </cell>
          <cell r="R233">
            <v>4</v>
          </cell>
          <cell r="S233">
            <v>0</v>
          </cell>
          <cell r="T233">
            <v>2882713.77</v>
          </cell>
          <cell r="U233">
            <v>0</v>
          </cell>
          <cell r="V233">
            <v>0</v>
          </cell>
          <cell r="W233">
            <v>1599556</v>
          </cell>
          <cell r="X233">
            <v>4602</v>
          </cell>
          <cell r="Y233">
            <v>0</v>
          </cell>
          <cell r="Z233">
            <v>3699.7759999999998</v>
          </cell>
          <cell r="AA233">
            <v>12</v>
          </cell>
          <cell r="AB233">
            <v>0</v>
          </cell>
          <cell r="AC233">
            <v>9256252.3699999992</v>
          </cell>
          <cell r="AD233">
            <v>2394.46</v>
          </cell>
          <cell r="AE233">
            <v>0</v>
          </cell>
          <cell r="AF233">
            <v>8628451.7899999991</v>
          </cell>
          <cell r="AG233">
            <v>2121.2600000000002</v>
          </cell>
          <cell r="AH233">
            <v>0</v>
          </cell>
          <cell r="AI233">
            <v>2932925.98</v>
          </cell>
          <cell r="AJ233">
            <v>0</v>
          </cell>
          <cell r="AK233">
            <v>0</v>
          </cell>
          <cell r="AL233">
            <v>0</v>
          </cell>
          <cell r="AM233">
            <v>0</v>
          </cell>
          <cell r="AN233">
            <v>0</v>
          </cell>
          <cell r="AO233">
            <v>259844.8</v>
          </cell>
          <cell r="AP233">
            <v>0</v>
          </cell>
          <cell r="AQ233">
            <v>0</v>
          </cell>
          <cell r="AR233">
            <v>0</v>
          </cell>
          <cell r="AS233">
            <v>0</v>
          </cell>
          <cell r="AT233">
            <v>0</v>
          </cell>
          <cell r="AX233">
            <v>0</v>
          </cell>
          <cell r="AY233">
            <v>0</v>
          </cell>
          <cell r="AZ233">
            <v>0</v>
          </cell>
          <cell r="BA233">
            <v>3352498</v>
          </cell>
          <cell r="BB233">
            <v>107.1</v>
          </cell>
          <cell r="BC233">
            <v>141.1</v>
          </cell>
          <cell r="BD233">
            <v>0</v>
          </cell>
          <cell r="BE233">
            <v>52.29</v>
          </cell>
          <cell r="BF233">
            <v>3440440</v>
          </cell>
          <cell r="BG233">
            <v>86624</v>
          </cell>
          <cell r="BI233">
            <v>21</v>
          </cell>
        </row>
        <row r="234">
          <cell r="A234">
            <v>34044204</v>
          </cell>
          <cell r="B234" t="str">
            <v>AMRAVATI U</v>
          </cell>
          <cell r="C234">
            <v>201208</v>
          </cell>
          <cell r="D234">
            <v>4295</v>
          </cell>
          <cell r="E234" t="str">
            <v>AMRAVATI U I</v>
          </cell>
          <cell r="F234">
            <v>34044</v>
          </cell>
          <cell r="G234" t="str">
            <v>33 KV WADALI SUB STATION</v>
          </cell>
          <cell r="H234">
            <v>204</v>
          </cell>
          <cell r="I234" t="str">
            <v>CIRCUIT HOUSE</v>
          </cell>
          <cell r="J234" t="str">
            <v>OTH</v>
          </cell>
          <cell r="K234">
            <v>10.33</v>
          </cell>
          <cell r="L234">
            <v>100</v>
          </cell>
          <cell r="M234">
            <v>10.329999999999998</v>
          </cell>
          <cell r="N234" t="str">
            <v>A</v>
          </cell>
          <cell r="O234">
            <v>10.33</v>
          </cell>
          <cell r="P234" t="str">
            <v>A</v>
          </cell>
          <cell r="Q234">
            <v>2267</v>
          </cell>
          <cell r="R234">
            <v>6</v>
          </cell>
          <cell r="S234">
            <v>0</v>
          </cell>
          <cell r="T234">
            <v>1780835.93</v>
          </cell>
          <cell r="U234">
            <v>227.84</v>
          </cell>
          <cell r="V234">
            <v>0</v>
          </cell>
          <cell r="W234">
            <v>1271036</v>
          </cell>
          <cell r="X234">
            <v>8390.49</v>
          </cell>
          <cell r="Y234">
            <v>0</v>
          </cell>
          <cell r="Z234">
            <v>81983.318199999994</v>
          </cell>
          <cell r="AA234">
            <v>28</v>
          </cell>
          <cell r="AB234">
            <v>0</v>
          </cell>
          <cell r="AC234">
            <v>8282454.3099999996</v>
          </cell>
          <cell r="AD234">
            <v>6751.03</v>
          </cell>
          <cell r="AE234">
            <v>0</v>
          </cell>
          <cell r="AF234">
            <v>7477708.4100000001</v>
          </cell>
          <cell r="AG234">
            <v>6295.33</v>
          </cell>
          <cell r="AH234">
            <v>0</v>
          </cell>
          <cell r="AI234">
            <v>1683641.56</v>
          </cell>
          <cell r="AJ234">
            <v>0</v>
          </cell>
          <cell r="AK234">
            <v>0</v>
          </cell>
          <cell r="AL234">
            <v>0</v>
          </cell>
          <cell r="AM234">
            <v>0</v>
          </cell>
          <cell r="AN234">
            <v>0</v>
          </cell>
          <cell r="AO234">
            <v>89444.82</v>
          </cell>
          <cell r="AP234">
            <v>0.04</v>
          </cell>
          <cell r="AQ234">
            <v>0</v>
          </cell>
          <cell r="AR234">
            <v>0</v>
          </cell>
          <cell r="AS234">
            <v>0</v>
          </cell>
          <cell r="AT234">
            <v>0</v>
          </cell>
          <cell r="AX234">
            <v>0</v>
          </cell>
          <cell r="AY234">
            <v>0</v>
          </cell>
          <cell r="AZ234">
            <v>0</v>
          </cell>
          <cell r="BA234">
            <v>1417440</v>
          </cell>
          <cell r="BB234">
            <v>109.86</v>
          </cell>
          <cell r="BC234">
            <v>130.88999999999999</v>
          </cell>
          <cell r="BD234">
            <v>0</v>
          </cell>
          <cell r="BE234">
            <v>10.33</v>
          </cell>
          <cell r="BF234">
            <v>1417440</v>
          </cell>
          <cell r="BG234">
            <v>0</v>
          </cell>
          <cell r="BI234">
            <v>30</v>
          </cell>
        </row>
        <row r="235">
          <cell r="A235">
            <v>34044205</v>
          </cell>
          <cell r="B235" t="str">
            <v>AMRAVATI U</v>
          </cell>
          <cell r="C235">
            <v>201208</v>
          </cell>
          <cell r="D235">
            <v>4295</v>
          </cell>
          <cell r="E235" t="str">
            <v>AMRAVATI U I</v>
          </cell>
          <cell r="F235">
            <v>34044</v>
          </cell>
          <cell r="G235" t="str">
            <v>33 KV WADALI SUB STATION</v>
          </cell>
          <cell r="H235">
            <v>205</v>
          </cell>
          <cell r="I235" t="str">
            <v>11 KV PRASHANT NAGER</v>
          </cell>
          <cell r="J235" t="str">
            <v>OTH</v>
          </cell>
          <cell r="K235">
            <v>-69.260000000000005</v>
          </cell>
          <cell r="L235">
            <v>100</v>
          </cell>
          <cell r="M235">
            <v>-69.259999999999991</v>
          </cell>
          <cell r="N235" t="str">
            <v/>
          </cell>
          <cell r="O235">
            <v>-69.260000000000005</v>
          </cell>
          <cell r="P235" t="str">
            <v>E</v>
          </cell>
          <cell r="Q235">
            <v>3805</v>
          </cell>
          <cell r="R235">
            <v>3</v>
          </cell>
          <cell r="S235">
            <v>0</v>
          </cell>
          <cell r="T235">
            <v>2337047.4500000002</v>
          </cell>
          <cell r="U235">
            <v>489.95</v>
          </cell>
          <cell r="V235">
            <v>0</v>
          </cell>
          <cell r="W235">
            <v>1414909</v>
          </cell>
          <cell r="X235">
            <v>5411</v>
          </cell>
          <cell r="Y235">
            <v>0</v>
          </cell>
          <cell r="Z235">
            <v>3938.4663999999998</v>
          </cell>
          <cell r="AA235">
            <v>20</v>
          </cell>
          <cell r="AB235">
            <v>0</v>
          </cell>
          <cell r="AC235">
            <v>6910363.3899999997</v>
          </cell>
          <cell r="AD235">
            <v>3383.28</v>
          </cell>
          <cell r="AE235">
            <v>0</v>
          </cell>
          <cell r="AF235">
            <v>6836386.3300000001</v>
          </cell>
          <cell r="AG235">
            <v>3154.95</v>
          </cell>
          <cell r="AH235">
            <v>0</v>
          </cell>
          <cell r="AI235">
            <v>2515515.56</v>
          </cell>
          <cell r="AJ235">
            <v>0</v>
          </cell>
          <cell r="AK235">
            <v>0</v>
          </cell>
          <cell r="AL235">
            <v>0</v>
          </cell>
          <cell r="AM235">
            <v>0</v>
          </cell>
          <cell r="AN235">
            <v>0</v>
          </cell>
          <cell r="AO235">
            <v>172927.76</v>
          </cell>
          <cell r="AP235">
            <v>0</v>
          </cell>
          <cell r="AQ235">
            <v>0</v>
          </cell>
          <cell r="AR235">
            <v>0</v>
          </cell>
          <cell r="AS235">
            <v>0</v>
          </cell>
          <cell r="AT235">
            <v>0</v>
          </cell>
          <cell r="AX235">
            <v>0</v>
          </cell>
          <cell r="AY235">
            <v>0</v>
          </cell>
          <cell r="AZ235">
            <v>0</v>
          </cell>
          <cell r="BA235">
            <v>835920</v>
          </cell>
          <cell r="BB235">
            <v>100.29</v>
          </cell>
          <cell r="BC235">
            <v>120.46</v>
          </cell>
          <cell r="BD235">
            <v>0</v>
          </cell>
          <cell r="BE235">
            <v>-69.260000000000005</v>
          </cell>
          <cell r="BF235">
            <v>835920</v>
          </cell>
          <cell r="BG235">
            <v>0</v>
          </cell>
          <cell r="BI235">
            <v>24</v>
          </cell>
        </row>
        <row r="236">
          <cell r="A236">
            <v>34045203</v>
          </cell>
          <cell r="B236" t="str">
            <v>AMRAVATI U</v>
          </cell>
          <cell r="C236">
            <v>201208</v>
          </cell>
          <cell r="D236">
            <v>4295</v>
          </cell>
          <cell r="E236" t="str">
            <v>AMRAVATI U I</v>
          </cell>
          <cell r="F236">
            <v>34045</v>
          </cell>
          <cell r="G236" t="str">
            <v>33 KV VIDYUT BHAVAN</v>
          </cell>
          <cell r="H236">
            <v>203</v>
          </cell>
          <cell r="I236" t="str">
            <v>CAMP</v>
          </cell>
          <cell r="J236" t="str">
            <v>OTH</v>
          </cell>
          <cell r="K236">
            <v>-56.35</v>
          </cell>
          <cell r="L236">
            <v>100</v>
          </cell>
          <cell r="M236">
            <v>-56.349999999999994</v>
          </cell>
          <cell r="N236" t="str">
            <v/>
          </cell>
          <cell r="O236">
            <v>-56.35</v>
          </cell>
          <cell r="P236" t="str">
            <v>E</v>
          </cell>
          <cell r="Q236">
            <v>1686</v>
          </cell>
          <cell r="R236">
            <v>0</v>
          </cell>
          <cell r="S236">
            <v>0</v>
          </cell>
          <cell r="T236">
            <v>1399849.96</v>
          </cell>
          <cell r="U236">
            <v>0</v>
          </cell>
          <cell r="V236">
            <v>0</v>
          </cell>
          <cell r="W236">
            <v>1328425</v>
          </cell>
          <cell r="X236">
            <v>0</v>
          </cell>
          <cell r="Y236">
            <v>0</v>
          </cell>
          <cell r="Z236">
            <v>4210.5234</v>
          </cell>
          <cell r="AA236">
            <v>0</v>
          </cell>
          <cell r="AB236">
            <v>0</v>
          </cell>
          <cell r="AC236">
            <v>9821217.7300000004</v>
          </cell>
          <cell r="AD236">
            <v>0</v>
          </cell>
          <cell r="AE236">
            <v>0</v>
          </cell>
          <cell r="AF236">
            <v>8809184.0299999993</v>
          </cell>
          <cell r="AG236">
            <v>0</v>
          </cell>
          <cell r="AH236">
            <v>0</v>
          </cell>
          <cell r="AI236">
            <v>2168068.5499999998</v>
          </cell>
          <cell r="AJ236">
            <v>0</v>
          </cell>
          <cell r="AK236">
            <v>0</v>
          </cell>
          <cell r="AL236">
            <v>0</v>
          </cell>
          <cell r="AM236">
            <v>0</v>
          </cell>
          <cell r="AN236">
            <v>0</v>
          </cell>
          <cell r="AO236">
            <v>95634.880000000005</v>
          </cell>
          <cell r="AP236">
            <v>0</v>
          </cell>
          <cell r="AQ236">
            <v>0</v>
          </cell>
          <cell r="AR236">
            <v>0</v>
          </cell>
          <cell r="AS236">
            <v>0</v>
          </cell>
          <cell r="AT236">
            <v>0</v>
          </cell>
          <cell r="AX236">
            <v>0</v>
          </cell>
          <cell r="AY236">
            <v>0</v>
          </cell>
          <cell r="AZ236">
            <v>0</v>
          </cell>
          <cell r="BA236">
            <v>849673</v>
          </cell>
          <cell r="BB236">
            <v>108.87</v>
          </cell>
          <cell r="BC236">
            <v>0</v>
          </cell>
          <cell r="BD236">
            <v>0</v>
          </cell>
          <cell r="BE236">
            <v>-56.35</v>
          </cell>
          <cell r="BF236">
            <v>1011720</v>
          </cell>
          <cell r="BG236">
            <v>159617</v>
          </cell>
          <cell r="BI236">
            <v>24</v>
          </cell>
        </row>
        <row r="237">
          <cell r="A237">
            <v>34045204</v>
          </cell>
          <cell r="B237" t="str">
            <v>AMRAVATI U</v>
          </cell>
          <cell r="C237">
            <v>201208</v>
          </cell>
          <cell r="D237">
            <v>4295</v>
          </cell>
          <cell r="E237" t="str">
            <v>AMRAVATI U I</v>
          </cell>
          <cell r="F237">
            <v>34045</v>
          </cell>
          <cell r="G237" t="str">
            <v>33 KV Vidyut Bhavan substation</v>
          </cell>
          <cell r="H237">
            <v>204</v>
          </cell>
          <cell r="I237" t="str">
            <v>Hospital feeder</v>
          </cell>
          <cell r="J237" t="str">
            <v>OTH</v>
          </cell>
          <cell r="K237">
            <v>-5238600</v>
          </cell>
          <cell r="L237">
            <v>100</v>
          </cell>
          <cell r="M237">
            <v>-5238600</v>
          </cell>
          <cell r="N237" t="str">
            <v/>
          </cell>
          <cell r="O237">
            <v>-5238600</v>
          </cell>
          <cell r="P237" t="str">
            <v>E</v>
          </cell>
          <cell r="Q237">
            <v>26</v>
          </cell>
          <cell r="R237">
            <v>0</v>
          </cell>
          <cell r="S237">
            <v>0</v>
          </cell>
          <cell r="T237">
            <v>78275.350000000006</v>
          </cell>
          <cell r="U237">
            <v>0</v>
          </cell>
          <cell r="V237">
            <v>0</v>
          </cell>
          <cell r="W237">
            <v>52386</v>
          </cell>
          <cell r="X237">
            <v>0</v>
          </cell>
          <cell r="Y237">
            <v>0</v>
          </cell>
          <cell r="Z237">
            <v>67.160799999999995</v>
          </cell>
          <cell r="AA237">
            <v>0</v>
          </cell>
          <cell r="AB237">
            <v>0</v>
          </cell>
          <cell r="AC237">
            <v>541517.14</v>
          </cell>
          <cell r="AD237">
            <v>0</v>
          </cell>
          <cell r="AE237">
            <v>0</v>
          </cell>
          <cell r="AF237">
            <v>489909.76000000001</v>
          </cell>
          <cell r="AG237">
            <v>0</v>
          </cell>
          <cell r="AH237">
            <v>0</v>
          </cell>
          <cell r="AI237">
            <v>31357</v>
          </cell>
          <cell r="AJ237">
            <v>0</v>
          </cell>
          <cell r="AK237">
            <v>0</v>
          </cell>
          <cell r="AL237">
            <v>0</v>
          </cell>
          <cell r="AM237">
            <v>0</v>
          </cell>
          <cell r="AN237">
            <v>0</v>
          </cell>
          <cell r="AO237">
            <v>1197.57</v>
          </cell>
          <cell r="AP237">
            <v>0</v>
          </cell>
          <cell r="AQ237">
            <v>0</v>
          </cell>
          <cell r="AR237">
            <v>0</v>
          </cell>
          <cell r="AS237">
            <v>0</v>
          </cell>
          <cell r="AT237">
            <v>0</v>
          </cell>
          <cell r="AX237">
            <v>0</v>
          </cell>
          <cell r="AY237">
            <v>0</v>
          </cell>
          <cell r="AZ237">
            <v>0</v>
          </cell>
          <cell r="BA237">
            <v>0</v>
          </cell>
          <cell r="BB237">
            <v>103.83</v>
          </cell>
          <cell r="BC237">
            <v>0</v>
          </cell>
          <cell r="BD237">
            <v>0</v>
          </cell>
          <cell r="BE237">
            <v>-5238600</v>
          </cell>
          <cell r="BF237">
            <v>176420</v>
          </cell>
          <cell r="BG237">
            <v>332301</v>
          </cell>
          <cell r="BI237">
            <v>3</v>
          </cell>
        </row>
        <row r="238">
          <cell r="A238">
            <v>34045205</v>
          </cell>
          <cell r="B238" t="str">
            <v>AMRAVATI U</v>
          </cell>
          <cell r="C238">
            <v>201208</v>
          </cell>
          <cell r="D238">
            <v>4295</v>
          </cell>
          <cell r="E238" t="str">
            <v>AMRAVATI U I</v>
          </cell>
          <cell r="F238">
            <v>34045</v>
          </cell>
          <cell r="G238" t="str">
            <v>33 KV VIDYUT BHAVAN</v>
          </cell>
          <cell r="H238">
            <v>205</v>
          </cell>
          <cell r="I238" t="str">
            <v>RUKHMINI NAGAR</v>
          </cell>
          <cell r="J238" t="str">
            <v>OTH</v>
          </cell>
          <cell r="K238">
            <v>-38.9</v>
          </cell>
          <cell r="L238">
            <v>99.08</v>
          </cell>
          <cell r="M238">
            <v>-37.622119999999995</v>
          </cell>
          <cell r="N238" t="str">
            <v/>
          </cell>
          <cell r="O238">
            <v>-37.619999999999997</v>
          </cell>
          <cell r="P238" t="str">
            <v>E</v>
          </cell>
          <cell r="Q238">
            <v>4652</v>
          </cell>
          <cell r="R238">
            <v>0</v>
          </cell>
          <cell r="S238">
            <v>0</v>
          </cell>
          <cell r="T238">
            <v>3293407.55</v>
          </cell>
          <cell r="U238">
            <v>0</v>
          </cell>
          <cell r="V238">
            <v>0</v>
          </cell>
          <cell r="W238">
            <v>2563251</v>
          </cell>
          <cell r="X238">
            <v>0</v>
          </cell>
          <cell r="Y238">
            <v>0</v>
          </cell>
          <cell r="Z238">
            <v>7852.1884</v>
          </cell>
          <cell r="AA238">
            <v>0</v>
          </cell>
          <cell r="AB238">
            <v>0</v>
          </cell>
          <cell r="AC238">
            <v>15637277.699999999</v>
          </cell>
          <cell r="AD238">
            <v>0</v>
          </cell>
          <cell r="AE238">
            <v>0</v>
          </cell>
          <cell r="AF238">
            <v>15473636.9</v>
          </cell>
          <cell r="AG238">
            <v>0</v>
          </cell>
          <cell r="AH238">
            <v>0</v>
          </cell>
          <cell r="AI238">
            <v>4314238.3600000003</v>
          </cell>
          <cell r="AJ238">
            <v>0</v>
          </cell>
          <cell r="AK238">
            <v>0</v>
          </cell>
          <cell r="AL238">
            <v>0</v>
          </cell>
          <cell r="AM238">
            <v>0</v>
          </cell>
          <cell r="AN238">
            <v>0</v>
          </cell>
          <cell r="AO238">
            <v>370337.52</v>
          </cell>
          <cell r="AP238">
            <v>0</v>
          </cell>
          <cell r="AQ238">
            <v>0</v>
          </cell>
          <cell r="AR238">
            <v>0</v>
          </cell>
          <cell r="AS238">
            <v>0</v>
          </cell>
          <cell r="AT238">
            <v>0</v>
          </cell>
          <cell r="AX238">
            <v>0</v>
          </cell>
          <cell r="AY238">
            <v>0</v>
          </cell>
          <cell r="AZ238">
            <v>0</v>
          </cell>
          <cell r="BA238">
            <v>1845400</v>
          </cell>
          <cell r="BB238">
            <v>99.08</v>
          </cell>
          <cell r="BC238">
            <v>0</v>
          </cell>
          <cell r="BD238">
            <v>0</v>
          </cell>
          <cell r="BE238">
            <v>-38.9</v>
          </cell>
          <cell r="BF238">
            <v>1845400</v>
          </cell>
          <cell r="BG238">
            <v>0</v>
          </cell>
          <cell r="BI238">
            <v>51</v>
          </cell>
        </row>
        <row r="239">
          <cell r="A239">
            <v>34059201</v>
          </cell>
          <cell r="B239" t="str">
            <v>AMRAVATI U</v>
          </cell>
          <cell r="C239">
            <v>201208</v>
          </cell>
          <cell r="D239">
            <v>4295</v>
          </cell>
          <cell r="E239" t="str">
            <v>AMRAVATI U I</v>
          </cell>
          <cell r="F239">
            <v>34059</v>
          </cell>
          <cell r="G239" t="str">
            <v>33kv OLD POWER HOUSE S/S</v>
          </cell>
          <cell r="H239">
            <v>201</v>
          </cell>
          <cell r="I239" t="str">
            <v>LIC</v>
          </cell>
          <cell r="J239" t="str">
            <v>OTH</v>
          </cell>
          <cell r="K239">
            <v>10.92</v>
          </cell>
          <cell r="L239">
            <v>100</v>
          </cell>
          <cell r="M239">
            <v>10.920000000000002</v>
          </cell>
          <cell r="N239" t="str">
            <v>A</v>
          </cell>
          <cell r="O239">
            <v>10.92</v>
          </cell>
          <cell r="P239" t="str">
            <v>A</v>
          </cell>
          <cell r="Q239">
            <v>351</v>
          </cell>
          <cell r="R239">
            <v>0</v>
          </cell>
          <cell r="S239">
            <v>0</v>
          </cell>
          <cell r="T239">
            <v>312980.15000000002</v>
          </cell>
          <cell r="U239">
            <v>0</v>
          </cell>
          <cell r="V239">
            <v>0</v>
          </cell>
          <cell r="W239">
            <v>369826</v>
          </cell>
          <cell r="X239">
            <v>0</v>
          </cell>
          <cell r="Y239">
            <v>0</v>
          </cell>
          <cell r="Z239">
            <v>1211.8797999999999</v>
          </cell>
          <cell r="AA239">
            <v>0</v>
          </cell>
          <cell r="AB239">
            <v>0</v>
          </cell>
          <cell r="AC239">
            <v>2679175.0099999998</v>
          </cell>
          <cell r="AD239">
            <v>0</v>
          </cell>
          <cell r="AE239">
            <v>0</v>
          </cell>
          <cell r="AF239">
            <v>2439408.7200000002</v>
          </cell>
          <cell r="AG239">
            <v>0</v>
          </cell>
          <cell r="AH239">
            <v>0</v>
          </cell>
          <cell r="AI239">
            <v>389749.88</v>
          </cell>
          <cell r="AJ239">
            <v>0</v>
          </cell>
          <cell r="AK239">
            <v>0</v>
          </cell>
          <cell r="AL239">
            <v>0</v>
          </cell>
          <cell r="AM239">
            <v>0</v>
          </cell>
          <cell r="AN239">
            <v>0</v>
          </cell>
          <cell r="AO239">
            <v>10689.81</v>
          </cell>
          <cell r="AP239">
            <v>0</v>
          </cell>
          <cell r="AQ239">
            <v>0</v>
          </cell>
          <cell r="AR239">
            <v>0</v>
          </cell>
          <cell r="AS239">
            <v>0</v>
          </cell>
          <cell r="AT239">
            <v>0</v>
          </cell>
          <cell r="AX239">
            <v>0</v>
          </cell>
          <cell r="AY239">
            <v>0</v>
          </cell>
          <cell r="AZ239">
            <v>0</v>
          </cell>
          <cell r="BA239">
            <v>415153</v>
          </cell>
          <cell r="BB239">
            <v>108.88</v>
          </cell>
          <cell r="BC239">
            <v>0</v>
          </cell>
          <cell r="BD239">
            <v>0</v>
          </cell>
          <cell r="BE239">
            <v>10.92</v>
          </cell>
          <cell r="BF239">
            <v>633240</v>
          </cell>
          <cell r="BG239">
            <v>214816</v>
          </cell>
          <cell r="BI239">
            <v>9</v>
          </cell>
        </row>
        <row r="240">
          <cell r="A240">
            <v>34059202</v>
          </cell>
          <cell r="B240" t="str">
            <v>AMRAVATI U</v>
          </cell>
          <cell r="C240">
            <v>201208</v>
          </cell>
          <cell r="D240">
            <v>4295</v>
          </cell>
          <cell r="E240" t="str">
            <v>AMRAVATI U I</v>
          </cell>
          <cell r="F240">
            <v>34059</v>
          </cell>
          <cell r="G240" t="str">
            <v>33kv OLD POWER HOUSE S/S</v>
          </cell>
          <cell r="H240">
            <v>202</v>
          </cell>
          <cell r="I240" t="str">
            <v>RAILWAY STATION</v>
          </cell>
          <cell r="J240" t="str">
            <v>OTH</v>
          </cell>
          <cell r="K240">
            <v>9.57</v>
          </cell>
          <cell r="L240">
            <v>100</v>
          </cell>
          <cell r="M240">
            <v>9.5699999999999932</v>
          </cell>
          <cell r="N240" t="str">
            <v>A</v>
          </cell>
          <cell r="O240">
            <v>9.57</v>
          </cell>
          <cell r="P240" t="str">
            <v>A</v>
          </cell>
          <cell r="Q240">
            <v>1071</v>
          </cell>
          <cell r="R240">
            <v>0</v>
          </cell>
          <cell r="S240">
            <v>0</v>
          </cell>
          <cell r="T240">
            <v>968389.25</v>
          </cell>
          <cell r="U240">
            <v>0</v>
          </cell>
          <cell r="V240">
            <v>0</v>
          </cell>
          <cell r="W240">
            <v>898426</v>
          </cell>
          <cell r="X240">
            <v>0</v>
          </cell>
          <cell r="Y240">
            <v>0</v>
          </cell>
          <cell r="Z240">
            <v>3001.857</v>
          </cell>
          <cell r="AA240">
            <v>0</v>
          </cell>
          <cell r="AB240">
            <v>0</v>
          </cell>
          <cell r="AC240">
            <v>7382330.1699999999</v>
          </cell>
          <cell r="AD240">
            <v>0</v>
          </cell>
          <cell r="AE240">
            <v>0</v>
          </cell>
          <cell r="AF240">
            <v>6800064.2199999997</v>
          </cell>
          <cell r="AG240">
            <v>0</v>
          </cell>
          <cell r="AH240">
            <v>0</v>
          </cell>
          <cell r="AI240">
            <v>878117.21</v>
          </cell>
          <cell r="AJ240">
            <v>0</v>
          </cell>
          <cell r="AK240">
            <v>0</v>
          </cell>
          <cell r="AL240">
            <v>0</v>
          </cell>
          <cell r="AM240">
            <v>0</v>
          </cell>
          <cell r="AN240">
            <v>0</v>
          </cell>
          <cell r="AO240">
            <v>57534.84</v>
          </cell>
          <cell r="AP240">
            <v>0</v>
          </cell>
          <cell r="AQ240">
            <v>0</v>
          </cell>
          <cell r="AR240">
            <v>0</v>
          </cell>
          <cell r="AS240">
            <v>0</v>
          </cell>
          <cell r="AT240">
            <v>0</v>
          </cell>
          <cell r="AX240">
            <v>0</v>
          </cell>
          <cell r="AY240">
            <v>0</v>
          </cell>
          <cell r="AZ240">
            <v>0</v>
          </cell>
          <cell r="BA240">
            <v>993480</v>
          </cell>
          <cell r="BB240">
            <v>107.63</v>
          </cell>
          <cell r="BC240">
            <v>0</v>
          </cell>
          <cell r="BD240">
            <v>0</v>
          </cell>
          <cell r="BE240">
            <v>9.57</v>
          </cell>
          <cell r="BF240">
            <v>993480</v>
          </cell>
          <cell r="BG240">
            <v>0</v>
          </cell>
          <cell r="BI240">
            <v>11</v>
          </cell>
        </row>
        <row r="241">
          <cell r="A241">
            <v>34059203</v>
          </cell>
          <cell r="B241" t="str">
            <v>AMRAVATI U</v>
          </cell>
          <cell r="C241">
            <v>201208</v>
          </cell>
          <cell r="D241">
            <v>4295</v>
          </cell>
          <cell r="E241" t="str">
            <v>AMRAVATI U I</v>
          </cell>
          <cell r="F241">
            <v>34059</v>
          </cell>
          <cell r="G241" t="str">
            <v>33kv OLD POWER HOUSE S/S</v>
          </cell>
          <cell r="H241">
            <v>203</v>
          </cell>
          <cell r="I241" t="str">
            <v>CHOUDHARI CHOUCK</v>
          </cell>
          <cell r="J241" t="str">
            <v>OTH</v>
          </cell>
          <cell r="K241">
            <v>-54.67</v>
          </cell>
          <cell r="L241">
            <v>100</v>
          </cell>
          <cell r="M241">
            <v>-54.670000000000016</v>
          </cell>
          <cell r="N241" t="str">
            <v/>
          </cell>
          <cell r="O241">
            <v>-54.67</v>
          </cell>
          <cell r="P241" t="str">
            <v>E</v>
          </cell>
          <cell r="Q241">
            <v>1546</v>
          </cell>
          <cell r="R241">
            <v>0</v>
          </cell>
          <cell r="S241">
            <v>0</v>
          </cell>
          <cell r="T241">
            <v>1486747.33</v>
          </cell>
          <cell r="U241">
            <v>0</v>
          </cell>
          <cell r="V241">
            <v>0</v>
          </cell>
          <cell r="W241">
            <v>1599690</v>
          </cell>
          <cell r="X241">
            <v>0</v>
          </cell>
          <cell r="Y241">
            <v>0</v>
          </cell>
          <cell r="Z241">
            <v>5026.7344000000003</v>
          </cell>
          <cell r="AA241">
            <v>0</v>
          </cell>
          <cell r="AB241">
            <v>0</v>
          </cell>
          <cell r="AC241">
            <v>13065580.300000001</v>
          </cell>
          <cell r="AD241">
            <v>0</v>
          </cell>
          <cell r="AE241">
            <v>0</v>
          </cell>
          <cell r="AF241">
            <v>12190176</v>
          </cell>
          <cell r="AG241">
            <v>0</v>
          </cell>
          <cell r="AH241">
            <v>0</v>
          </cell>
          <cell r="AI241">
            <v>1251145.01</v>
          </cell>
          <cell r="AJ241">
            <v>0</v>
          </cell>
          <cell r="AK241">
            <v>0</v>
          </cell>
          <cell r="AL241">
            <v>0</v>
          </cell>
          <cell r="AM241">
            <v>0</v>
          </cell>
          <cell r="AN241">
            <v>0</v>
          </cell>
          <cell r="AO241">
            <v>74492.91</v>
          </cell>
          <cell r="AP241">
            <v>0</v>
          </cell>
          <cell r="AQ241">
            <v>0</v>
          </cell>
          <cell r="AR241">
            <v>0</v>
          </cell>
          <cell r="AS241">
            <v>0</v>
          </cell>
          <cell r="AT241">
            <v>0</v>
          </cell>
          <cell r="AX241">
            <v>0</v>
          </cell>
          <cell r="AY241">
            <v>0</v>
          </cell>
          <cell r="AZ241">
            <v>0</v>
          </cell>
          <cell r="BA241">
            <v>1034258</v>
          </cell>
          <cell r="BB241">
            <v>105.83</v>
          </cell>
          <cell r="BC241">
            <v>0</v>
          </cell>
          <cell r="BD241">
            <v>0</v>
          </cell>
          <cell r="BE241">
            <v>-54.67</v>
          </cell>
          <cell r="BF241">
            <v>1314240</v>
          </cell>
          <cell r="BG241">
            <v>275782</v>
          </cell>
          <cell r="BI241">
            <v>26</v>
          </cell>
        </row>
        <row r="242">
          <cell r="A242">
            <v>34059204</v>
          </cell>
          <cell r="B242" t="str">
            <v>AMRAVATI U</v>
          </cell>
          <cell r="C242">
            <v>201208</v>
          </cell>
          <cell r="D242">
            <v>4295</v>
          </cell>
          <cell r="E242" t="str">
            <v>AMRAVATI U I</v>
          </cell>
          <cell r="F242">
            <v>34059</v>
          </cell>
          <cell r="G242" t="str">
            <v>33kv OLD POWER HOUSE S/S</v>
          </cell>
          <cell r="H242">
            <v>204</v>
          </cell>
          <cell r="I242" t="str">
            <v>H T Feeder</v>
          </cell>
          <cell r="J242" t="str">
            <v>OTH</v>
          </cell>
          <cell r="K242">
            <v>-9415500</v>
          </cell>
          <cell r="L242">
            <v>100</v>
          </cell>
          <cell r="M242">
            <v>-9415500</v>
          </cell>
          <cell r="N242" t="str">
            <v/>
          </cell>
          <cell r="O242">
            <v>-9415500</v>
          </cell>
          <cell r="P242" t="str">
            <v>E</v>
          </cell>
          <cell r="Q242">
            <v>17</v>
          </cell>
          <cell r="R242">
            <v>0</v>
          </cell>
          <cell r="S242">
            <v>0</v>
          </cell>
          <cell r="T242">
            <v>18421.23</v>
          </cell>
          <cell r="U242">
            <v>0</v>
          </cell>
          <cell r="V242">
            <v>0</v>
          </cell>
          <cell r="W242">
            <v>94155</v>
          </cell>
          <cell r="X242">
            <v>0</v>
          </cell>
          <cell r="Y242">
            <v>0</v>
          </cell>
          <cell r="Z242">
            <v>13.373200000000001</v>
          </cell>
          <cell r="AA242">
            <v>0</v>
          </cell>
          <cell r="AB242">
            <v>0</v>
          </cell>
          <cell r="AC242">
            <v>85761.22</v>
          </cell>
          <cell r="AD242">
            <v>0</v>
          </cell>
          <cell r="AE242">
            <v>0</v>
          </cell>
          <cell r="AF242">
            <v>79969.3</v>
          </cell>
          <cell r="AG242">
            <v>0</v>
          </cell>
          <cell r="AH242">
            <v>0</v>
          </cell>
          <cell r="AI242">
            <v>19011.689999999999</v>
          </cell>
          <cell r="AJ242">
            <v>0</v>
          </cell>
          <cell r="AK242">
            <v>0</v>
          </cell>
          <cell r="AL242">
            <v>0</v>
          </cell>
          <cell r="AM242">
            <v>0</v>
          </cell>
          <cell r="AN242">
            <v>0</v>
          </cell>
          <cell r="AO242">
            <v>538.34</v>
          </cell>
          <cell r="AP242">
            <v>0</v>
          </cell>
          <cell r="AQ242">
            <v>0</v>
          </cell>
          <cell r="AR242">
            <v>0</v>
          </cell>
          <cell r="AS242">
            <v>0</v>
          </cell>
          <cell r="AT242">
            <v>0</v>
          </cell>
          <cell r="AX242">
            <v>0</v>
          </cell>
          <cell r="AY242">
            <v>0</v>
          </cell>
          <cell r="AZ242">
            <v>0</v>
          </cell>
          <cell r="BA242">
            <v>0</v>
          </cell>
          <cell r="BB242">
            <v>107.02</v>
          </cell>
          <cell r="BC242">
            <v>0</v>
          </cell>
          <cell r="BD242">
            <v>0</v>
          </cell>
          <cell r="BE242">
            <v>-9415500</v>
          </cell>
          <cell r="BF242">
            <v>194360</v>
          </cell>
          <cell r="BG242">
            <v>380053</v>
          </cell>
          <cell r="BI242">
            <v>1</v>
          </cell>
        </row>
        <row r="243">
          <cell r="A243">
            <v>38011201</v>
          </cell>
          <cell r="B243" t="str">
            <v>AMRAVATI U</v>
          </cell>
          <cell r="C243">
            <v>201208</v>
          </cell>
          <cell r="D243">
            <v>4295</v>
          </cell>
          <cell r="E243" t="str">
            <v>AMRAVATI U I</v>
          </cell>
          <cell r="F243">
            <v>38011</v>
          </cell>
          <cell r="G243" t="str">
            <v>220 Kv Amravati</v>
          </cell>
          <cell r="H243">
            <v>201</v>
          </cell>
          <cell r="I243" t="str">
            <v>Town 1</v>
          </cell>
          <cell r="J243" t="str">
            <v>OTH</v>
          </cell>
          <cell r="K243">
            <v>9.44</v>
          </cell>
          <cell r="L243">
            <v>100</v>
          </cell>
          <cell r="M243">
            <v>9.4399999999999977</v>
          </cell>
          <cell r="N243" t="str">
            <v>A</v>
          </cell>
          <cell r="O243">
            <v>9.44</v>
          </cell>
          <cell r="P243" t="str">
            <v>A</v>
          </cell>
          <cell r="Q243">
            <v>2052</v>
          </cell>
          <cell r="R243">
            <v>4</v>
          </cell>
          <cell r="S243">
            <v>0</v>
          </cell>
          <cell r="T243">
            <v>930178.4</v>
          </cell>
          <cell r="U243">
            <v>26926.98</v>
          </cell>
          <cell r="V243">
            <v>0</v>
          </cell>
          <cell r="W243">
            <v>1064699</v>
          </cell>
          <cell r="X243">
            <v>4886</v>
          </cell>
          <cell r="Y243">
            <v>0</v>
          </cell>
          <cell r="Z243">
            <v>3390.3816000000002</v>
          </cell>
          <cell r="AA243">
            <v>16.5</v>
          </cell>
          <cell r="AB243">
            <v>0</v>
          </cell>
          <cell r="AC243">
            <v>5875158.8499999996</v>
          </cell>
          <cell r="AD243">
            <v>486.67</v>
          </cell>
          <cell r="AE243">
            <v>0</v>
          </cell>
          <cell r="AF243">
            <v>5627504.2300000004</v>
          </cell>
          <cell r="AG243">
            <v>2542.4899999999998</v>
          </cell>
          <cell r="AH243">
            <v>0</v>
          </cell>
          <cell r="AI243">
            <v>1153002.53</v>
          </cell>
          <cell r="AJ243">
            <v>24876.63</v>
          </cell>
          <cell r="AK243">
            <v>0</v>
          </cell>
          <cell r="AL243">
            <v>0</v>
          </cell>
          <cell r="AM243">
            <v>0</v>
          </cell>
          <cell r="AN243">
            <v>0</v>
          </cell>
          <cell r="AO243">
            <v>90898.52</v>
          </cell>
          <cell r="AP243">
            <v>30394.71</v>
          </cell>
          <cell r="AQ243">
            <v>0</v>
          </cell>
          <cell r="AR243">
            <v>0</v>
          </cell>
          <cell r="AS243">
            <v>0</v>
          </cell>
          <cell r="AT243">
            <v>0</v>
          </cell>
          <cell r="AX243">
            <v>0</v>
          </cell>
          <cell r="AY243">
            <v>0</v>
          </cell>
          <cell r="AZ243">
            <v>0</v>
          </cell>
          <cell r="BA243">
            <v>1175700</v>
          </cell>
          <cell r="BB243">
            <v>103.24</v>
          </cell>
          <cell r="BC243">
            <v>-46.64</v>
          </cell>
          <cell r="BD243">
            <v>0</v>
          </cell>
          <cell r="BE243">
            <v>9.44</v>
          </cell>
          <cell r="BF243">
            <v>1175700</v>
          </cell>
          <cell r="BG243">
            <v>0</v>
          </cell>
          <cell r="BI243">
            <v>11</v>
          </cell>
        </row>
        <row r="244">
          <cell r="A244">
            <v>38011202</v>
          </cell>
          <cell r="B244" t="str">
            <v>AMRAVATI U</v>
          </cell>
          <cell r="C244">
            <v>201208</v>
          </cell>
          <cell r="D244">
            <v>4295</v>
          </cell>
          <cell r="E244" t="str">
            <v>AMRAVATI U I</v>
          </cell>
          <cell r="F244">
            <v>38011</v>
          </cell>
          <cell r="G244" t="str">
            <v>220 Kv Amravati</v>
          </cell>
          <cell r="H244">
            <v>202</v>
          </cell>
          <cell r="I244" t="str">
            <v>Essential</v>
          </cell>
          <cell r="J244" t="str">
            <v>OTH</v>
          </cell>
          <cell r="K244">
            <v>-12.82</v>
          </cell>
          <cell r="L244">
            <v>92.96</v>
          </cell>
          <cell r="M244">
            <v>-4.8774719999999832</v>
          </cell>
          <cell r="N244" t="str">
            <v/>
          </cell>
          <cell r="O244">
            <v>-4.88</v>
          </cell>
          <cell r="P244" t="str">
            <v>E</v>
          </cell>
          <cell r="Q244">
            <v>110</v>
          </cell>
          <cell r="R244">
            <v>3</v>
          </cell>
          <cell r="S244">
            <v>0</v>
          </cell>
          <cell r="T244">
            <v>152040.07</v>
          </cell>
          <cell r="U244">
            <v>206.79</v>
          </cell>
          <cell r="V244">
            <v>0</v>
          </cell>
          <cell r="W244">
            <v>66683</v>
          </cell>
          <cell r="X244">
            <v>6130.87</v>
          </cell>
          <cell r="Y244">
            <v>0</v>
          </cell>
          <cell r="Z244">
            <v>295.596</v>
          </cell>
          <cell r="AA244">
            <v>27.5</v>
          </cell>
          <cell r="AB244">
            <v>0</v>
          </cell>
          <cell r="AC244">
            <v>707615.34</v>
          </cell>
          <cell r="AD244">
            <v>4034.41</v>
          </cell>
          <cell r="AE244">
            <v>0</v>
          </cell>
          <cell r="AF244">
            <v>732623.32</v>
          </cell>
          <cell r="AG244">
            <v>5300.39</v>
          </cell>
          <cell r="AH244">
            <v>0</v>
          </cell>
          <cell r="AI244">
            <v>243943.45</v>
          </cell>
          <cell r="AJ244">
            <v>548.36</v>
          </cell>
          <cell r="AK244">
            <v>0</v>
          </cell>
          <cell r="AL244">
            <v>0</v>
          </cell>
          <cell r="AM244">
            <v>0</v>
          </cell>
          <cell r="AN244">
            <v>0</v>
          </cell>
          <cell r="AO244">
            <v>9795.36</v>
          </cell>
          <cell r="AP244">
            <v>3.32</v>
          </cell>
          <cell r="AQ244">
            <v>0</v>
          </cell>
          <cell r="AR244">
            <v>0</v>
          </cell>
          <cell r="AS244">
            <v>0</v>
          </cell>
          <cell r="AT244">
            <v>0</v>
          </cell>
          <cell r="AX244">
            <v>0</v>
          </cell>
          <cell r="AY244">
            <v>0</v>
          </cell>
          <cell r="AZ244">
            <v>0</v>
          </cell>
          <cell r="BA244">
            <v>59108</v>
          </cell>
          <cell r="BB244">
            <v>92.96</v>
          </cell>
          <cell r="BC244">
            <v>92.73</v>
          </cell>
          <cell r="BD244">
            <v>0</v>
          </cell>
          <cell r="BE244">
            <v>-12.82</v>
          </cell>
          <cell r="BF244">
            <v>347790</v>
          </cell>
          <cell r="BG244">
            <v>286049</v>
          </cell>
          <cell r="BI244">
            <v>4</v>
          </cell>
        </row>
        <row r="245">
          <cell r="A245">
            <v>38011203</v>
          </cell>
          <cell r="B245" t="str">
            <v>AMRAVATI U</v>
          </cell>
          <cell r="C245">
            <v>201208</v>
          </cell>
          <cell r="D245">
            <v>4295</v>
          </cell>
          <cell r="E245" t="str">
            <v>AMRAVATI U I</v>
          </cell>
          <cell r="F245">
            <v>38011</v>
          </cell>
          <cell r="G245" t="str">
            <v>220 Kv Amravati</v>
          </cell>
          <cell r="H245">
            <v>203</v>
          </cell>
          <cell r="I245" t="str">
            <v>Town II</v>
          </cell>
          <cell r="J245" t="str">
            <v>OTH</v>
          </cell>
          <cell r="K245">
            <v>-22.48</v>
          </cell>
          <cell r="L245">
            <v>100</v>
          </cell>
          <cell r="M245">
            <v>-22.480000000000004</v>
          </cell>
          <cell r="N245" t="str">
            <v/>
          </cell>
          <cell r="O245">
            <v>-22.48</v>
          </cell>
          <cell r="P245" t="str">
            <v>E</v>
          </cell>
          <cell r="Q245">
            <v>908</v>
          </cell>
          <cell r="R245">
            <v>0</v>
          </cell>
          <cell r="S245">
            <v>0</v>
          </cell>
          <cell r="T245">
            <v>962862.43</v>
          </cell>
          <cell r="U245">
            <v>0</v>
          </cell>
          <cell r="V245">
            <v>0</v>
          </cell>
          <cell r="W245">
            <v>797934</v>
          </cell>
          <cell r="X245">
            <v>0</v>
          </cell>
          <cell r="Y245">
            <v>0</v>
          </cell>
          <cell r="Z245">
            <v>2154.6030000000001</v>
          </cell>
          <cell r="AA245">
            <v>0</v>
          </cell>
          <cell r="AB245">
            <v>0</v>
          </cell>
          <cell r="AC245">
            <v>5575476.2400000002</v>
          </cell>
          <cell r="AD245">
            <v>0</v>
          </cell>
          <cell r="AE245">
            <v>0</v>
          </cell>
          <cell r="AF245">
            <v>5293264.3099999996</v>
          </cell>
          <cell r="AG245">
            <v>0</v>
          </cell>
          <cell r="AH245">
            <v>0</v>
          </cell>
          <cell r="AI245">
            <v>832009.8</v>
          </cell>
          <cell r="AJ245">
            <v>0</v>
          </cell>
          <cell r="AK245">
            <v>0</v>
          </cell>
          <cell r="AL245">
            <v>0</v>
          </cell>
          <cell r="AM245">
            <v>0</v>
          </cell>
          <cell r="AN245">
            <v>0</v>
          </cell>
          <cell r="AO245">
            <v>79002.06</v>
          </cell>
          <cell r="AP245">
            <v>0</v>
          </cell>
          <cell r="AQ245">
            <v>0</v>
          </cell>
          <cell r="AR245">
            <v>0</v>
          </cell>
          <cell r="AS245">
            <v>0</v>
          </cell>
          <cell r="AT245">
            <v>0</v>
          </cell>
          <cell r="AX245">
            <v>0</v>
          </cell>
          <cell r="AY245">
            <v>0</v>
          </cell>
          <cell r="AZ245">
            <v>0</v>
          </cell>
          <cell r="BA245">
            <v>651500</v>
          </cell>
          <cell r="BB245">
            <v>103.6</v>
          </cell>
          <cell r="BC245">
            <v>0</v>
          </cell>
          <cell r="BD245">
            <v>0</v>
          </cell>
          <cell r="BE245">
            <v>-22.48</v>
          </cell>
          <cell r="BF245">
            <v>651500</v>
          </cell>
          <cell r="BG245">
            <v>0</v>
          </cell>
          <cell r="BI245">
            <v>13</v>
          </cell>
        </row>
        <row r="246">
          <cell r="A246">
            <v>38011204</v>
          </cell>
          <cell r="B246" t="str">
            <v>AMRAVATI U</v>
          </cell>
          <cell r="C246">
            <v>201208</v>
          </cell>
          <cell r="D246">
            <v>4295</v>
          </cell>
          <cell r="E246" t="str">
            <v>AMRAVATI U I</v>
          </cell>
          <cell r="F246">
            <v>38011</v>
          </cell>
          <cell r="G246" t="str">
            <v>220 Kv Amravati</v>
          </cell>
          <cell r="H246">
            <v>204</v>
          </cell>
          <cell r="I246" t="str">
            <v>Mansingka</v>
          </cell>
          <cell r="J246" t="str">
            <v>OTH</v>
          </cell>
          <cell r="K246">
            <v>3.84</v>
          </cell>
          <cell r="L246">
            <v>100</v>
          </cell>
          <cell r="M246">
            <v>3.8400000000000034</v>
          </cell>
          <cell r="N246" t="str">
            <v>A</v>
          </cell>
          <cell r="O246">
            <v>3.84</v>
          </cell>
          <cell r="P246" t="str">
            <v>A</v>
          </cell>
          <cell r="Q246">
            <v>904</v>
          </cell>
          <cell r="R246">
            <v>5</v>
          </cell>
          <cell r="S246">
            <v>0</v>
          </cell>
          <cell r="T246">
            <v>463490.96</v>
          </cell>
          <cell r="U246">
            <v>0</v>
          </cell>
          <cell r="V246">
            <v>0</v>
          </cell>
          <cell r="W246">
            <v>575198</v>
          </cell>
          <cell r="X246">
            <v>30626.84</v>
          </cell>
          <cell r="Y246">
            <v>0</v>
          </cell>
          <cell r="Z246">
            <v>1581.6559999999999</v>
          </cell>
          <cell r="AA246">
            <v>37.5</v>
          </cell>
          <cell r="AB246">
            <v>0</v>
          </cell>
          <cell r="AC246">
            <v>3429575.42</v>
          </cell>
          <cell r="AD246">
            <v>19073.16</v>
          </cell>
          <cell r="AE246">
            <v>0</v>
          </cell>
          <cell r="AF246">
            <v>3161144.66</v>
          </cell>
          <cell r="AG246">
            <v>21615.84</v>
          </cell>
          <cell r="AH246">
            <v>0</v>
          </cell>
          <cell r="AI246">
            <v>443665.45</v>
          </cell>
          <cell r="AJ246">
            <v>2145.9499999999998</v>
          </cell>
          <cell r="AK246">
            <v>0</v>
          </cell>
          <cell r="AL246">
            <v>0</v>
          </cell>
          <cell r="AM246">
            <v>0</v>
          </cell>
          <cell r="AN246">
            <v>0</v>
          </cell>
          <cell r="AO246">
            <v>20951.189999999999</v>
          </cell>
          <cell r="AP246">
            <v>10.19</v>
          </cell>
          <cell r="AQ246">
            <v>0</v>
          </cell>
          <cell r="AR246">
            <v>0</v>
          </cell>
          <cell r="AS246">
            <v>0</v>
          </cell>
          <cell r="AT246">
            <v>0</v>
          </cell>
          <cell r="AX246">
            <v>0</v>
          </cell>
          <cell r="AY246">
            <v>0</v>
          </cell>
          <cell r="AZ246">
            <v>0</v>
          </cell>
          <cell r="BA246">
            <v>598139</v>
          </cell>
          <cell r="BB246">
            <v>108.14</v>
          </cell>
          <cell r="BC246">
            <v>106.58</v>
          </cell>
          <cell r="BD246">
            <v>0</v>
          </cell>
          <cell r="BE246">
            <v>3.84</v>
          </cell>
          <cell r="BF246">
            <v>640590</v>
          </cell>
          <cell r="BG246">
            <v>41814</v>
          </cell>
          <cell r="BI246">
            <v>7</v>
          </cell>
        </row>
        <row r="247">
          <cell r="A247">
            <v>38011208</v>
          </cell>
          <cell r="B247" t="str">
            <v>AMRAVATI U</v>
          </cell>
          <cell r="C247">
            <v>201208</v>
          </cell>
          <cell r="D247">
            <v>4295</v>
          </cell>
          <cell r="E247" t="str">
            <v>AMRAVATI U I</v>
          </cell>
          <cell r="F247">
            <v>38011</v>
          </cell>
          <cell r="G247" t="str">
            <v>220 Kv Amravati</v>
          </cell>
          <cell r="H247">
            <v>208</v>
          </cell>
          <cell r="I247" t="str">
            <v>Town3</v>
          </cell>
          <cell r="J247" t="str">
            <v>OTH</v>
          </cell>
          <cell r="K247">
            <v>16.63</v>
          </cell>
          <cell r="L247">
            <v>100</v>
          </cell>
          <cell r="M247">
            <v>16.629999999999995</v>
          </cell>
          <cell r="N247" t="str">
            <v>A</v>
          </cell>
          <cell r="O247">
            <v>16.63</v>
          </cell>
          <cell r="P247" t="str">
            <v>A</v>
          </cell>
          <cell r="Q247">
            <v>3056</v>
          </cell>
          <cell r="R247">
            <v>0</v>
          </cell>
          <cell r="S247">
            <v>0</v>
          </cell>
          <cell r="T247">
            <v>2432771.67</v>
          </cell>
          <cell r="U247">
            <v>0</v>
          </cell>
          <cell r="V247">
            <v>0</v>
          </cell>
          <cell r="W247">
            <v>1812305</v>
          </cell>
          <cell r="X247">
            <v>0</v>
          </cell>
          <cell r="Y247">
            <v>0</v>
          </cell>
          <cell r="Z247">
            <v>4527.0604000000003</v>
          </cell>
          <cell r="AA247">
            <v>0</v>
          </cell>
          <cell r="AB247">
            <v>0</v>
          </cell>
          <cell r="AC247">
            <v>11244908.800000001</v>
          </cell>
          <cell r="AD247">
            <v>0</v>
          </cell>
          <cell r="AE247">
            <v>0</v>
          </cell>
          <cell r="AF247">
            <v>10150662.699999999</v>
          </cell>
          <cell r="AG247">
            <v>0</v>
          </cell>
          <cell r="AH247">
            <v>0</v>
          </cell>
          <cell r="AI247">
            <v>2391518.9500000002</v>
          </cell>
          <cell r="AJ247">
            <v>0</v>
          </cell>
          <cell r="AK247">
            <v>0</v>
          </cell>
          <cell r="AL247">
            <v>0</v>
          </cell>
          <cell r="AM247">
            <v>0</v>
          </cell>
          <cell r="AN247">
            <v>0</v>
          </cell>
          <cell r="AO247">
            <v>319282.55</v>
          </cell>
          <cell r="AP247">
            <v>0</v>
          </cell>
          <cell r="AQ247">
            <v>0</v>
          </cell>
          <cell r="AR247">
            <v>0</v>
          </cell>
          <cell r="AS247">
            <v>0</v>
          </cell>
          <cell r="AT247">
            <v>0</v>
          </cell>
          <cell r="AX247">
            <v>0</v>
          </cell>
          <cell r="AY247">
            <v>0</v>
          </cell>
          <cell r="AZ247">
            <v>0</v>
          </cell>
          <cell r="BA247">
            <v>2173690</v>
          </cell>
          <cell r="BB247">
            <v>110.5</v>
          </cell>
          <cell r="BC247">
            <v>0</v>
          </cell>
          <cell r="BD247">
            <v>0</v>
          </cell>
          <cell r="BE247">
            <v>16.63</v>
          </cell>
          <cell r="BF247">
            <v>2173690</v>
          </cell>
          <cell r="BG247">
            <v>0</v>
          </cell>
          <cell r="BI247">
            <v>18</v>
          </cell>
        </row>
        <row r="248">
          <cell r="A248">
            <v>38011210</v>
          </cell>
          <cell r="B248" t="str">
            <v>AMRAVATI U</v>
          </cell>
          <cell r="C248">
            <v>201208</v>
          </cell>
          <cell r="D248">
            <v>4295</v>
          </cell>
          <cell r="E248" t="str">
            <v>AMRAVATI U I</v>
          </cell>
          <cell r="F248">
            <v>38011</v>
          </cell>
          <cell r="G248" t="str">
            <v>220 Kv Amravati</v>
          </cell>
          <cell r="H248">
            <v>210</v>
          </cell>
          <cell r="I248" t="str">
            <v>Badnera</v>
          </cell>
          <cell r="J248" t="str">
            <v>OTH</v>
          </cell>
          <cell r="K248">
            <v>8.65</v>
          </cell>
          <cell r="L248">
            <v>100</v>
          </cell>
          <cell r="M248">
            <v>8.6500000000000057</v>
          </cell>
          <cell r="N248" t="str">
            <v>A</v>
          </cell>
          <cell r="O248">
            <v>8.65</v>
          </cell>
          <cell r="P248" t="str">
            <v>A</v>
          </cell>
          <cell r="Q248">
            <v>5515</v>
          </cell>
          <cell r="R248">
            <v>6</v>
          </cell>
          <cell r="S248">
            <v>0</v>
          </cell>
          <cell r="T248">
            <v>4255260.96</v>
          </cell>
          <cell r="U248">
            <v>146.97</v>
          </cell>
          <cell r="V248">
            <v>0</v>
          </cell>
          <cell r="W248">
            <v>3510157</v>
          </cell>
          <cell r="X248">
            <v>7779.59</v>
          </cell>
          <cell r="Y248">
            <v>0</v>
          </cell>
          <cell r="Z248">
            <v>9347.4223999999995</v>
          </cell>
          <cell r="AA248">
            <v>36</v>
          </cell>
          <cell r="AB248">
            <v>0</v>
          </cell>
          <cell r="AC248">
            <v>20693060.699999999</v>
          </cell>
          <cell r="AD248">
            <v>4580.21</v>
          </cell>
          <cell r="AE248">
            <v>0</v>
          </cell>
          <cell r="AF248">
            <v>19559181.899999999</v>
          </cell>
          <cell r="AG248">
            <v>4236.53</v>
          </cell>
          <cell r="AH248">
            <v>0</v>
          </cell>
          <cell r="AI248">
            <v>3834945.38</v>
          </cell>
          <cell r="AJ248">
            <v>1266.71</v>
          </cell>
          <cell r="AK248">
            <v>0</v>
          </cell>
          <cell r="AL248">
            <v>0</v>
          </cell>
          <cell r="AM248">
            <v>0</v>
          </cell>
          <cell r="AN248">
            <v>0</v>
          </cell>
          <cell r="AO248">
            <v>301744.23</v>
          </cell>
          <cell r="AP248">
            <v>227.41</v>
          </cell>
          <cell r="AQ248">
            <v>0</v>
          </cell>
          <cell r="AR248">
            <v>0</v>
          </cell>
          <cell r="AS248">
            <v>0</v>
          </cell>
          <cell r="AT248">
            <v>0</v>
          </cell>
          <cell r="AX248">
            <v>0</v>
          </cell>
          <cell r="AY248">
            <v>0</v>
          </cell>
          <cell r="AZ248">
            <v>0</v>
          </cell>
          <cell r="BA248">
            <v>3842476</v>
          </cell>
          <cell r="BB248">
            <v>104.29</v>
          </cell>
          <cell r="BC248">
            <v>125.23</v>
          </cell>
          <cell r="BD248">
            <v>0</v>
          </cell>
          <cell r="BE248">
            <v>8.65</v>
          </cell>
          <cell r="BF248">
            <v>3946100</v>
          </cell>
          <cell r="BG248">
            <v>102070</v>
          </cell>
          <cell r="BI248">
            <v>48</v>
          </cell>
        </row>
        <row r="249">
          <cell r="A249">
            <v>38011211</v>
          </cell>
          <cell r="B249" t="str">
            <v>AMRAVATI U</v>
          </cell>
          <cell r="C249">
            <v>201208</v>
          </cell>
          <cell r="D249">
            <v>4295</v>
          </cell>
          <cell r="E249" t="str">
            <v>AMRAVATI U I</v>
          </cell>
          <cell r="F249">
            <v>38011</v>
          </cell>
          <cell r="G249" t="str">
            <v>220 Kv Amravati</v>
          </cell>
          <cell r="H249">
            <v>211</v>
          </cell>
          <cell r="I249" t="str">
            <v>Wadali</v>
          </cell>
          <cell r="J249" t="str">
            <v>OTH</v>
          </cell>
          <cell r="K249">
            <v>29.26</v>
          </cell>
          <cell r="L249">
            <v>100</v>
          </cell>
          <cell r="M249">
            <v>29.260000000000005</v>
          </cell>
          <cell r="N249" t="str">
            <v>C</v>
          </cell>
          <cell r="O249">
            <v>29.26</v>
          </cell>
          <cell r="P249" t="str">
            <v>C</v>
          </cell>
          <cell r="Q249">
            <v>832</v>
          </cell>
          <cell r="R249">
            <v>48</v>
          </cell>
          <cell r="S249">
            <v>0</v>
          </cell>
          <cell r="T249">
            <v>612166.07999999996</v>
          </cell>
          <cell r="U249">
            <v>14118.99</v>
          </cell>
          <cell r="V249">
            <v>0</v>
          </cell>
          <cell r="W249">
            <v>398050</v>
          </cell>
          <cell r="X249">
            <v>52391.360000000001</v>
          </cell>
          <cell r="Y249">
            <v>0</v>
          </cell>
          <cell r="Z249">
            <v>2309.7611999999999</v>
          </cell>
          <cell r="AA249">
            <v>241.5</v>
          </cell>
          <cell r="AB249">
            <v>0</v>
          </cell>
          <cell r="AC249">
            <v>4034738.2</v>
          </cell>
          <cell r="AD249">
            <v>40417.93</v>
          </cell>
          <cell r="AE249">
            <v>0</v>
          </cell>
          <cell r="AF249">
            <v>3648207.13</v>
          </cell>
          <cell r="AG249">
            <v>53403.23</v>
          </cell>
          <cell r="AH249">
            <v>0</v>
          </cell>
          <cell r="AI249">
            <v>915975.03</v>
          </cell>
          <cell r="AJ249">
            <v>35745.699999999997</v>
          </cell>
          <cell r="AK249">
            <v>0</v>
          </cell>
          <cell r="AL249">
            <v>0</v>
          </cell>
          <cell r="AM249">
            <v>0</v>
          </cell>
          <cell r="AN249">
            <v>0</v>
          </cell>
          <cell r="AO249">
            <v>18578.52</v>
          </cell>
          <cell r="AP249">
            <v>2657.32</v>
          </cell>
          <cell r="AQ249">
            <v>0</v>
          </cell>
          <cell r="AR249">
            <v>0</v>
          </cell>
          <cell r="AS249">
            <v>0</v>
          </cell>
          <cell r="AT249">
            <v>0</v>
          </cell>
          <cell r="AX249">
            <v>0</v>
          </cell>
          <cell r="AY249">
            <v>0</v>
          </cell>
          <cell r="AZ249">
            <v>0</v>
          </cell>
          <cell r="BA249">
            <v>562698</v>
          </cell>
          <cell r="BB249">
            <v>108.76</v>
          </cell>
          <cell r="BC249">
            <v>79.430000000000007</v>
          </cell>
          <cell r="BD249">
            <v>0</v>
          </cell>
          <cell r="BE249">
            <v>29.26</v>
          </cell>
          <cell r="BF249">
            <v>597800</v>
          </cell>
          <cell r="BG249">
            <v>34575</v>
          </cell>
          <cell r="BI249">
            <v>20</v>
          </cell>
        </row>
        <row r="250">
          <cell r="A250">
            <v>38011212</v>
          </cell>
          <cell r="B250" t="str">
            <v>AMRAVATI U</v>
          </cell>
          <cell r="C250">
            <v>201208</v>
          </cell>
          <cell r="D250">
            <v>4295</v>
          </cell>
          <cell r="E250" t="str">
            <v>AMRAVATI U I</v>
          </cell>
          <cell r="F250">
            <v>38011</v>
          </cell>
          <cell r="G250" t="str">
            <v>220 Kv Amravati</v>
          </cell>
          <cell r="H250">
            <v>212</v>
          </cell>
          <cell r="I250" t="str">
            <v>Mahuli</v>
          </cell>
          <cell r="J250" t="str">
            <v>OTH</v>
          </cell>
          <cell r="K250">
            <v>2.4300000000000002</v>
          </cell>
          <cell r="L250">
            <v>69.45</v>
          </cell>
          <cell r="M250">
            <v>32.237634999999997</v>
          </cell>
          <cell r="N250" t="str">
            <v>C</v>
          </cell>
          <cell r="O250">
            <v>32.24</v>
          </cell>
          <cell r="P250" t="str">
            <v>C</v>
          </cell>
          <cell r="Q250">
            <v>2112</v>
          </cell>
          <cell r="R250">
            <v>92</v>
          </cell>
          <cell r="S250">
            <v>0</v>
          </cell>
          <cell r="T250">
            <v>877839.08</v>
          </cell>
          <cell r="U250">
            <v>73199.13</v>
          </cell>
          <cell r="V250">
            <v>0</v>
          </cell>
          <cell r="W250">
            <v>995299</v>
          </cell>
          <cell r="X250">
            <v>191987.06</v>
          </cell>
          <cell r="Y250">
            <v>0</v>
          </cell>
          <cell r="Z250">
            <v>2997.0450000000001</v>
          </cell>
          <cell r="AA250">
            <v>393.5</v>
          </cell>
          <cell r="AB250">
            <v>0</v>
          </cell>
          <cell r="AC250">
            <v>4648121.12</v>
          </cell>
          <cell r="AD250">
            <v>49862.07</v>
          </cell>
          <cell r="AE250">
            <v>0</v>
          </cell>
          <cell r="AF250">
            <v>4182296.02</v>
          </cell>
          <cell r="AG250">
            <v>114801.38</v>
          </cell>
          <cell r="AH250">
            <v>0</v>
          </cell>
          <cell r="AI250">
            <v>1027140.29</v>
          </cell>
          <cell r="AJ250">
            <v>120304.2</v>
          </cell>
          <cell r="AK250">
            <v>0</v>
          </cell>
          <cell r="AL250">
            <v>0</v>
          </cell>
          <cell r="AM250">
            <v>0</v>
          </cell>
          <cell r="AN250">
            <v>0</v>
          </cell>
          <cell r="AO250">
            <v>89594.39</v>
          </cell>
          <cell r="AP250">
            <v>51993.04</v>
          </cell>
          <cell r="AQ250">
            <v>0</v>
          </cell>
          <cell r="AR250">
            <v>0</v>
          </cell>
          <cell r="AS250">
            <v>0</v>
          </cell>
          <cell r="AT250">
            <v>0</v>
          </cell>
          <cell r="AX250">
            <v>0</v>
          </cell>
          <cell r="AY250">
            <v>0</v>
          </cell>
          <cell r="AZ250">
            <v>0</v>
          </cell>
          <cell r="BA250">
            <v>1020060</v>
          </cell>
          <cell r="BB250">
            <v>112.3</v>
          </cell>
          <cell r="BC250">
            <v>38.9</v>
          </cell>
          <cell r="BD250">
            <v>0</v>
          </cell>
          <cell r="BE250">
            <v>2.4300000000000002</v>
          </cell>
          <cell r="BF250">
            <v>1020060</v>
          </cell>
          <cell r="BG250">
            <v>0</v>
          </cell>
          <cell r="BI250">
            <v>19</v>
          </cell>
        </row>
        <row r="251">
          <cell r="A251">
            <v>38011213</v>
          </cell>
          <cell r="B251" t="str">
            <v>AMRAVATI U</v>
          </cell>
          <cell r="C251">
            <v>201208</v>
          </cell>
          <cell r="D251">
            <v>4295</v>
          </cell>
          <cell r="E251" t="str">
            <v>AMRAVATI U I</v>
          </cell>
          <cell r="F251">
            <v>38011</v>
          </cell>
          <cell r="G251" t="str">
            <v>220 Kv Amravati</v>
          </cell>
          <cell r="H251">
            <v>213</v>
          </cell>
          <cell r="I251" t="str">
            <v>Laxmi</v>
          </cell>
          <cell r="J251" t="str">
            <v>OTH</v>
          </cell>
          <cell r="K251">
            <v>14.56</v>
          </cell>
          <cell r="L251">
            <v>100</v>
          </cell>
          <cell r="M251">
            <v>14.560000000000002</v>
          </cell>
          <cell r="N251" t="str">
            <v>A</v>
          </cell>
          <cell r="O251">
            <v>14.56</v>
          </cell>
          <cell r="P251" t="str">
            <v>A</v>
          </cell>
          <cell r="Q251">
            <v>731</v>
          </cell>
          <cell r="R251">
            <v>0</v>
          </cell>
          <cell r="S251">
            <v>0</v>
          </cell>
          <cell r="T251">
            <v>441925.19</v>
          </cell>
          <cell r="U251">
            <v>0</v>
          </cell>
          <cell r="V251">
            <v>0</v>
          </cell>
          <cell r="W251">
            <v>394578</v>
          </cell>
          <cell r="X251">
            <v>0</v>
          </cell>
          <cell r="Y251">
            <v>0</v>
          </cell>
          <cell r="Z251">
            <v>1467.6854000000001</v>
          </cell>
          <cell r="AA251">
            <v>0</v>
          </cell>
          <cell r="AB251">
            <v>0</v>
          </cell>
          <cell r="AC251">
            <v>3858703.47</v>
          </cell>
          <cell r="AD251">
            <v>0</v>
          </cell>
          <cell r="AE251">
            <v>0</v>
          </cell>
          <cell r="AF251">
            <v>3666179.64</v>
          </cell>
          <cell r="AG251">
            <v>0</v>
          </cell>
          <cell r="AH251">
            <v>0</v>
          </cell>
          <cell r="AI251">
            <v>517727.62</v>
          </cell>
          <cell r="AJ251">
            <v>0</v>
          </cell>
          <cell r="AK251">
            <v>0</v>
          </cell>
          <cell r="AL251">
            <v>0</v>
          </cell>
          <cell r="AM251">
            <v>0</v>
          </cell>
          <cell r="AN251">
            <v>0</v>
          </cell>
          <cell r="AO251">
            <v>19824.52</v>
          </cell>
          <cell r="AP251">
            <v>0</v>
          </cell>
          <cell r="AQ251">
            <v>0</v>
          </cell>
          <cell r="AR251">
            <v>0</v>
          </cell>
          <cell r="AS251">
            <v>0</v>
          </cell>
          <cell r="AT251">
            <v>0</v>
          </cell>
          <cell r="AX251">
            <v>0</v>
          </cell>
          <cell r="AY251">
            <v>0</v>
          </cell>
          <cell r="AZ251">
            <v>0</v>
          </cell>
          <cell r="BA251">
            <v>461838</v>
          </cell>
          <cell r="BB251">
            <v>104.63</v>
          </cell>
          <cell r="BC251">
            <v>0</v>
          </cell>
          <cell r="BD251">
            <v>0</v>
          </cell>
          <cell r="BE251">
            <v>14.56</v>
          </cell>
          <cell r="BF251">
            <v>594800</v>
          </cell>
          <cell r="BG251">
            <v>130967</v>
          </cell>
          <cell r="BI251">
            <v>8</v>
          </cell>
        </row>
        <row r="252">
          <cell r="A252">
            <v>34042208</v>
          </cell>
          <cell r="B252" t="str">
            <v>AMRAVATI U</v>
          </cell>
          <cell r="C252">
            <v>201208</v>
          </cell>
          <cell r="D252">
            <v>4296</v>
          </cell>
          <cell r="E252" t="str">
            <v>AMRAVATI U II</v>
          </cell>
          <cell r="F252">
            <v>34042</v>
          </cell>
          <cell r="G252" t="str">
            <v>33 KV ENGINEERING COLLAGE</v>
          </cell>
          <cell r="H252">
            <v>208</v>
          </cell>
          <cell r="I252" t="str">
            <v>NEW SAHAKAR NAGAR</v>
          </cell>
          <cell r="J252" t="str">
            <v>OTH</v>
          </cell>
          <cell r="K252">
            <v>18.87</v>
          </cell>
          <cell r="L252">
            <v>100</v>
          </cell>
          <cell r="M252">
            <v>18.870000000000005</v>
          </cell>
          <cell r="N252" t="str">
            <v>B</v>
          </cell>
          <cell r="O252">
            <v>18.87</v>
          </cell>
          <cell r="P252" t="str">
            <v>B</v>
          </cell>
          <cell r="Q252">
            <v>2767</v>
          </cell>
          <cell r="R252">
            <v>0</v>
          </cell>
          <cell r="S252">
            <v>0</v>
          </cell>
          <cell r="T252">
            <v>1386433.6</v>
          </cell>
          <cell r="U252">
            <v>0</v>
          </cell>
          <cell r="V252">
            <v>0</v>
          </cell>
          <cell r="W252">
            <v>1658542</v>
          </cell>
          <cell r="X252">
            <v>0</v>
          </cell>
          <cell r="Y252">
            <v>0</v>
          </cell>
          <cell r="Z252">
            <v>3112.5376000000001</v>
          </cell>
          <cell r="AA252">
            <v>0</v>
          </cell>
          <cell r="AB252">
            <v>0</v>
          </cell>
          <cell r="AC252">
            <v>8703371.3800000008</v>
          </cell>
          <cell r="AD252">
            <v>0</v>
          </cell>
          <cell r="AE252">
            <v>0</v>
          </cell>
          <cell r="AF252">
            <v>8543861.3900000006</v>
          </cell>
          <cell r="AG252">
            <v>0</v>
          </cell>
          <cell r="AH252">
            <v>0</v>
          </cell>
          <cell r="AI252">
            <v>1731065.18</v>
          </cell>
          <cell r="AJ252">
            <v>0</v>
          </cell>
          <cell r="AK252">
            <v>0</v>
          </cell>
          <cell r="AL252">
            <v>0</v>
          </cell>
          <cell r="AM252">
            <v>0</v>
          </cell>
          <cell r="AN252">
            <v>0</v>
          </cell>
          <cell r="AO252">
            <v>93897.43</v>
          </cell>
          <cell r="AP252">
            <v>0</v>
          </cell>
          <cell r="AQ252">
            <v>0</v>
          </cell>
          <cell r="AR252">
            <v>0</v>
          </cell>
          <cell r="AS252">
            <v>0</v>
          </cell>
          <cell r="AT252">
            <v>0</v>
          </cell>
          <cell r="AX252">
            <v>0</v>
          </cell>
          <cell r="AY252">
            <v>0</v>
          </cell>
          <cell r="AZ252">
            <v>0</v>
          </cell>
          <cell r="BA252">
            <v>2044218</v>
          </cell>
          <cell r="BB252">
            <v>100.66</v>
          </cell>
          <cell r="BC252">
            <v>0</v>
          </cell>
          <cell r="BD252">
            <v>0</v>
          </cell>
          <cell r="BE252">
            <v>18.87</v>
          </cell>
          <cell r="BF252">
            <v>2095440</v>
          </cell>
          <cell r="BG252">
            <v>50453</v>
          </cell>
          <cell r="BI252">
            <v>25</v>
          </cell>
        </row>
        <row r="253">
          <cell r="A253">
            <v>34046201</v>
          </cell>
          <cell r="B253" t="str">
            <v>AMRAVATI U</v>
          </cell>
          <cell r="C253">
            <v>201208</v>
          </cell>
          <cell r="D253">
            <v>4296</v>
          </cell>
          <cell r="E253" t="str">
            <v>AMRAVATI U II</v>
          </cell>
          <cell r="F253">
            <v>34046</v>
          </cell>
          <cell r="G253" t="str">
            <v>Hanuman Nagar</v>
          </cell>
          <cell r="H253">
            <v>201</v>
          </cell>
          <cell r="I253" t="str">
            <v>BUDHWARA</v>
          </cell>
          <cell r="J253" t="str">
            <v>OTH</v>
          </cell>
          <cell r="K253">
            <v>17.48</v>
          </cell>
          <cell r="L253">
            <v>100</v>
          </cell>
          <cell r="M253">
            <v>17.480000000000004</v>
          </cell>
          <cell r="N253" t="str">
            <v>A</v>
          </cell>
          <cell r="O253">
            <v>17.48</v>
          </cell>
          <cell r="P253" t="str">
            <v>A</v>
          </cell>
          <cell r="Q253">
            <v>3389</v>
          </cell>
          <cell r="R253">
            <v>7</v>
          </cell>
          <cell r="S253">
            <v>0</v>
          </cell>
          <cell r="T253">
            <v>1542240.23</v>
          </cell>
          <cell r="U253">
            <v>2123.3200000000002</v>
          </cell>
          <cell r="V253">
            <v>0</v>
          </cell>
          <cell r="W253">
            <v>1309450</v>
          </cell>
          <cell r="X253">
            <v>9134.2999999999993</v>
          </cell>
          <cell r="Y253">
            <v>0</v>
          </cell>
          <cell r="Z253">
            <v>3290.3058000000001</v>
          </cell>
          <cell r="AA253">
            <v>34</v>
          </cell>
          <cell r="AB253">
            <v>0</v>
          </cell>
          <cell r="AC253">
            <v>7823507.9199999999</v>
          </cell>
          <cell r="AD253">
            <v>5794.19</v>
          </cell>
          <cell r="AE253">
            <v>0</v>
          </cell>
          <cell r="AF253">
            <v>7487813.1699999999</v>
          </cell>
          <cell r="AG253">
            <v>6518.35</v>
          </cell>
          <cell r="AH253">
            <v>0</v>
          </cell>
          <cell r="AI253">
            <v>1904353.15</v>
          </cell>
          <cell r="AJ253">
            <v>0</v>
          </cell>
          <cell r="AK253">
            <v>0</v>
          </cell>
          <cell r="AL253">
            <v>0</v>
          </cell>
          <cell r="AM253">
            <v>0</v>
          </cell>
          <cell r="AN253">
            <v>0</v>
          </cell>
          <cell r="AO253">
            <v>149962.29</v>
          </cell>
          <cell r="AP253">
            <v>0</v>
          </cell>
          <cell r="AQ253">
            <v>0</v>
          </cell>
          <cell r="AR253">
            <v>0</v>
          </cell>
          <cell r="AS253">
            <v>0</v>
          </cell>
          <cell r="AT253">
            <v>0</v>
          </cell>
          <cell r="AX253">
            <v>0</v>
          </cell>
          <cell r="AY253">
            <v>0</v>
          </cell>
          <cell r="AZ253">
            <v>0</v>
          </cell>
          <cell r="BA253">
            <v>1586760</v>
          </cell>
          <cell r="BB253">
            <v>103.04</v>
          </cell>
          <cell r="BC253">
            <v>82.61</v>
          </cell>
          <cell r="BD253">
            <v>0</v>
          </cell>
          <cell r="BE253">
            <v>17.48</v>
          </cell>
          <cell r="BF253">
            <v>1586760</v>
          </cell>
          <cell r="BG253">
            <v>0</v>
          </cell>
          <cell r="BI253">
            <v>22</v>
          </cell>
        </row>
        <row r="254">
          <cell r="A254">
            <v>34046202</v>
          </cell>
          <cell r="B254" t="str">
            <v>AMRAVATI U</v>
          </cell>
          <cell r="C254">
            <v>201208</v>
          </cell>
          <cell r="D254">
            <v>4296</v>
          </cell>
          <cell r="E254" t="str">
            <v>AMRAVATI U II</v>
          </cell>
          <cell r="F254">
            <v>34046</v>
          </cell>
          <cell r="G254" t="str">
            <v>Hanuman Nagar</v>
          </cell>
          <cell r="H254">
            <v>202</v>
          </cell>
          <cell r="I254" t="str">
            <v>BHAJI BAZAR</v>
          </cell>
          <cell r="J254" t="str">
            <v>OTH</v>
          </cell>
          <cell r="K254">
            <v>46.14</v>
          </cell>
          <cell r="L254">
            <v>86.66</v>
          </cell>
          <cell r="M254">
            <v>53.324924000000003</v>
          </cell>
          <cell r="N254" t="str">
            <v>F</v>
          </cell>
          <cell r="O254">
            <v>53.32</v>
          </cell>
          <cell r="P254" t="str">
            <v>F</v>
          </cell>
          <cell r="Q254">
            <v>2087</v>
          </cell>
          <cell r="R254">
            <v>37</v>
          </cell>
          <cell r="S254">
            <v>0</v>
          </cell>
          <cell r="T254">
            <v>1316953.02</v>
          </cell>
          <cell r="U254">
            <v>19127.05</v>
          </cell>
          <cell r="V254">
            <v>0</v>
          </cell>
          <cell r="W254">
            <v>947159</v>
          </cell>
          <cell r="X254">
            <v>75368.69</v>
          </cell>
          <cell r="Y254">
            <v>0</v>
          </cell>
          <cell r="Z254">
            <v>1883.18</v>
          </cell>
          <cell r="AA254">
            <v>208</v>
          </cell>
          <cell r="AB254">
            <v>0</v>
          </cell>
          <cell r="AC254">
            <v>3525973.7</v>
          </cell>
          <cell r="AD254">
            <v>41577.93</v>
          </cell>
          <cell r="AE254">
            <v>0</v>
          </cell>
          <cell r="AF254">
            <v>3891168.81</v>
          </cell>
          <cell r="AG254">
            <v>52074.2</v>
          </cell>
          <cell r="AH254">
            <v>0</v>
          </cell>
          <cell r="AI254">
            <v>1853380</v>
          </cell>
          <cell r="AJ254">
            <v>30471.77</v>
          </cell>
          <cell r="AK254">
            <v>0</v>
          </cell>
          <cell r="AL254">
            <v>0</v>
          </cell>
          <cell r="AM254">
            <v>0</v>
          </cell>
          <cell r="AN254">
            <v>0</v>
          </cell>
          <cell r="AO254">
            <v>123270.73</v>
          </cell>
          <cell r="AP254">
            <v>8719.2099999999991</v>
          </cell>
          <cell r="AQ254">
            <v>0</v>
          </cell>
          <cell r="AR254">
            <v>0</v>
          </cell>
          <cell r="AS254">
            <v>0</v>
          </cell>
          <cell r="AT254">
            <v>0</v>
          </cell>
          <cell r="AX254">
            <v>0</v>
          </cell>
          <cell r="AY254">
            <v>0</v>
          </cell>
          <cell r="AZ254">
            <v>0</v>
          </cell>
          <cell r="BA254">
            <v>1758680</v>
          </cell>
          <cell r="BB254">
            <v>86.66</v>
          </cell>
          <cell r="BC254">
            <v>91.64</v>
          </cell>
          <cell r="BD254">
            <v>0</v>
          </cell>
          <cell r="BE254">
            <v>46.14</v>
          </cell>
          <cell r="BF254">
            <v>1758680</v>
          </cell>
          <cell r="BG254">
            <v>0</v>
          </cell>
          <cell r="BI254">
            <v>12</v>
          </cell>
        </row>
        <row r="255">
          <cell r="A255">
            <v>34046203</v>
          </cell>
          <cell r="B255" t="str">
            <v>AMRAVATI U</v>
          </cell>
          <cell r="C255">
            <v>201208</v>
          </cell>
          <cell r="D255">
            <v>4296</v>
          </cell>
          <cell r="E255" t="str">
            <v>AMRAVATI U II</v>
          </cell>
          <cell r="F255">
            <v>34046</v>
          </cell>
          <cell r="G255" t="str">
            <v>Hanuman Nagar</v>
          </cell>
          <cell r="H255">
            <v>203</v>
          </cell>
          <cell r="I255" t="str">
            <v>LONTEK</v>
          </cell>
          <cell r="J255" t="str">
            <v>AGD</v>
          </cell>
          <cell r="K255">
            <v>13.25</v>
          </cell>
          <cell r="L255">
            <v>96.555000000000007</v>
          </cell>
          <cell r="M255">
            <v>16.238537500000007</v>
          </cell>
          <cell r="N255" t="str">
            <v>A</v>
          </cell>
          <cell r="O255">
            <v>16.239999999999998</v>
          </cell>
          <cell r="P255" t="str">
            <v>A</v>
          </cell>
          <cell r="Q255">
            <v>598</v>
          </cell>
          <cell r="R255">
            <v>34</v>
          </cell>
          <cell r="S255">
            <v>0</v>
          </cell>
          <cell r="T255">
            <v>283433.26</v>
          </cell>
          <cell r="U255">
            <v>25103.91</v>
          </cell>
          <cell r="V255">
            <v>0</v>
          </cell>
          <cell r="W255">
            <v>280749</v>
          </cell>
          <cell r="X255">
            <v>118143.03999999999</v>
          </cell>
          <cell r="Y255">
            <v>0</v>
          </cell>
          <cell r="Z255">
            <v>557.89819999999997</v>
          </cell>
          <cell r="AA255">
            <v>143.5</v>
          </cell>
          <cell r="AB255">
            <v>0</v>
          </cell>
          <cell r="AC255">
            <v>790618.32</v>
          </cell>
          <cell r="AD255">
            <v>52975.33</v>
          </cell>
          <cell r="AE255">
            <v>0</v>
          </cell>
          <cell r="AF255">
            <v>841300.04</v>
          </cell>
          <cell r="AG255">
            <v>66185.570000000007</v>
          </cell>
          <cell r="AH255">
            <v>0</v>
          </cell>
          <cell r="AI255">
            <v>325809.11</v>
          </cell>
          <cell r="AJ255">
            <v>25997.91</v>
          </cell>
          <cell r="AK255">
            <v>0</v>
          </cell>
          <cell r="AL255">
            <v>0</v>
          </cell>
          <cell r="AM255">
            <v>0</v>
          </cell>
          <cell r="AN255">
            <v>0</v>
          </cell>
          <cell r="AO255">
            <v>30208.74</v>
          </cell>
          <cell r="AP255">
            <v>2732.29</v>
          </cell>
          <cell r="AQ255">
            <v>0</v>
          </cell>
          <cell r="AR255">
            <v>0</v>
          </cell>
          <cell r="AS255">
            <v>0</v>
          </cell>
          <cell r="AT255">
            <v>0</v>
          </cell>
          <cell r="AX255">
            <v>0</v>
          </cell>
          <cell r="AY255">
            <v>0</v>
          </cell>
          <cell r="AZ255">
            <v>0</v>
          </cell>
          <cell r="BA255">
            <v>323640</v>
          </cell>
          <cell r="BB255">
            <v>93.56</v>
          </cell>
          <cell r="BC255">
            <v>99.55</v>
          </cell>
          <cell r="BD255">
            <v>0</v>
          </cell>
          <cell r="BE255">
            <v>13.25</v>
          </cell>
          <cell r="BF255">
            <v>323640</v>
          </cell>
          <cell r="BG255">
            <v>0</v>
          </cell>
          <cell r="BI255">
            <v>4</v>
          </cell>
        </row>
        <row r="256">
          <cell r="A256">
            <v>34046204</v>
          </cell>
          <cell r="B256" t="str">
            <v>AMRAVATI U</v>
          </cell>
          <cell r="C256">
            <v>201208</v>
          </cell>
          <cell r="D256">
            <v>4296</v>
          </cell>
          <cell r="E256" t="str">
            <v>AMRAVATI U II</v>
          </cell>
          <cell r="F256">
            <v>34046</v>
          </cell>
          <cell r="G256" t="str">
            <v>HANUMAN NAGAR</v>
          </cell>
          <cell r="H256">
            <v>204</v>
          </cell>
          <cell r="I256" t="str">
            <v>PAKI PURA</v>
          </cell>
          <cell r="J256" t="str">
            <v>OTH</v>
          </cell>
          <cell r="K256">
            <v>44.4</v>
          </cell>
          <cell r="L256">
            <v>93.63</v>
          </cell>
          <cell r="M256">
            <v>47.941720000000004</v>
          </cell>
          <cell r="N256" t="str">
            <v>E</v>
          </cell>
          <cell r="O256">
            <v>47.94</v>
          </cell>
          <cell r="P256" t="str">
            <v>E</v>
          </cell>
          <cell r="Q256">
            <v>3178</v>
          </cell>
          <cell r="R256">
            <v>0</v>
          </cell>
          <cell r="S256">
            <v>0</v>
          </cell>
          <cell r="T256">
            <v>2693596.34</v>
          </cell>
          <cell r="U256">
            <v>0</v>
          </cell>
          <cell r="V256">
            <v>0</v>
          </cell>
          <cell r="W256">
            <v>1318805</v>
          </cell>
          <cell r="X256">
            <v>0</v>
          </cell>
          <cell r="Y256">
            <v>0</v>
          </cell>
          <cell r="Z256">
            <v>2714.5497999999998</v>
          </cell>
          <cell r="AA256">
            <v>0</v>
          </cell>
          <cell r="AB256">
            <v>0</v>
          </cell>
          <cell r="AC256">
            <v>6188075.4800000004</v>
          </cell>
          <cell r="AD256">
            <v>0</v>
          </cell>
          <cell r="AE256">
            <v>0</v>
          </cell>
          <cell r="AF256">
            <v>6381773.6699999999</v>
          </cell>
          <cell r="AG256">
            <v>0</v>
          </cell>
          <cell r="AH256">
            <v>0</v>
          </cell>
          <cell r="AI256">
            <v>3403917.01</v>
          </cell>
          <cell r="AJ256">
            <v>0</v>
          </cell>
          <cell r="AK256">
            <v>0</v>
          </cell>
          <cell r="AL256">
            <v>0</v>
          </cell>
          <cell r="AM256">
            <v>0</v>
          </cell>
          <cell r="AN256">
            <v>0</v>
          </cell>
          <cell r="AO256">
            <v>364303.49</v>
          </cell>
          <cell r="AP256">
            <v>0</v>
          </cell>
          <cell r="AQ256">
            <v>0</v>
          </cell>
          <cell r="AR256">
            <v>0</v>
          </cell>
          <cell r="AS256">
            <v>0</v>
          </cell>
          <cell r="AT256">
            <v>0</v>
          </cell>
          <cell r="AX256">
            <v>0</v>
          </cell>
          <cell r="AY256">
            <v>0</v>
          </cell>
          <cell r="AZ256">
            <v>0</v>
          </cell>
          <cell r="BA256">
            <v>2371880</v>
          </cell>
          <cell r="BB256">
            <v>93.63</v>
          </cell>
          <cell r="BC256">
            <v>0</v>
          </cell>
          <cell r="BD256">
            <v>0</v>
          </cell>
          <cell r="BE256">
            <v>44.4</v>
          </cell>
          <cell r="BF256">
            <v>2371880</v>
          </cell>
          <cell r="BG256">
            <v>0</v>
          </cell>
          <cell r="BI256">
            <v>14</v>
          </cell>
        </row>
        <row r="257">
          <cell r="A257">
            <v>34046205</v>
          </cell>
          <cell r="B257" t="str">
            <v>AMRAVATI U</v>
          </cell>
          <cell r="C257">
            <v>201208</v>
          </cell>
          <cell r="D257">
            <v>4296</v>
          </cell>
          <cell r="E257" t="str">
            <v>AMRAVATI U II</v>
          </cell>
          <cell r="F257">
            <v>34046</v>
          </cell>
          <cell r="G257" t="str">
            <v>HANUMAN NAGAR</v>
          </cell>
          <cell r="H257">
            <v>205</v>
          </cell>
          <cell r="I257" t="str">
            <v>NEW TAJ</v>
          </cell>
          <cell r="J257" t="str">
            <v>OTH</v>
          </cell>
          <cell r="K257">
            <v>17.61</v>
          </cell>
          <cell r="L257">
            <v>83.15</v>
          </cell>
          <cell r="M257">
            <v>31.492715000000004</v>
          </cell>
          <cell r="N257" t="str">
            <v>C</v>
          </cell>
          <cell r="O257">
            <v>31.49</v>
          </cell>
          <cell r="P257" t="str">
            <v>C</v>
          </cell>
          <cell r="Q257">
            <v>2949</v>
          </cell>
          <cell r="R257">
            <v>26</v>
          </cell>
          <cell r="S257">
            <v>0</v>
          </cell>
          <cell r="T257">
            <v>1890864.47</v>
          </cell>
          <cell r="U257">
            <v>34978.18</v>
          </cell>
          <cell r="V257">
            <v>0</v>
          </cell>
          <cell r="W257">
            <v>1001846</v>
          </cell>
          <cell r="X257">
            <v>75375</v>
          </cell>
          <cell r="Y257">
            <v>0</v>
          </cell>
          <cell r="Z257">
            <v>2418.7440000000001</v>
          </cell>
          <cell r="AA257">
            <v>147</v>
          </cell>
          <cell r="AB257">
            <v>0</v>
          </cell>
          <cell r="AC257">
            <v>3715231.97</v>
          </cell>
          <cell r="AD257">
            <v>29317.61</v>
          </cell>
          <cell r="AE257">
            <v>0</v>
          </cell>
          <cell r="AF257">
            <v>4169726.95</v>
          </cell>
          <cell r="AG257">
            <v>49543.17</v>
          </cell>
          <cell r="AH257">
            <v>0</v>
          </cell>
          <cell r="AI257">
            <v>2735375.86</v>
          </cell>
          <cell r="AJ257">
            <v>13408.6</v>
          </cell>
          <cell r="AK257">
            <v>0</v>
          </cell>
          <cell r="AL257">
            <v>0</v>
          </cell>
          <cell r="AM257">
            <v>0</v>
          </cell>
          <cell r="AN257">
            <v>0</v>
          </cell>
          <cell r="AO257">
            <v>162462.43</v>
          </cell>
          <cell r="AP257">
            <v>166.89</v>
          </cell>
          <cell r="AQ257">
            <v>0</v>
          </cell>
          <cell r="AR257">
            <v>0</v>
          </cell>
          <cell r="AS257">
            <v>0</v>
          </cell>
          <cell r="AT257">
            <v>0</v>
          </cell>
          <cell r="AX257">
            <v>0</v>
          </cell>
          <cell r="AY257">
            <v>0</v>
          </cell>
          <cell r="AZ257">
            <v>0</v>
          </cell>
          <cell r="BA257">
            <v>1216040</v>
          </cell>
          <cell r="BB257">
            <v>83.15</v>
          </cell>
          <cell r="BC257">
            <v>35.880000000000003</v>
          </cell>
          <cell r="BD257">
            <v>0</v>
          </cell>
          <cell r="BE257">
            <v>17.61</v>
          </cell>
          <cell r="BF257">
            <v>1216040</v>
          </cell>
          <cell r="BG257">
            <v>0</v>
          </cell>
          <cell r="BI257">
            <v>16</v>
          </cell>
        </row>
        <row r="258">
          <cell r="A258">
            <v>34046206</v>
          </cell>
          <cell r="B258" t="str">
            <v>AMRAVATI U</v>
          </cell>
          <cell r="C258">
            <v>201208</v>
          </cell>
          <cell r="D258">
            <v>4296</v>
          </cell>
          <cell r="E258" t="str">
            <v>AMRAVATI U II</v>
          </cell>
          <cell r="F258">
            <v>34046</v>
          </cell>
          <cell r="G258" t="str">
            <v>HANUMAN NAGAR</v>
          </cell>
          <cell r="H258">
            <v>206</v>
          </cell>
          <cell r="I258" t="str">
            <v>11KV Ambadevi Feeder</v>
          </cell>
          <cell r="J258" t="str">
            <v>OTH</v>
          </cell>
          <cell r="K258">
            <v>23.66</v>
          </cell>
          <cell r="L258">
            <v>100</v>
          </cell>
          <cell r="M258">
            <v>23.659999999999997</v>
          </cell>
          <cell r="N258" t="str">
            <v>B</v>
          </cell>
          <cell r="O258">
            <v>23.66</v>
          </cell>
          <cell r="P258" t="str">
            <v>B</v>
          </cell>
          <cell r="Q258">
            <v>1573</v>
          </cell>
          <cell r="R258">
            <v>0</v>
          </cell>
          <cell r="S258">
            <v>0</v>
          </cell>
          <cell r="T258">
            <v>1028577.75</v>
          </cell>
          <cell r="U258">
            <v>0</v>
          </cell>
          <cell r="V258">
            <v>0</v>
          </cell>
          <cell r="W258">
            <v>972362</v>
          </cell>
          <cell r="X258">
            <v>0</v>
          </cell>
          <cell r="Y258">
            <v>0</v>
          </cell>
          <cell r="Z258">
            <v>2907.2991999999999</v>
          </cell>
          <cell r="AA258">
            <v>0</v>
          </cell>
          <cell r="AB258">
            <v>0</v>
          </cell>
          <cell r="AC258">
            <v>8257840.5499999998</v>
          </cell>
          <cell r="AD258">
            <v>0</v>
          </cell>
          <cell r="AE258">
            <v>0</v>
          </cell>
          <cell r="AF258">
            <v>7680570.6399999997</v>
          </cell>
          <cell r="AG258">
            <v>0</v>
          </cell>
          <cell r="AH258">
            <v>0</v>
          </cell>
          <cell r="AI258">
            <v>700835.54</v>
          </cell>
          <cell r="AJ258">
            <v>0</v>
          </cell>
          <cell r="AK258">
            <v>0</v>
          </cell>
          <cell r="AL258">
            <v>0</v>
          </cell>
          <cell r="AM258">
            <v>0</v>
          </cell>
          <cell r="AN258">
            <v>0</v>
          </cell>
          <cell r="AO258">
            <v>41595.99</v>
          </cell>
          <cell r="AP258">
            <v>0</v>
          </cell>
          <cell r="AQ258">
            <v>0</v>
          </cell>
          <cell r="AR258">
            <v>0</v>
          </cell>
          <cell r="AS258">
            <v>0</v>
          </cell>
          <cell r="AT258">
            <v>0</v>
          </cell>
          <cell r="AX258">
            <v>0</v>
          </cell>
          <cell r="AY258">
            <v>0</v>
          </cell>
          <cell r="AZ258">
            <v>0</v>
          </cell>
          <cell r="BA258">
            <v>1273654</v>
          </cell>
          <cell r="BB258">
            <v>104.53</v>
          </cell>
          <cell r="BC258">
            <v>0</v>
          </cell>
          <cell r="BD258">
            <v>0</v>
          </cell>
          <cell r="BE258">
            <v>23.66</v>
          </cell>
          <cell r="BF258">
            <v>1731720</v>
          </cell>
          <cell r="BG258">
            <v>451195</v>
          </cell>
          <cell r="BI258">
            <v>26</v>
          </cell>
        </row>
        <row r="259">
          <cell r="A259">
            <v>34059201</v>
          </cell>
          <cell r="B259" t="str">
            <v>AMRAVATI U</v>
          </cell>
          <cell r="C259">
            <v>201208</v>
          </cell>
          <cell r="D259">
            <v>4296</v>
          </cell>
          <cell r="E259" t="str">
            <v>AMRAVATI U II</v>
          </cell>
          <cell r="F259">
            <v>34059</v>
          </cell>
          <cell r="G259" t="str">
            <v>33kv OLD POWER HOUSE S/S</v>
          </cell>
          <cell r="H259">
            <v>201</v>
          </cell>
          <cell r="I259" t="str">
            <v>11KV Rajkamal Feeder</v>
          </cell>
          <cell r="J259" t="str">
            <v>OTH</v>
          </cell>
          <cell r="K259">
            <v>19.3</v>
          </cell>
          <cell r="L259">
            <v>100</v>
          </cell>
          <cell r="M259">
            <v>19.299999999999997</v>
          </cell>
          <cell r="N259" t="str">
            <v>B</v>
          </cell>
          <cell r="O259">
            <v>19.3</v>
          </cell>
          <cell r="P259" t="str">
            <v>B</v>
          </cell>
          <cell r="Q259">
            <v>2755</v>
          </cell>
          <cell r="R259">
            <v>0</v>
          </cell>
          <cell r="S259">
            <v>0</v>
          </cell>
          <cell r="T259">
            <v>1692643.01</v>
          </cell>
          <cell r="U259">
            <v>0</v>
          </cell>
          <cell r="V259">
            <v>0</v>
          </cell>
          <cell r="W259">
            <v>1637097</v>
          </cell>
          <cell r="X259">
            <v>0</v>
          </cell>
          <cell r="Y259">
            <v>0</v>
          </cell>
          <cell r="Z259">
            <v>6226.6246000000001</v>
          </cell>
          <cell r="AA259">
            <v>0</v>
          </cell>
          <cell r="AB259">
            <v>0</v>
          </cell>
          <cell r="AC259">
            <v>16939064.800000001</v>
          </cell>
          <cell r="AD259">
            <v>0</v>
          </cell>
          <cell r="AE259">
            <v>0</v>
          </cell>
          <cell r="AF259">
            <v>15873435.1</v>
          </cell>
          <cell r="AG259">
            <v>0</v>
          </cell>
          <cell r="AH259">
            <v>0</v>
          </cell>
          <cell r="AI259">
            <v>1548170.39</v>
          </cell>
          <cell r="AJ259">
            <v>0</v>
          </cell>
          <cell r="AK259">
            <v>0</v>
          </cell>
          <cell r="AL259">
            <v>0</v>
          </cell>
          <cell r="AM259">
            <v>0</v>
          </cell>
          <cell r="AN259">
            <v>0</v>
          </cell>
          <cell r="AO259">
            <v>117083.38</v>
          </cell>
          <cell r="AP259">
            <v>0</v>
          </cell>
          <cell r="AQ259">
            <v>0</v>
          </cell>
          <cell r="AR259">
            <v>0</v>
          </cell>
          <cell r="AS259">
            <v>0</v>
          </cell>
          <cell r="AT259">
            <v>0</v>
          </cell>
          <cell r="AX259">
            <v>0</v>
          </cell>
          <cell r="AY259">
            <v>0</v>
          </cell>
          <cell r="AZ259">
            <v>0</v>
          </cell>
          <cell r="BA259">
            <v>2028675</v>
          </cell>
          <cell r="BB259">
            <v>106.08</v>
          </cell>
          <cell r="BC259">
            <v>0</v>
          </cell>
          <cell r="BD259">
            <v>0</v>
          </cell>
          <cell r="BE259">
            <v>19.3</v>
          </cell>
          <cell r="BF259">
            <v>2063480</v>
          </cell>
          <cell r="BG259">
            <v>34283</v>
          </cell>
          <cell r="BI259">
            <v>35</v>
          </cell>
        </row>
        <row r="260">
          <cell r="A260">
            <v>34059202</v>
          </cell>
          <cell r="B260" t="str">
            <v>AMRAVATI U</v>
          </cell>
          <cell r="C260">
            <v>201208</v>
          </cell>
          <cell r="D260">
            <v>4296</v>
          </cell>
          <cell r="E260" t="str">
            <v>AMRAVATI U II</v>
          </cell>
          <cell r="F260">
            <v>34059</v>
          </cell>
          <cell r="G260" t="str">
            <v>33kv OLD POWER HOUSE S/S</v>
          </cell>
          <cell r="H260">
            <v>202</v>
          </cell>
          <cell r="I260" t="str">
            <v>11 KV Jawahar Gate Feeder</v>
          </cell>
          <cell r="J260" t="str">
            <v>OTH</v>
          </cell>
          <cell r="K260">
            <v>26.5</v>
          </cell>
          <cell r="L260">
            <v>100</v>
          </cell>
          <cell r="M260">
            <v>26.5</v>
          </cell>
          <cell r="N260" t="str">
            <v>C</v>
          </cell>
          <cell r="O260">
            <v>26.5</v>
          </cell>
          <cell r="P260" t="str">
            <v>C</v>
          </cell>
          <cell r="Q260">
            <v>4066</v>
          </cell>
          <cell r="R260">
            <v>0</v>
          </cell>
          <cell r="S260">
            <v>0</v>
          </cell>
          <cell r="T260">
            <v>2398890.42</v>
          </cell>
          <cell r="U260">
            <v>0</v>
          </cell>
          <cell r="V260">
            <v>0</v>
          </cell>
          <cell r="W260">
            <v>1706791</v>
          </cell>
          <cell r="X260">
            <v>0</v>
          </cell>
          <cell r="Y260">
            <v>0</v>
          </cell>
          <cell r="Z260">
            <v>6156.9372000000003</v>
          </cell>
          <cell r="AA260">
            <v>0</v>
          </cell>
          <cell r="AB260">
            <v>0</v>
          </cell>
          <cell r="AC260">
            <v>16401426.6</v>
          </cell>
          <cell r="AD260">
            <v>0</v>
          </cell>
          <cell r="AE260">
            <v>0</v>
          </cell>
          <cell r="AF260">
            <v>15443636.199999999</v>
          </cell>
          <cell r="AG260">
            <v>0</v>
          </cell>
          <cell r="AH260">
            <v>0</v>
          </cell>
          <cell r="AI260">
            <v>2216686.08</v>
          </cell>
          <cell r="AJ260">
            <v>0</v>
          </cell>
          <cell r="AK260">
            <v>0</v>
          </cell>
          <cell r="AL260">
            <v>0</v>
          </cell>
          <cell r="AM260">
            <v>0</v>
          </cell>
          <cell r="AN260">
            <v>0</v>
          </cell>
          <cell r="AO260">
            <v>186839.07</v>
          </cell>
          <cell r="AP260">
            <v>0</v>
          </cell>
          <cell r="AQ260">
            <v>0</v>
          </cell>
          <cell r="AR260">
            <v>0</v>
          </cell>
          <cell r="AS260">
            <v>0</v>
          </cell>
          <cell r="AT260">
            <v>0</v>
          </cell>
          <cell r="AX260">
            <v>0</v>
          </cell>
          <cell r="AY260">
            <v>0</v>
          </cell>
          <cell r="AZ260">
            <v>0</v>
          </cell>
          <cell r="BA260">
            <v>2322080</v>
          </cell>
          <cell r="BB260">
            <v>105.38</v>
          </cell>
          <cell r="BC260">
            <v>0</v>
          </cell>
          <cell r="BD260">
            <v>0</v>
          </cell>
          <cell r="BE260">
            <v>26.5</v>
          </cell>
          <cell r="BF260">
            <v>2322080</v>
          </cell>
          <cell r="BG260">
            <v>0</v>
          </cell>
          <cell r="BI260">
            <v>30</v>
          </cell>
        </row>
        <row r="261">
          <cell r="A261">
            <v>37013201</v>
          </cell>
          <cell r="B261" t="str">
            <v>AMRAVATI U</v>
          </cell>
          <cell r="C261">
            <v>201208</v>
          </cell>
          <cell r="D261">
            <v>4296</v>
          </cell>
          <cell r="E261" t="str">
            <v>AMRAVATI U II</v>
          </cell>
          <cell r="F261">
            <v>37013</v>
          </cell>
          <cell r="G261" t="str">
            <v>132/11 kV Lalkhedi S/S</v>
          </cell>
          <cell r="H261">
            <v>201</v>
          </cell>
          <cell r="I261" t="str">
            <v>COTTON MKT</v>
          </cell>
          <cell r="J261" t="str">
            <v>OTH</v>
          </cell>
          <cell r="K261">
            <v>13.94</v>
          </cell>
          <cell r="L261">
            <v>100</v>
          </cell>
          <cell r="M261">
            <v>13.939999999999998</v>
          </cell>
          <cell r="N261" t="str">
            <v>A</v>
          </cell>
          <cell r="O261">
            <v>13.94</v>
          </cell>
          <cell r="P261" t="str">
            <v>A</v>
          </cell>
          <cell r="Q261">
            <v>3856</v>
          </cell>
          <cell r="R261">
            <v>5</v>
          </cell>
          <cell r="S261">
            <v>0</v>
          </cell>
          <cell r="T261">
            <v>2479000.5</v>
          </cell>
          <cell r="U261">
            <v>0</v>
          </cell>
          <cell r="V261">
            <v>0</v>
          </cell>
          <cell r="W261">
            <v>1709012</v>
          </cell>
          <cell r="X261">
            <v>3405.88</v>
          </cell>
          <cell r="Y261">
            <v>0</v>
          </cell>
          <cell r="Z261">
            <v>3607.3058000000001</v>
          </cell>
          <cell r="AA261">
            <v>19.5</v>
          </cell>
          <cell r="AB261">
            <v>0</v>
          </cell>
          <cell r="AC261">
            <v>10085051.800000001</v>
          </cell>
          <cell r="AD261">
            <v>2344.71</v>
          </cell>
          <cell r="AE261">
            <v>0</v>
          </cell>
          <cell r="AF261">
            <v>9790623.5</v>
          </cell>
          <cell r="AG261">
            <v>1864.3</v>
          </cell>
          <cell r="AH261">
            <v>0</v>
          </cell>
          <cell r="AI261">
            <v>2612295.79</v>
          </cell>
          <cell r="AJ261">
            <v>0</v>
          </cell>
          <cell r="AK261">
            <v>0</v>
          </cell>
          <cell r="AL261">
            <v>0</v>
          </cell>
          <cell r="AM261">
            <v>0</v>
          </cell>
          <cell r="AN261">
            <v>0</v>
          </cell>
          <cell r="AO261">
            <v>300779.32</v>
          </cell>
          <cell r="AP261">
            <v>0</v>
          </cell>
          <cell r="AQ261">
            <v>0</v>
          </cell>
          <cell r="AR261">
            <v>0</v>
          </cell>
          <cell r="AS261">
            <v>0</v>
          </cell>
          <cell r="AT261">
            <v>0</v>
          </cell>
          <cell r="AX261">
            <v>0</v>
          </cell>
          <cell r="AY261">
            <v>0</v>
          </cell>
          <cell r="AZ261">
            <v>0</v>
          </cell>
          <cell r="BA261">
            <v>1985945</v>
          </cell>
          <cell r="BB261">
            <v>102.59</v>
          </cell>
          <cell r="BC261">
            <v>157.21</v>
          </cell>
          <cell r="BD261">
            <v>0</v>
          </cell>
          <cell r="BE261">
            <v>13.94</v>
          </cell>
          <cell r="BF261">
            <v>2013200</v>
          </cell>
          <cell r="BG261">
            <v>26846</v>
          </cell>
          <cell r="BI261">
            <v>35</v>
          </cell>
        </row>
        <row r="262">
          <cell r="A262">
            <v>37013202</v>
          </cell>
          <cell r="B262" t="str">
            <v>AMRAVATI U</v>
          </cell>
          <cell r="C262">
            <v>201208</v>
          </cell>
          <cell r="D262">
            <v>4296</v>
          </cell>
          <cell r="E262" t="str">
            <v>AMRAVATI U II</v>
          </cell>
          <cell r="F262">
            <v>37013</v>
          </cell>
          <cell r="G262" t="str">
            <v>132/11 kV Lalkhedi S/S</v>
          </cell>
          <cell r="H262">
            <v>202</v>
          </cell>
          <cell r="I262" t="str">
            <v>CHITRA</v>
          </cell>
          <cell r="J262" t="str">
            <v>OTH</v>
          </cell>
          <cell r="K262">
            <v>56.46</v>
          </cell>
          <cell r="L262">
            <v>98.4</v>
          </cell>
          <cell r="M262">
            <v>57.156639999999996</v>
          </cell>
          <cell r="N262" t="str">
            <v>G1</v>
          </cell>
          <cell r="O262">
            <v>57.16</v>
          </cell>
          <cell r="P262" t="str">
            <v>G1</v>
          </cell>
          <cell r="Q262">
            <v>3979</v>
          </cell>
          <cell r="R262">
            <v>4</v>
          </cell>
          <cell r="S262">
            <v>0</v>
          </cell>
          <cell r="T262">
            <v>3315127.32</v>
          </cell>
          <cell r="U262">
            <v>0</v>
          </cell>
          <cell r="V262">
            <v>0</v>
          </cell>
          <cell r="W262">
            <v>1817015</v>
          </cell>
          <cell r="X262">
            <v>3585</v>
          </cell>
          <cell r="Y262">
            <v>0</v>
          </cell>
          <cell r="Z262">
            <v>4368.3370000000004</v>
          </cell>
          <cell r="AA262">
            <v>16</v>
          </cell>
          <cell r="AB262">
            <v>0</v>
          </cell>
          <cell r="AC262">
            <v>9411693.9299999997</v>
          </cell>
          <cell r="AD262">
            <v>7525.76</v>
          </cell>
          <cell r="AE262">
            <v>0</v>
          </cell>
          <cell r="AF262">
            <v>9381571.6999999993</v>
          </cell>
          <cell r="AG262">
            <v>3636.3</v>
          </cell>
          <cell r="AH262">
            <v>0</v>
          </cell>
          <cell r="AI262">
            <v>3904116.33</v>
          </cell>
          <cell r="AJ262">
            <v>1195.6400000000001</v>
          </cell>
          <cell r="AK262">
            <v>0</v>
          </cell>
          <cell r="AL262">
            <v>0</v>
          </cell>
          <cell r="AM262">
            <v>0</v>
          </cell>
          <cell r="AN262">
            <v>0</v>
          </cell>
          <cell r="AO262">
            <v>321876.38</v>
          </cell>
          <cell r="AP262">
            <v>6.72</v>
          </cell>
          <cell r="AQ262">
            <v>0</v>
          </cell>
          <cell r="AR262">
            <v>0</v>
          </cell>
          <cell r="AS262">
            <v>0</v>
          </cell>
          <cell r="AT262">
            <v>0</v>
          </cell>
          <cell r="AX262">
            <v>0</v>
          </cell>
          <cell r="AY262">
            <v>0</v>
          </cell>
          <cell r="AZ262">
            <v>0</v>
          </cell>
          <cell r="BA262">
            <v>4173200</v>
          </cell>
          <cell r="BB262">
            <v>98.4</v>
          </cell>
          <cell r="BC262">
            <v>246.38</v>
          </cell>
          <cell r="BD262">
            <v>0</v>
          </cell>
          <cell r="BE262">
            <v>56.46</v>
          </cell>
          <cell r="BF262">
            <v>4173200</v>
          </cell>
          <cell r="BG262">
            <v>0</v>
          </cell>
          <cell r="BI262">
            <v>47</v>
          </cell>
        </row>
        <row r="263">
          <cell r="A263">
            <v>37013203</v>
          </cell>
          <cell r="B263" t="str">
            <v>AMRAVATI U</v>
          </cell>
          <cell r="C263">
            <v>201208</v>
          </cell>
          <cell r="D263">
            <v>4296</v>
          </cell>
          <cell r="E263" t="str">
            <v>AMRAVATI U II</v>
          </cell>
          <cell r="F263">
            <v>37013</v>
          </cell>
          <cell r="G263" t="str">
            <v>132/11 kV Lalkhedi S/S</v>
          </cell>
          <cell r="H263">
            <v>203</v>
          </cell>
          <cell r="I263" t="str">
            <v>TAJ</v>
          </cell>
          <cell r="J263" t="str">
            <v>OTH</v>
          </cell>
          <cell r="K263">
            <v>61.67</v>
          </cell>
          <cell r="L263">
            <v>82.31</v>
          </cell>
          <cell r="M263">
            <v>68.450576999999996</v>
          </cell>
          <cell r="N263" t="str">
            <v>G3</v>
          </cell>
          <cell r="O263">
            <v>68.45</v>
          </cell>
          <cell r="P263" t="str">
            <v>G3</v>
          </cell>
          <cell r="Q263">
            <v>3004</v>
          </cell>
          <cell r="R263">
            <v>2</v>
          </cell>
          <cell r="S263">
            <v>0</v>
          </cell>
          <cell r="T263">
            <v>2851795.05</v>
          </cell>
          <cell r="U263">
            <v>0</v>
          </cell>
          <cell r="V263">
            <v>0</v>
          </cell>
          <cell r="W263">
            <v>937304</v>
          </cell>
          <cell r="X263">
            <v>1374</v>
          </cell>
          <cell r="Y263">
            <v>0</v>
          </cell>
          <cell r="Z263">
            <v>2374.2640000000001</v>
          </cell>
          <cell r="AA263">
            <v>12.5</v>
          </cell>
          <cell r="AB263">
            <v>0</v>
          </cell>
          <cell r="AC263">
            <v>3792623.08</v>
          </cell>
          <cell r="AD263">
            <v>1268</v>
          </cell>
          <cell r="AE263">
            <v>0</v>
          </cell>
          <cell r="AF263">
            <v>4308197.82</v>
          </cell>
          <cell r="AG263">
            <v>1031.5999999999999</v>
          </cell>
          <cell r="AH263">
            <v>0</v>
          </cell>
          <cell r="AI263">
            <v>3672879.45</v>
          </cell>
          <cell r="AJ263">
            <v>0</v>
          </cell>
          <cell r="AK263">
            <v>0</v>
          </cell>
          <cell r="AL263">
            <v>0</v>
          </cell>
          <cell r="AM263">
            <v>0</v>
          </cell>
          <cell r="AN263">
            <v>0</v>
          </cell>
          <cell r="AO263">
            <v>366414.63</v>
          </cell>
          <cell r="AP263">
            <v>0</v>
          </cell>
          <cell r="AQ263">
            <v>0</v>
          </cell>
          <cell r="AR263">
            <v>0</v>
          </cell>
          <cell r="AS263">
            <v>0</v>
          </cell>
          <cell r="AT263">
            <v>0</v>
          </cell>
          <cell r="AX263">
            <v>0</v>
          </cell>
          <cell r="AY263">
            <v>0</v>
          </cell>
          <cell r="AZ263">
            <v>0</v>
          </cell>
          <cell r="BA263">
            <v>2445200</v>
          </cell>
          <cell r="BB263">
            <v>82.31</v>
          </cell>
          <cell r="BC263">
            <v>153.65</v>
          </cell>
          <cell r="BD263">
            <v>0</v>
          </cell>
          <cell r="BE263">
            <v>61.67</v>
          </cell>
          <cell r="BF263">
            <v>2445200</v>
          </cell>
          <cell r="BG263">
            <v>0</v>
          </cell>
          <cell r="BI263">
            <v>80</v>
          </cell>
        </row>
        <row r="264">
          <cell r="A264">
            <v>37013204</v>
          </cell>
          <cell r="B264" t="str">
            <v>AMRAVATI U</v>
          </cell>
          <cell r="C264">
            <v>201208</v>
          </cell>
          <cell r="D264">
            <v>4296</v>
          </cell>
          <cell r="E264" t="str">
            <v>AMRAVATI U II</v>
          </cell>
          <cell r="F264">
            <v>37013</v>
          </cell>
          <cell r="G264" t="str">
            <v>132/11 KV LALKHEDI S/S</v>
          </cell>
          <cell r="H264">
            <v>204</v>
          </cell>
          <cell r="I264" t="str">
            <v>NAVSARI</v>
          </cell>
          <cell r="J264" t="str">
            <v>OTH</v>
          </cell>
          <cell r="K264">
            <v>34.369999999999997</v>
          </cell>
          <cell r="L264">
            <v>100</v>
          </cell>
          <cell r="M264">
            <v>34.370000000000005</v>
          </cell>
          <cell r="N264" t="str">
            <v>D</v>
          </cell>
          <cell r="O264">
            <v>34.369999999999997</v>
          </cell>
          <cell r="P264" t="str">
            <v>D</v>
          </cell>
          <cell r="Q264">
            <v>2706</v>
          </cell>
          <cell r="R264">
            <v>0</v>
          </cell>
          <cell r="S264">
            <v>0</v>
          </cell>
          <cell r="T264">
            <v>2070131.66</v>
          </cell>
          <cell r="U264">
            <v>0</v>
          </cell>
          <cell r="V264">
            <v>0</v>
          </cell>
          <cell r="W264">
            <v>1980674</v>
          </cell>
          <cell r="X264">
            <v>0</v>
          </cell>
          <cell r="Y264">
            <v>0</v>
          </cell>
          <cell r="Z264">
            <v>3439.9106000000002</v>
          </cell>
          <cell r="AA264">
            <v>0</v>
          </cell>
          <cell r="AB264">
            <v>0</v>
          </cell>
          <cell r="AC264">
            <v>6990496.79</v>
          </cell>
          <cell r="AD264">
            <v>0</v>
          </cell>
          <cell r="AE264">
            <v>0</v>
          </cell>
          <cell r="AF264">
            <v>6628116.0199999996</v>
          </cell>
          <cell r="AG264">
            <v>0</v>
          </cell>
          <cell r="AH264">
            <v>0</v>
          </cell>
          <cell r="AI264">
            <v>2381757.92</v>
          </cell>
          <cell r="AJ264">
            <v>0</v>
          </cell>
          <cell r="AK264">
            <v>0</v>
          </cell>
          <cell r="AL264">
            <v>0</v>
          </cell>
          <cell r="AM264">
            <v>0</v>
          </cell>
          <cell r="AN264">
            <v>0</v>
          </cell>
          <cell r="AO264">
            <v>177079.93</v>
          </cell>
          <cell r="AP264">
            <v>0</v>
          </cell>
          <cell r="AQ264">
            <v>0</v>
          </cell>
          <cell r="AR264">
            <v>0</v>
          </cell>
          <cell r="AS264">
            <v>0</v>
          </cell>
          <cell r="AT264">
            <v>0</v>
          </cell>
          <cell r="AX264">
            <v>0</v>
          </cell>
          <cell r="AY264">
            <v>0</v>
          </cell>
          <cell r="AZ264">
            <v>0</v>
          </cell>
          <cell r="BA264">
            <v>3017800</v>
          </cell>
          <cell r="BB264">
            <v>104.06</v>
          </cell>
          <cell r="BC264">
            <v>0</v>
          </cell>
          <cell r="BD264">
            <v>0</v>
          </cell>
          <cell r="BE264">
            <v>34.369999999999997</v>
          </cell>
          <cell r="BF264">
            <v>3017800</v>
          </cell>
          <cell r="BG264">
            <v>0</v>
          </cell>
          <cell r="BI264">
            <v>20</v>
          </cell>
        </row>
        <row r="265">
          <cell r="A265">
            <v>34041201</v>
          </cell>
          <cell r="B265" t="str">
            <v>AMRAVATI U</v>
          </cell>
          <cell r="C265">
            <v>201208</v>
          </cell>
          <cell r="D265">
            <v>4297</v>
          </cell>
          <cell r="E265" t="str">
            <v>AMRAVATI U III</v>
          </cell>
          <cell r="F265">
            <v>34041</v>
          </cell>
          <cell r="G265" t="str">
            <v>33KV AKOLI S/S AMRAVATI</v>
          </cell>
          <cell r="H265">
            <v>201</v>
          </cell>
          <cell r="I265" t="str">
            <v>SAI NAGAR</v>
          </cell>
          <cell r="J265" t="str">
            <v>OTH</v>
          </cell>
          <cell r="K265">
            <v>16.239999999999998</v>
          </cell>
          <cell r="L265">
            <v>100</v>
          </cell>
          <cell r="M265">
            <v>16.239999999999995</v>
          </cell>
          <cell r="N265" t="str">
            <v>A</v>
          </cell>
          <cell r="O265">
            <v>16.239999999999998</v>
          </cell>
          <cell r="P265" t="str">
            <v>A</v>
          </cell>
          <cell r="Q265">
            <v>3494</v>
          </cell>
          <cell r="R265">
            <v>24</v>
          </cell>
          <cell r="S265">
            <v>0</v>
          </cell>
          <cell r="T265">
            <v>848753.7</v>
          </cell>
          <cell r="U265">
            <v>75146.05</v>
          </cell>
          <cell r="V265">
            <v>0</v>
          </cell>
          <cell r="W265">
            <v>1647362</v>
          </cell>
          <cell r="X265">
            <v>37057.230000000003</v>
          </cell>
          <cell r="Y265">
            <v>0</v>
          </cell>
          <cell r="Z265">
            <v>4160.7831999999999</v>
          </cell>
          <cell r="AA265">
            <v>120</v>
          </cell>
          <cell r="AB265">
            <v>0</v>
          </cell>
          <cell r="AC265">
            <v>9424636.6999999993</v>
          </cell>
          <cell r="AD265">
            <v>6693.27</v>
          </cell>
          <cell r="AE265">
            <v>0</v>
          </cell>
          <cell r="AF265">
            <v>8576927.2100000009</v>
          </cell>
          <cell r="AG265">
            <v>22850.240000000002</v>
          </cell>
          <cell r="AH265">
            <v>0</v>
          </cell>
          <cell r="AI265">
            <v>1028244.42</v>
          </cell>
          <cell r="AJ265">
            <v>90511.05</v>
          </cell>
          <cell r="AK265">
            <v>0</v>
          </cell>
          <cell r="AL265">
            <v>0</v>
          </cell>
          <cell r="AM265">
            <v>0</v>
          </cell>
          <cell r="AN265">
            <v>0</v>
          </cell>
          <cell r="AO265">
            <v>130711.65</v>
          </cell>
          <cell r="AP265">
            <v>23794.65</v>
          </cell>
          <cell r="AQ265">
            <v>0</v>
          </cell>
          <cell r="AR265">
            <v>0</v>
          </cell>
          <cell r="AS265">
            <v>0</v>
          </cell>
          <cell r="AT265">
            <v>0</v>
          </cell>
          <cell r="AX265">
            <v>0</v>
          </cell>
          <cell r="AY265">
            <v>0</v>
          </cell>
          <cell r="AZ265">
            <v>0</v>
          </cell>
          <cell r="BA265">
            <v>1966818</v>
          </cell>
          <cell r="BB265">
            <v>109.52</v>
          </cell>
          <cell r="BC265">
            <v>11.4</v>
          </cell>
          <cell r="BD265">
            <v>0</v>
          </cell>
          <cell r="BE265">
            <v>16.239999999999998</v>
          </cell>
          <cell r="BF265">
            <v>1987520</v>
          </cell>
          <cell r="BG265">
            <v>20391</v>
          </cell>
          <cell r="BI265">
            <v>24</v>
          </cell>
        </row>
        <row r="266">
          <cell r="A266">
            <v>34041202</v>
          </cell>
          <cell r="B266" t="str">
            <v>AMRAVATI U</v>
          </cell>
          <cell r="C266">
            <v>201208</v>
          </cell>
          <cell r="D266">
            <v>4297</v>
          </cell>
          <cell r="E266" t="str">
            <v>AMRAVATI U III</v>
          </cell>
          <cell r="F266">
            <v>34041</v>
          </cell>
          <cell r="G266" t="str">
            <v>33KV AKOLI S/S AMRAVATI</v>
          </cell>
          <cell r="H266">
            <v>202</v>
          </cell>
          <cell r="I266" t="str">
            <v>RAVI NAGAR</v>
          </cell>
          <cell r="J266" t="str">
            <v>OTH</v>
          </cell>
          <cell r="K266">
            <v>9.35</v>
          </cell>
          <cell r="L266">
            <v>100</v>
          </cell>
          <cell r="M266">
            <v>9.3499999999999943</v>
          </cell>
          <cell r="N266" t="str">
            <v>A</v>
          </cell>
          <cell r="O266">
            <v>9.35</v>
          </cell>
          <cell r="P266" t="str">
            <v>A</v>
          </cell>
          <cell r="Q266">
            <v>4908</v>
          </cell>
          <cell r="R266">
            <v>1</v>
          </cell>
          <cell r="S266">
            <v>0</v>
          </cell>
          <cell r="T266">
            <v>1453064.88</v>
          </cell>
          <cell r="U266">
            <v>12679.25</v>
          </cell>
          <cell r="V266">
            <v>0</v>
          </cell>
          <cell r="W266">
            <v>2233536</v>
          </cell>
          <cell r="X266">
            <v>17128</v>
          </cell>
          <cell r="Y266">
            <v>0</v>
          </cell>
          <cell r="Z266">
            <v>4734.7554</v>
          </cell>
          <cell r="AA266">
            <v>5</v>
          </cell>
          <cell r="AB266">
            <v>0</v>
          </cell>
          <cell r="AC266">
            <v>12155491.5</v>
          </cell>
          <cell r="AD266">
            <v>6.46</v>
          </cell>
          <cell r="AE266">
            <v>0</v>
          </cell>
          <cell r="AF266">
            <v>10739516.6</v>
          </cell>
          <cell r="AG266">
            <v>13464.46</v>
          </cell>
          <cell r="AH266">
            <v>0</v>
          </cell>
          <cell r="AI266">
            <v>1399126.63</v>
          </cell>
          <cell r="AJ266">
            <v>25580.39</v>
          </cell>
          <cell r="AK266">
            <v>0</v>
          </cell>
          <cell r="AL266">
            <v>0</v>
          </cell>
          <cell r="AM266">
            <v>0</v>
          </cell>
          <cell r="AN266">
            <v>0</v>
          </cell>
          <cell r="AO266">
            <v>179463.52</v>
          </cell>
          <cell r="AP266">
            <v>7768.03</v>
          </cell>
          <cell r="AQ266">
            <v>0</v>
          </cell>
          <cell r="AR266">
            <v>0</v>
          </cell>
          <cell r="AS266">
            <v>0</v>
          </cell>
          <cell r="AT266">
            <v>0</v>
          </cell>
          <cell r="AX266">
            <v>0</v>
          </cell>
          <cell r="AY266">
            <v>0</v>
          </cell>
          <cell r="AZ266">
            <v>0</v>
          </cell>
          <cell r="BA266">
            <v>2463900</v>
          </cell>
          <cell r="BB266">
            <v>112.89</v>
          </cell>
          <cell r="BC266">
            <v>-35.880000000000003</v>
          </cell>
          <cell r="BD266">
            <v>0</v>
          </cell>
          <cell r="BE266">
            <v>9.35</v>
          </cell>
          <cell r="BF266">
            <v>2721360</v>
          </cell>
          <cell r="BG266">
            <v>253599</v>
          </cell>
          <cell r="BI266">
            <v>28</v>
          </cell>
        </row>
        <row r="267">
          <cell r="A267">
            <v>34041203</v>
          </cell>
          <cell r="B267" t="str">
            <v>AMRAVATI U</v>
          </cell>
          <cell r="C267">
            <v>201208</v>
          </cell>
          <cell r="D267">
            <v>4297</v>
          </cell>
          <cell r="E267" t="str">
            <v>AMRAVATI U III</v>
          </cell>
          <cell r="F267">
            <v>34041</v>
          </cell>
          <cell r="G267" t="str">
            <v>33 kv akoli</v>
          </cell>
          <cell r="H267">
            <v>203</v>
          </cell>
          <cell r="I267" t="str">
            <v>11 kv saturna</v>
          </cell>
          <cell r="J267" t="str">
            <v>OTH</v>
          </cell>
          <cell r="K267">
            <v>5.77</v>
          </cell>
          <cell r="L267">
            <v>96.07</v>
          </cell>
          <cell r="M267">
            <v>9.4732389999999924</v>
          </cell>
          <cell r="N267" t="str">
            <v>A</v>
          </cell>
          <cell r="O267">
            <v>9.4700000000000006</v>
          </cell>
          <cell r="P267" t="str">
            <v>A</v>
          </cell>
          <cell r="Q267">
            <v>141</v>
          </cell>
          <cell r="R267">
            <v>0</v>
          </cell>
          <cell r="S267">
            <v>0</v>
          </cell>
          <cell r="T267">
            <v>212405.7</v>
          </cell>
          <cell r="U267">
            <v>0</v>
          </cell>
          <cell r="V267">
            <v>0</v>
          </cell>
          <cell r="W267">
            <v>382079</v>
          </cell>
          <cell r="X267">
            <v>0</v>
          </cell>
          <cell r="Y267">
            <v>0</v>
          </cell>
          <cell r="Z267">
            <v>2426.7964000000002</v>
          </cell>
          <cell r="AA267">
            <v>0</v>
          </cell>
          <cell r="AB267">
            <v>0</v>
          </cell>
          <cell r="AC267">
            <v>3464543.03</v>
          </cell>
          <cell r="AD267">
            <v>0</v>
          </cell>
          <cell r="AE267">
            <v>0</v>
          </cell>
          <cell r="AF267">
            <v>3512966.53</v>
          </cell>
          <cell r="AG267">
            <v>0</v>
          </cell>
          <cell r="AH267">
            <v>0</v>
          </cell>
          <cell r="AI267">
            <v>511162.92</v>
          </cell>
          <cell r="AJ267">
            <v>0</v>
          </cell>
          <cell r="AK267">
            <v>0</v>
          </cell>
          <cell r="AL267">
            <v>0</v>
          </cell>
          <cell r="AM267">
            <v>0</v>
          </cell>
          <cell r="AN267">
            <v>0</v>
          </cell>
          <cell r="AO267">
            <v>1999.05</v>
          </cell>
          <cell r="AP267">
            <v>0</v>
          </cell>
          <cell r="AQ267">
            <v>0</v>
          </cell>
          <cell r="AR267">
            <v>0</v>
          </cell>
          <cell r="AS267">
            <v>0</v>
          </cell>
          <cell r="AT267">
            <v>0</v>
          </cell>
          <cell r="AX267">
            <v>0</v>
          </cell>
          <cell r="AY267">
            <v>0</v>
          </cell>
          <cell r="AZ267">
            <v>0</v>
          </cell>
          <cell r="BA267">
            <v>405467</v>
          </cell>
          <cell r="BB267">
            <v>96.07</v>
          </cell>
          <cell r="BC267">
            <v>0</v>
          </cell>
          <cell r="BD267">
            <v>0</v>
          </cell>
          <cell r="BE267">
            <v>5.77</v>
          </cell>
          <cell r="BF267">
            <v>462600</v>
          </cell>
          <cell r="BG267">
            <v>56276</v>
          </cell>
          <cell r="BI267">
            <v>16</v>
          </cell>
        </row>
        <row r="268">
          <cell r="A268">
            <v>34041204</v>
          </cell>
          <cell r="B268" t="str">
            <v>AMRAVATI U</v>
          </cell>
          <cell r="C268">
            <v>201208</v>
          </cell>
          <cell r="D268">
            <v>4297</v>
          </cell>
          <cell r="E268" t="str">
            <v>AMRAVATI U III</v>
          </cell>
          <cell r="F268">
            <v>34041</v>
          </cell>
          <cell r="G268" t="str">
            <v>33KV AKOLI S/S AMRAVATI</v>
          </cell>
          <cell r="H268">
            <v>204</v>
          </cell>
          <cell r="I268" t="str">
            <v>11 KV AKOLI AG</v>
          </cell>
          <cell r="J268" t="str">
            <v>AGD</v>
          </cell>
          <cell r="K268">
            <v>-31.68</v>
          </cell>
          <cell r="L268">
            <v>-32.04</v>
          </cell>
          <cell r="M268">
            <v>142.19027199999999</v>
          </cell>
          <cell r="N268" t="str">
            <v>G3</v>
          </cell>
          <cell r="O268">
            <v>142.19</v>
          </cell>
          <cell r="P268" t="str">
            <v>G3</v>
          </cell>
          <cell r="Q268">
            <v>5</v>
          </cell>
          <cell r="R268">
            <v>5</v>
          </cell>
          <cell r="S268">
            <v>0</v>
          </cell>
          <cell r="T268">
            <v>26140.400000000001</v>
          </cell>
          <cell r="U268">
            <v>26140.400000000001</v>
          </cell>
          <cell r="V268">
            <v>0</v>
          </cell>
          <cell r="W268">
            <v>160920</v>
          </cell>
          <cell r="X268">
            <v>161869.9</v>
          </cell>
          <cell r="Y268">
            <v>0</v>
          </cell>
          <cell r="Z268">
            <v>23</v>
          </cell>
          <cell r="AA268">
            <v>23</v>
          </cell>
          <cell r="AB268">
            <v>0</v>
          </cell>
          <cell r="AC268">
            <v>4190.3999999999996</v>
          </cell>
          <cell r="AD268">
            <v>4190.3999999999996</v>
          </cell>
          <cell r="AE268">
            <v>0</v>
          </cell>
          <cell r="AF268">
            <v>9543.94</v>
          </cell>
          <cell r="AG268">
            <v>9543.94</v>
          </cell>
          <cell r="AH268">
            <v>0</v>
          </cell>
          <cell r="AI268">
            <v>13165.82</v>
          </cell>
          <cell r="AJ268">
            <v>13165.82</v>
          </cell>
          <cell r="AK268">
            <v>0</v>
          </cell>
          <cell r="AL268">
            <v>0</v>
          </cell>
          <cell r="AM268">
            <v>0</v>
          </cell>
          <cell r="AN268">
            <v>0</v>
          </cell>
          <cell r="AO268">
            <v>12399.2</v>
          </cell>
          <cell r="AP268">
            <v>12399.2</v>
          </cell>
          <cell r="AQ268">
            <v>0</v>
          </cell>
          <cell r="AR268">
            <v>0</v>
          </cell>
          <cell r="AS268">
            <v>0</v>
          </cell>
          <cell r="AT268">
            <v>0</v>
          </cell>
          <cell r="AX268">
            <v>0</v>
          </cell>
          <cell r="AY268">
            <v>0</v>
          </cell>
          <cell r="AZ268">
            <v>0</v>
          </cell>
          <cell r="BA268">
            <v>122202</v>
          </cell>
          <cell r="BB268">
            <v>0</v>
          </cell>
          <cell r="BC268">
            <v>-64.08</v>
          </cell>
          <cell r="BD268">
            <v>0</v>
          </cell>
          <cell r="BE268">
            <v>-31.68</v>
          </cell>
          <cell r="BF268">
            <v>150100</v>
          </cell>
          <cell r="BG268">
            <v>27480</v>
          </cell>
          <cell r="BI268">
            <v>2</v>
          </cell>
        </row>
        <row r="269">
          <cell r="A269">
            <v>35009201</v>
          </cell>
          <cell r="B269" t="str">
            <v>AMRAVATI U</v>
          </cell>
          <cell r="C269">
            <v>201208</v>
          </cell>
          <cell r="D269">
            <v>4297</v>
          </cell>
          <cell r="E269" t="str">
            <v>AMRAVATI U III</v>
          </cell>
          <cell r="F269">
            <v>35009</v>
          </cell>
          <cell r="G269" t="str">
            <v>66KV MIDC S/S AMRAVATI</v>
          </cell>
          <cell r="H269">
            <v>201</v>
          </cell>
          <cell r="I269" t="str">
            <v>MIDC 1</v>
          </cell>
          <cell r="J269" t="str">
            <v>OTH</v>
          </cell>
          <cell r="K269">
            <v>26.12</v>
          </cell>
          <cell r="L269">
            <v>100</v>
          </cell>
          <cell r="M269">
            <v>26.120000000000005</v>
          </cell>
          <cell r="N269" t="str">
            <v>C</v>
          </cell>
          <cell r="O269">
            <v>26.12</v>
          </cell>
          <cell r="P269" t="str">
            <v>C</v>
          </cell>
          <cell r="Q269">
            <v>4447</v>
          </cell>
          <cell r="R269">
            <v>0</v>
          </cell>
          <cell r="S269">
            <v>0</v>
          </cell>
          <cell r="T269">
            <v>1272572.2</v>
          </cell>
          <cell r="U269">
            <v>0</v>
          </cell>
          <cell r="V269">
            <v>0</v>
          </cell>
          <cell r="W269">
            <v>2461654</v>
          </cell>
          <cell r="X269">
            <v>0</v>
          </cell>
          <cell r="Y269">
            <v>0</v>
          </cell>
          <cell r="Z269">
            <v>7652.7586000000001</v>
          </cell>
          <cell r="AA269">
            <v>0</v>
          </cell>
          <cell r="AB269">
            <v>0</v>
          </cell>
          <cell r="AC269">
            <v>15181241.4</v>
          </cell>
          <cell r="AD269">
            <v>0</v>
          </cell>
          <cell r="AE269">
            <v>0</v>
          </cell>
          <cell r="AF269">
            <v>13631743.300000001</v>
          </cell>
          <cell r="AG269">
            <v>0</v>
          </cell>
          <cell r="AH269">
            <v>0</v>
          </cell>
          <cell r="AI269">
            <v>1415969.15</v>
          </cell>
          <cell r="AJ269">
            <v>0</v>
          </cell>
          <cell r="AK269">
            <v>0</v>
          </cell>
          <cell r="AL269">
            <v>0</v>
          </cell>
          <cell r="AM269">
            <v>0</v>
          </cell>
          <cell r="AN269">
            <v>0</v>
          </cell>
          <cell r="AO269">
            <v>133917.97</v>
          </cell>
          <cell r="AP269">
            <v>0</v>
          </cell>
          <cell r="AQ269">
            <v>0</v>
          </cell>
          <cell r="AR269">
            <v>0</v>
          </cell>
          <cell r="AS269">
            <v>0</v>
          </cell>
          <cell r="AT269">
            <v>0</v>
          </cell>
          <cell r="AX269">
            <v>0</v>
          </cell>
          <cell r="AY269">
            <v>0</v>
          </cell>
          <cell r="AZ269">
            <v>0</v>
          </cell>
          <cell r="BA269">
            <v>3331900</v>
          </cell>
          <cell r="BB269">
            <v>111.05</v>
          </cell>
          <cell r="BC269">
            <v>0</v>
          </cell>
          <cell r="BD269">
            <v>0</v>
          </cell>
          <cell r="BE269">
            <v>26.12</v>
          </cell>
          <cell r="BF269">
            <v>3331900</v>
          </cell>
          <cell r="BG269">
            <v>0</v>
          </cell>
          <cell r="BI269">
            <v>33</v>
          </cell>
        </row>
        <row r="270">
          <cell r="A270">
            <v>35009202</v>
          </cell>
          <cell r="B270" t="str">
            <v>AMRAVATI U</v>
          </cell>
          <cell r="C270">
            <v>201208</v>
          </cell>
          <cell r="D270">
            <v>4297</v>
          </cell>
          <cell r="E270" t="str">
            <v>AMRAVATI U III</v>
          </cell>
          <cell r="F270">
            <v>35009</v>
          </cell>
          <cell r="G270" t="str">
            <v>66KV MIDC S/S AMRAVATI</v>
          </cell>
          <cell r="H270">
            <v>202</v>
          </cell>
          <cell r="I270" t="str">
            <v>MIDC II</v>
          </cell>
          <cell r="J270" t="str">
            <v>OTH</v>
          </cell>
          <cell r="K270">
            <v>-25.17</v>
          </cell>
          <cell r="L270">
            <v>100</v>
          </cell>
          <cell r="M270">
            <v>-25.17</v>
          </cell>
          <cell r="N270" t="str">
            <v/>
          </cell>
          <cell r="O270">
            <v>-25.17</v>
          </cell>
          <cell r="P270" t="str">
            <v>E</v>
          </cell>
          <cell r="Q270">
            <v>206</v>
          </cell>
          <cell r="R270">
            <v>0</v>
          </cell>
          <cell r="S270">
            <v>0</v>
          </cell>
          <cell r="T270">
            <v>334711.59999999998</v>
          </cell>
          <cell r="U270">
            <v>0</v>
          </cell>
          <cell r="V270">
            <v>0</v>
          </cell>
          <cell r="W270">
            <v>1777110</v>
          </cell>
          <cell r="X270">
            <v>0</v>
          </cell>
          <cell r="Y270">
            <v>0</v>
          </cell>
          <cell r="Z270">
            <v>8464.0480000000007</v>
          </cell>
          <cell r="AA270">
            <v>0</v>
          </cell>
          <cell r="AB270">
            <v>0</v>
          </cell>
          <cell r="AC270">
            <v>12278664.6</v>
          </cell>
          <cell r="AD270">
            <v>0</v>
          </cell>
          <cell r="AE270">
            <v>0</v>
          </cell>
          <cell r="AF270">
            <v>11958276.6</v>
          </cell>
          <cell r="AG270">
            <v>0</v>
          </cell>
          <cell r="AH270">
            <v>0</v>
          </cell>
          <cell r="AI270">
            <v>610509.71</v>
          </cell>
          <cell r="AJ270">
            <v>0</v>
          </cell>
          <cell r="AK270">
            <v>0</v>
          </cell>
          <cell r="AL270">
            <v>0</v>
          </cell>
          <cell r="AM270">
            <v>0</v>
          </cell>
          <cell r="AN270">
            <v>0</v>
          </cell>
          <cell r="AO270">
            <v>12915.99</v>
          </cell>
          <cell r="AP270">
            <v>0</v>
          </cell>
          <cell r="AQ270">
            <v>0</v>
          </cell>
          <cell r="AR270">
            <v>0</v>
          </cell>
          <cell r="AS270">
            <v>0</v>
          </cell>
          <cell r="AT270">
            <v>0</v>
          </cell>
          <cell r="AX270">
            <v>0</v>
          </cell>
          <cell r="AY270">
            <v>0</v>
          </cell>
          <cell r="AZ270">
            <v>0</v>
          </cell>
          <cell r="BA270">
            <v>1419719</v>
          </cell>
          <cell r="BB270">
            <v>101.99</v>
          </cell>
          <cell r="BC270">
            <v>0</v>
          </cell>
          <cell r="BD270">
            <v>0</v>
          </cell>
          <cell r="BE270">
            <v>-25.17</v>
          </cell>
          <cell r="BF270">
            <v>2533100</v>
          </cell>
          <cell r="BG270">
            <v>1096680</v>
          </cell>
          <cell r="BI270">
            <v>59</v>
          </cell>
        </row>
        <row r="271">
          <cell r="A271">
            <v>35009203</v>
          </cell>
          <cell r="B271" t="str">
            <v>AMRAVATI U</v>
          </cell>
          <cell r="C271">
            <v>201208</v>
          </cell>
          <cell r="D271">
            <v>4297</v>
          </cell>
          <cell r="E271" t="str">
            <v>AMRAVATI U III</v>
          </cell>
          <cell r="F271">
            <v>35009</v>
          </cell>
          <cell r="G271" t="str">
            <v>66KV MIDC S/S AMRAVATI</v>
          </cell>
          <cell r="H271">
            <v>203</v>
          </cell>
          <cell r="I271" t="str">
            <v>MIDC III</v>
          </cell>
          <cell r="J271" t="str">
            <v>OTH</v>
          </cell>
          <cell r="K271">
            <v>10.46</v>
          </cell>
          <cell r="L271">
            <v>100</v>
          </cell>
          <cell r="M271">
            <v>10.459999999999994</v>
          </cell>
          <cell r="N271" t="str">
            <v>A</v>
          </cell>
          <cell r="O271">
            <v>10.46</v>
          </cell>
          <cell r="P271" t="str">
            <v>A</v>
          </cell>
          <cell r="Q271">
            <v>5396</v>
          </cell>
          <cell r="R271">
            <v>1</v>
          </cell>
          <cell r="S271">
            <v>0</v>
          </cell>
          <cell r="T271">
            <v>3413918.39</v>
          </cell>
          <cell r="U271">
            <v>299.72000000000003</v>
          </cell>
          <cell r="V271">
            <v>0</v>
          </cell>
          <cell r="W271">
            <v>3614971</v>
          </cell>
          <cell r="X271">
            <v>2019.97</v>
          </cell>
          <cell r="Y271">
            <v>0</v>
          </cell>
          <cell r="Z271">
            <v>9805.8376000000007</v>
          </cell>
          <cell r="AA271">
            <v>5</v>
          </cell>
          <cell r="AB271">
            <v>0</v>
          </cell>
          <cell r="AC271">
            <v>20526115.199999999</v>
          </cell>
          <cell r="AD271">
            <v>6.46</v>
          </cell>
          <cell r="AE271">
            <v>0</v>
          </cell>
          <cell r="AF271">
            <v>18792946.5</v>
          </cell>
          <cell r="AG271">
            <v>945.35</v>
          </cell>
          <cell r="AH271">
            <v>0</v>
          </cell>
          <cell r="AI271">
            <v>3096935.25</v>
          </cell>
          <cell r="AJ271">
            <v>499.06</v>
          </cell>
          <cell r="AK271">
            <v>0</v>
          </cell>
          <cell r="AL271">
            <v>0</v>
          </cell>
          <cell r="AM271">
            <v>0</v>
          </cell>
          <cell r="AN271">
            <v>0</v>
          </cell>
          <cell r="AO271">
            <v>369091.91</v>
          </cell>
          <cell r="AP271">
            <v>4.01</v>
          </cell>
          <cell r="AQ271">
            <v>0</v>
          </cell>
          <cell r="AR271">
            <v>0</v>
          </cell>
          <cell r="AS271">
            <v>0</v>
          </cell>
          <cell r="AT271">
            <v>0</v>
          </cell>
          <cell r="AX271">
            <v>0</v>
          </cell>
          <cell r="AY271">
            <v>0</v>
          </cell>
          <cell r="AZ271">
            <v>0</v>
          </cell>
          <cell r="BA271">
            <v>4037400</v>
          </cell>
          <cell r="BB271">
            <v>108.05</v>
          </cell>
          <cell r="BC271">
            <v>-7.05</v>
          </cell>
          <cell r="BD271">
            <v>0</v>
          </cell>
          <cell r="BE271">
            <v>10.46</v>
          </cell>
          <cell r="BF271">
            <v>4037400</v>
          </cell>
          <cell r="BG271">
            <v>0</v>
          </cell>
          <cell r="BI271">
            <v>32</v>
          </cell>
        </row>
        <row r="272">
          <cell r="A272">
            <v>35009204</v>
          </cell>
          <cell r="B272" t="str">
            <v>AMRAVATI U</v>
          </cell>
          <cell r="C272">
            <v>201208</v>
          </cell>
          <cell r="D272">
            <v>4297</v>
          </cell>
          <cell r="E272" t="str">
            <v>AMRAVATI U III</v>
          </cell>
          <cell r="F272">
            <v>35009</v>
          </cell>
          <cell r="G272" t="str">
            <v>66KV MIDC S/S AMRAVATI</v>
          </cell>
          <cell r="H272">
            <v>204</v>
          </cell>
          <cell r="I272" t="str">
            <v>BHATKULI</v>
          </cell>
          <cell r="J272" t="str">
            <v>OTH</v>
          </cell>
          <cell r="K272">
            <v>10.32</v>
          </cell>
          <cell r="L272">
            <v>100</v>
          </cell>
          <cell r="M272">
            <v>10.319999999999993</v>
          </cell>
          <cell r="N272" t="str">
            <v>A</v>
          </cell>
          <cell r="O272">
            <v>10.32</v>
          </cell>
          <cell r="P272" t="str">
            <v>A</v>
          </cell>
          <cell r="Q272">
            <v>5200</v>
          </cell>
          <cell r="R272">
            <v>10</v>
          </cell>
          <cell r="S272">
            <v>0</v>
          </cell>
          <cell r="T272">
            <v>1692373.96</v>
          </cell>
          <cell r="U272">
            <v>877.91</v>
          </cell>
          <cell r="V272">
            <v>0</v>
          </cell>
          <cell r="W272">
            <v>2296707</v>
          </cell>
          <cell r="X272">
            <v>11818</v>
          </cell>
          <cell r="Y272">
            <v>0</v>
          </cell>
          <cell r="Z272">
            <v>6033.2744000000002</v>
          </cell>
          <cell r="AA272">
            <v>50</v>
          </cell>
          <cell r="AB272">
            <v>0</v>
          </cell>
          <cell r="AC272">
            <v>12692781.4</v>
          </cell>
          <cell r="AD272">
            <v>5490.29</v>
          </cell>
          <cell r="AE272">
            <v>0</v>
          </cell>
          <cell r="AF272">
            <v>11629133.5</v>
          </cell>
          <cell r="AG272">
            <v>6607.61</v>
          </cell>
          <cell r="AH272">
            <v>0</v>
          </cell>
          <cell r="AI272">
            <v>1671264.76</v>
          </cell>
          <cell r="AJ272">
            <v>2281.41</v>
          </cell>
          <cell r="AK272">
            <v>0</v>
          </cell>
          <cell r="AL272">
            <v>0</v>
          </cell>
          <cell r="AM272">
            <v>0</v>
          </cell>
          <cell r="AN272">
            <v>0</v>
          </cell>
          <cell r="AO272">
            <v>133438.62</v>
          </cell>
          <cell r="AP272">
            <v>7352</v>
          </cell>
          <cell r="AQ272">
            <v>0</v>
          </cell>
          <cell r="AR272">
            <v>0</v>
          </cell>
          <cell r="AS272">
            <v>0</v>
          </cell>
          <cell r="AT272">
            <v>0</v>
          </cell>
          <cell r="AX272">
            <v>0</v>
          </cell>
          <cell r="AY272">
            <v>0</v>
          </cell>
          <cell r="AZ272">
            <v>0</v>
          </cell>
          <cell r="BA272">
            <v>2560900</v>
          </cell>
          <cell r="BB272">
            <v>109.03</v>
          </cell>
          <cell r="BC272">
            <v>95.9</v>
          </cell>
          <cell r="BD272">
            <v>0</v>
          </cell>
          <cell r="BE272">
            <v>10.32</v>
          </cell>
          <cell r="BF272">
            <v>2560900</v>
          </cell>
          <cell r="BG272">
            <v>0</v>
          </cell>
          <cell r="BI272">
            <v>26</v>
          </cell>
        </row>
        <row r="273">
          <cell r="A273">
            <v>35009206</v>
          </cell>
          <cell r="B273" t="str">
            <v>AMRAVATI U</v>
          </cell>
          <cell r="C273">
            <v>201208</v>
          </cell>
          <cell r="D273">
            <v>4297</v>
          </cell>
          <cell r="E273" t="str">
            <v>AMRAVATI U III</v>
          </cell>
          <cell r="F273">
            <v>35009</v>
          </cell>
          <cell r="G273" t="str">
            <v>66KV MIDC S/S AMRAVATI</v>
          </cell>
          <cell r="H273">
            <v>206</v>
          </cell>
          <cell r="I273" t="str">
            <v>NAWATHE</v>
          </cell>
          <cell r="J273" t="str">
            <v>OTH</v>
          </cell>
          <cell r="K273">
            <v>19.989999999999998</v>
          </cell>
          <cell r="L273">
            <v>100</v>
          </cell>
          <cell r="M273">
            <v>19.989999999999995</v>
          </cell>
          <cell r="N273" t="str">
            <v>B</v>
          </cell>
          <cell r="O273">
            <v>19.989999999999998</v>
          </cell>
          <cell r="P273" t="str">
            <v>B</v>
          </cell>
          <cell r="Q273">
            <v>5476</v>
          </cell>
          <cell r="R273">
            <v>1</v>
          </cell>
          <cell r="S273">
            <v>0</v>
          </cell>
          <cell r="T273">
            <v>1997989.94</v>
          </cell>
          <cell r="U273">
            <v>0</v>
          </cell>
          <cell r="V273">
            <v>0</v>
          </cell>
          <cell r="W273">
            <v>3187497</v>
          </cell>
          <cell r="X273">
            <v>1980</v>
          </cell>
          <cell r="Y273">
            <v>0</v>
          </cell>
          <cell r="Z273">
            <v>7944.8410000000003</v>
          </cell>
          <cell r="AA273">
            <v>5</v>
          </cell>
          <cell r="AB273">
            <v>0</v>
          </cell>
          <cell r="AC273">
            <v>20847432.600000001</v>
          </cell>
          <cell r="AD273">
            <v>719.95</v>
          </cell>
          <cell r="AE273">
            <v>0</v>
          </cell>
          <cell r="AF273">
            <v>19134109.5</v>
          </cell>
          <cell r="AG273">
            <v>1022.89</v>
          </cell>
          <cell r="AH273">
            <v>0</v>
          </cell>
          <cell r="AI273">
            <v>2073263.3</v>
          </cell>
          <cell r="AJ273">
            <v>0</v>
          </cell>
          <cell r="AK273">
            <v>0</v>
          </cell>
          <cell r="AL273">
            <v>0</v>
          </cell>
          <cell r="AM273">
            <v>0</v>
          </cell>
          <cell r="AN273">
            <v>0</v>
          </cell>
          <cell r="AO273">
            <v>151959.94</v>
          </cell>
          <cell r="AP273">
            <v>0</v>
          </cell>
          <cell r="AQ273">
            <v>0</v>
          </cell>
          <cell r="AR273">
            <v>0</v>
          </cell>
          <cell r="AS273">
            <v>0</v>
          </cell>
          <cell r="AT273">
            <v>0</v>
          </cell>
          <cell r="AX273">
            <v>0</v>
          </cell>
          <cell r="AY273">
            <v>0</v>
          </cell>
          <cell r="AZ273">
            <v>0</v>
          </cell>
          <cell r="BA273">
            <v>3983700</v>
          </cell>
          <cell r="BB273">
            <v>108.84</v>
          </cell>
          <cell r="BC273">
            <v>87.98</v>
          </cell>
          <cell r="BD273">
            <v>0</v>
          </cell>
          <cell r="BE273">
            <v>19.989999999999998</v>
          </cell>
          <cell r="BF273">
            <v>3983700</v>
          </cell>
          <cell r="BG273">
            <v>0</v>
          </cell>
          <cell r="BI273">
            <v>59</v>
          </cell>
        </row>
        <row r="274">
          <cell r="A274">
            <v>35009207</v>
          </cell>
          <cell r="B274" t="str">
            <v>AMRAVATI U</v>
          </cell>
          <cell r="C274">
            <v>201208</v>
          </cell>
          <cell r="D274">
            <v>4297</v>
          </cell>
          <cell r="E274" t="str">
            <v>AMRAVATI U III</v>
          </cell>
          <cell r="F274">
            <v>35009</v>
          </cell>
          <cell r="G274" t="str">
            <v>66KV MIDC S/S AMRAVATI</v>
          </cell>
          <cell r="H274">
            <v>207</v>
          </cell>
          <cell r="I274" t="str">
            <v>JEWAD</v>
          </cell>
          <cell r="J274" t="str">
            <v>OTH</v>
          </cell>
          <cell r="K274">
            <v>6.28</v>
          </cell>
          <cell r="L274">
            <v>100</v>
          </cell>
          <cell r="M274">
            <v>6.2800000000000011</v>
          </cell>
          <cell r="N274" t="str">
            <v>A</v>
          </cell>
          <cell r="O274">
            <v>6.28</v>
          </cell>
          <cell r="P274" t="str">
            <v>A</v>
          </cell>
          <cell r="Q274">
            <v>9382</v>
          </cell>
          <cell r="R274">
            <v>6</v>
          </cell>
          <cell r="S274">
            <v>0</v>
          </cell>
          <cell r="T274">
            <v>3599267.03</v>
          </cell>
          <cell r="U274">
            <v>24019.88</v>
          </cell>
          <cell r="V274">
            <v>0</v>
          </cell>
          <cell r="W274">
            <v>3598515</v>
          </cell>
          <cell r="X274">
            <v>9894.58</v>
          </cell>
          <cell r="Y274">
            <v>0</v>
          </cell>
          <cell r="Z274">
            <v>11693.689399999999</v>
          </cell>
          <cell r="AA274">
            <v>30</v>
          </cell>
          <cell r="AB274">
            <v>0</v>
          </cell>
          <cell r="AC274">
            <v>21251708.800000001</v>
          </cell>
          <cell r="AD274">
            <v>2430.5</v>
          </cell>
          <cell r="AE274">
            <v>0</v>
          </cell>
          <cell r="AF274">
            <v>19474472</v>
          </cell>
          <cell r="AG274">
            <v>7311.1</v>
          </cell>
          <cell r="AH274">
            <v>0</v>
          </cell>
          <cell r="AI274">
            <v>3486463.56</v>
          </cell>
          <cell r="AJ274">
            <v>13266.66</v>
          </cell>
          <cell r="AK274">
            <v>0</v>
          </cell>
          <cell r="AL274">
            <v>0</v>
          </cell>
          <cell r="AM274">
            <v>0</v>
          </cell>
          <cell r="AN274">
            <v>0</v>
          </cell>
          <cell r="AO274">
            <v>293556.64</v>
          </cell>
          <cell r="AP274">
            <v>1127.3800000000001</v>
          </cell>
          <cell r="AQ274">
            <v>0</v>
          </cell>
          <cell r="AR274">
            <v>0</v>
          </cell>
          <cell r="AS274">
            <v>0</v>
          </cell>
          <cell r="AT274">
            <v>0</v>
          </cell>
          <cell r="AX274">
            <v>0</v>
          </cell>
          <cell r="AY274">
            <v>0</v>
          </cell>
          <cell r="AZ274">
            <v>0</v>
          </cell>
          <cell r="BA274">
            <v>3839500</v>
          </cell>
          <cell r="BB274">
            <v>108.79</v>
          </cell>
          <cell r="BC274">
            <v>-87.14</v>
          </cell>
          <cell r="BD274">
            <v>0</v>
          </cell>
          <cell r="BE274">
            <v>6.28</v>
          </cell>
          <cell r="BF274">
            <v>3839500</v>
          </cell>
          <cell r="BG274">
            <v>0</v>
          </cell>
          <cell r="BI274">
            <v>45</v>
          </cell>
        </row>
        <row r="275">
          <cell r="A275">
            <v>38012201</v>
          </cell>
          <cell r="B275" t="str">
            <v>AMRAVATI U</v>
          </cell>
          <cell r="C275">
            <v>201208</v>
          </cell>
          <cell r="D275">
            <v>4297</v>
          </cell>
          <cell r="E275" t="str">
            <v>AMRAVATI U III</v>
          </cell>
          <cell r="F275">
            <v>38012</v>
          </cell>
          <cell r="G275" t="str">
            <v>220KV KONDESHWAR S/S</v>
          </cell>
          <cell r="H275">
            <v>201</v>
          </cell>
          <cell r="I275" t="str">
            <v>11 KV MADHAVI</v>
          </cell>
          <cell r="J275" t="str">
            <v>OTH</v>
          </cell>
          <cell r="K275">
            <v>-1.58</v>
          </cell>
          <cell r="L275">
            <v>100</v>
          </cell>
          <cell r="M275">
            <v>-1.5799999999999983</v>
          </cell>
          <cell r="N275" t="str">
            <v/>
          </cell>
          <cell r="O275">
            <v>-1.58</v>
          </cell>
          <cell r="P275" t="str">
            <v>E</v>
          </cell>
          <cell r="Q275">
            <v>273</v>
          </cell>
          <cell r="R275">
            <v>4</v>
          </cell>
          <cell r="S275">
            <v>0</v>
          </cell>
          <cell r="T275">
            <v>345337.41</v>
          </cell>
          <cell r="U275">
            <v>890.76</v>
          </cell>
          <cell r="V275">
            <v>0</v>
          </cell>
          <cell r="W275">
            <v>2400100</v>
          </cell>
          <cell r="X275">
            <v>877</v>
          </cell>
          <cell r="Y275">
            <v>0</v>
          </cell>
          <cell r="Z275">
            <v>10310.487999999999</v>
          </cell>
          <cell r="AA275">
            <v>20</v>
          </cell>
          <cell r="AB275">
            <v>0</v>
          </cell>
          <cell r="AC275">
            <v>17852997.699999999</v>
          </cell>
          <cell r="AD275">
            <v>1586.77</v>
          </cell>
          <cell r="AE275">
            <v>0</v>
          </cell>
          <cell r="AF275">
            <v>17555669.399999999</v>
          </cell>
          <cell r="AG275">
            <v>883.56</v>
          </cell>
          <cell r="AH275">
            <v>0</v>
          </cell>
          <cell r="AI275">
            <v>211156.58</v>
          </cell>
          <cell r="AJ275">
            <v>826.68</v>
          </cell>
          <cell r="AK275">
            <v>0</v>
          </cell>
          <cell r="AL275">
            <v>0</v>
          </cell>
          <cell r="AM275">
            <v>0</v>
          </cell>
          <cell r="AN275">
            <v>0</v>
          </cell>
          <cell r="AO275">
            <v>1405.16</v>
          </cell>
          <cell r="AP275">
            <v>553.16</v>
          </cell>
          <cell r="AQ275">
            <v>0</v>
          </cell>
          <cell r="AR275">
            <v>0</v>
          </cell>
          <cell r="AS275">
            <v>0</v>
          </cell>
          <cell r="AT275">
            <v>0</v>
          </cell>
          <cell r="AX275">
            <v>0</v>
          </cell>
          <cell r="AY275">
            <v>0</v>
          </cell>
          <cell r="AZ275">
            <v>0</v>
          </cell>
          <cell r="BA275">
            <v>2362827</v>
          </cell>
          <cell r="BB275">
            <v>101.15</v>
          </cell>
          <cell r="BC275">
            <v>218.14</v>
          </cell>
          <cell r="BD275">
            <v>0</v>
          </cell>
          <cell r="BE275">
            <v>-1.58</v>
          </cell>
          <cell r="BF275">
            <v>3042800</v>
          </cell>
          <cell r="BG275">
            <v>669773</v>
          </cell>
          <cell r="BI275">
            <v>73</v>
          </cell>
        </row>
        <row r="276">
          <cell r="A276">
            <v>38012202</v>
          </cell>
          <cell r="B276" t="str">
            <v>AMRAVATI U</v>
          </cell>
          <cell r="C276">
            <v>201208</v>
          </cell>
          <cell r="D276">
            <v>4297</v>
          </cell>
          <cell r="E276" t="str">
            <v>AMRAVATI U III</v>
          </cell>
          <cell r="F276">
            <v>38012</v>
          </cell>
          <cell r="G276" t="str">
            <v>220KV KONDESHWAR S/S</v>
          </cell>
          <cell r="H276">
            <v>202</v>
          </cell>
          <cell r="I276" t="str">
            <v>KRISHIDEV</v>
          </cell>
          <cell r="J276" t="str">
            <v>OTH</v>
          </cell>
          <cell r="K276">
            <v>11.76</v>
          </cell>
          <cell r="L276">
            <v>100</v>
          </cell>
          <cell r="M276">
            <v>11.760000000000005</v>
          </cell>
          <cell r="N276" t="str">
            <v>A</v>
          </cell>
          <cell r="O276">
            <v>11.76</v>
          </cell>
          <cell r="P276" t="str">
            <v>A</v>
          </cell>
          <cell r="Q276">
            <v>1586</v>
          </cell>
          <cell r="R276">
            <v>60</v>
          </cell>
          <cell r="S276">
            <v>0</v>
          </cell>
          <cell r="T276">
            <v>812828.12</v>
          </cell>
          <cell r="U276">
            <v>111399.61</v>
          </cell>
          <cell r="V276">
            <v>0</v>
          </cell>
          <cell r="W276">
            <v>1161295</v>
          </cell>
          <cell r="X276">
            <v>82531.990000000005</v>
          </cell>
          <cell r="Y276">
            <v>0</v>
          </cell>
          <cell r="Z276">
            <v>4029.5587999999998</v>
          </cell>
          <cell r="AA276">
            <v>298</v>
          </cell>
          <cell r="AB276">
            <v>0</v>
          </cell>
          <cell r="AC276">
            <v>7824496.1799999997</v>
          </cell>
          <cell r="AD276">
            <v>28941.93</v>
          </cell>
          <cell r="AE276">
            <v>0</v>
          </cell>
          <cell r="AF276">
            <v>6912102.3799999999</v>
          </cell>
          <cell r="AG276">
            <v>46652.15</v>
          </cell>
          <cell r="AH276">
            <v>0</v>
          </cell>
          <cell r="AI276">
            <v>719598.18</v>
          </cell>
          <cell r="AJ276">
            <v>106001.65</v>
          </cell>
          <cell r="AK276">
            <v>0</v>
          </cell>
          <cell r="AL276">
            <v>0</v>
          </cell>
          <cell r="AM276">
            <v>0</v>
          </cell>
          <cell r="AN276">
            <v>0</v>
          </cell>
          <cell r="AO276">
            <v>207415.13</v>
          </cell>
          <cell r="AP276">
            <v>148574.66</v>
          </cell>
          <cell r="AQ276">
            <v>0</v>
          </cell>
          <cell r="AR276">
            <v>0</v>
          </cell>
          <cell r="AS276">
            <v>0</v>
          </cell>
          <cell r="AT276">
            <v>0</v>
          </cell>
          <cell r="AX276">
            <v>0</v>
          </cell>
          <cell r="AY276">
            <v>0</v>
          </cell>
          <cell r="AZ276">
            <v>0</v>
          </cell>
          <cell r="BA276">
            <v>1316053</v>
          </cell>
          <cell r="BB276">
            <v>112.65</v>
          </cell>
          <cell r="BC276">
            <v>67.430000000000007</v>
          </cell>
          <cell r="BD276">
            <v>0</v>
          </cell>
          <cell r="BE276">
            <v>11.76</v>
          </cell>
          <cell r="BF276">
            <v>1996800</v>
          </cell>
          <cell r="BG276">
            <v>670536</v>
          </cell>
          <cell r="BI276">
            <v>29</v>
          </cell>
        </row>
        <row r="277">
          <cell r="A277">
            <v>38012203</v>
          </cell>
          <cell r="B277" t="str">
            <v>AMRAVATI U</v>
          </cell>
          <cell r="C277">
            <v>201208</v>
          </cell>
          <cell r="D277">
            <v>4297</v>
          </cell>
          <cell r="E277" t="str">
            <v>AMRAVATI U III</v>
          </cell>
          <cell r="F277">
            <v>38012</v>
          </cell>
          <cell r="G277" t="str">
            <v>220KV KONDESHWAR S/S</v>
          </cell>
          <cell r="H277">
            <v>203</v>
          </cell>
          <cell r="I277" t="str">
            <v>BADNERA OT</v>
          </cell>
          <cell r="J277" t="str">
            <v>OTH</v>
          </cell>
          <cell r="K277">
            <v>28.02</v>
          </cell>
          <cell r="L277">
            <v>100</v>
          </cell>
          <cell r="M277">
            <v>28.019999999999996</v>
          </cell>
          <cell r="N277" t="str">
            <v>C</v>
          </cell>
          <cell r="O277">
            <v>28.02</v>
          </cell>
          <cell r="P277" t="str">
            <v>C</v>
          </cell>
          <cell r="Q277">
            <v>5074</v>
          </cell>
          <cell r="R277">
            <v>200</v>
          </cell>
          <cell r="S277">
            <v>0</v>
          </cell>
          <cell r="T277">
            <v>2100217.64</v>
          </cell>
          <cell r="U277">
            <v>765708.28</v>
          </cell>
          <cell r="V277">
            <v>0</v>
          </cell>
          <cell r="W277">
            <v>2013334</v>
          </cell>
          <cell r="X277">
            <v>197788.33</v>
          </cell>
          <cell r="Y277">
            <v>0</v>
          </cell>
          <cell r="Z277">
            <v>5412.2327999999998</v>
          </cell>
          <cell r="AA277">
            <v>1003</v>
          </cell>
          <cell r="AB277">
            <v>0</v>
          </cell>
          <cell r="AC277">
            <v>10458179.699999999</v>
          </cell>
          <cell r="AD277">
            <v>58756.47</v>
          </cell>
          <cell r="AE277">
            <v>0</v>
          </cell>
          <cell r="AF277">
            <v>9358910.0199999996</v>
          </cell>
          <cell r="AG277">
            <v>151953.03</v>
          </cell>
          <cell r="AH277">
            <v>0</v>
          </cell>
          <cell r="AI277">
            <v>2828193.17</v>
          </cell>
          <cell r="AJ277">
            <v>790978.58</v>
          </cell>
          <cell r="AK277">
            <v>0</v>
          </cell>
          <cell r="AL277">
            <v>0</v>
          </cell>
          <cell r="AM277">
            <v>0</v>
          </cell>
          <cell r="AN277">
            <v>0</v>
          </cell>
          <cell r="AO277">
            <v>1148122.6000000001</v>
          </cell>
          <cell r="AP277">
            <v>1015106.27</v>
          </cell>
          <cell r="AQ277">
            <v>0</v>
          </cell>
          <cell r="AR277">
            <v>0</v>
          </cell>
          <cell r="AS277">
            <v>0</v>
          </cell>
          <cell r="AT277">
            <v>0</v>
          </cell>
          <cell r="AX277">
            <v>0</v>
          </cell>
          <cell r="AY277">
            <v>0</v>
          </cell>
          <cell r="AZ277">
            <v>0</v>
          </cell>
          <cell r="BA277">
            <v>2797258</v>
          </cell>
          <cell r="BB277">
            <v>110.66</v>
          </cell>
          <cell r="BC277">
            <v>42.1</v>
          </cell>
          <cell r="BD277">
            <v>0</v>
          </cell>
          <cell r="BE277">
            <v>28.02</v>
          </cell>
          <cell r="BF277">
            <v>2855000</v>
          </cell>
          <cell r="BG277">
            <v>56876</v>
          </cell>
          <cell r="BI277">
            <v>43</v>
          </cell>
        </row>
        <row r="278">
          <cell r="A278">
            <v>38012204</v>
          </cell>
          <cell r="B278" t="str">
            <v>AMRAVATI U</v>
          </cell>
          <cell r="C278">
            <v>201208</v>
          </cell>
          <cell r="D278">
            <v>4297</v>
          </cell>
          <cell r="E278" t="str">
            <v>AMRAVATI U III</v>
          </cell>
          <cell r="F278">
            <v>38012</v>
          </cell>
          <cell r="G278" t="str">
            <v>220KV KONDESHWAR S/S</v>
          </cell>
          <cell r="H278">
            <v>204</v>
          </cell>
          <cell r="I278" t="str">
            <v>BADNERA NT</v>
          </cell>
          <cell r="J278" t="str">
            <v>OTH</v>
          </cell>
          <cell r="K278">
            <v>14.66</v>
          </cell>
          <cell r="L278">
            <v>97.45</v>
          </cell>
          <cell r="M278">
            <v>16.836169999999996</v>
          </cell>
          <cell r="N278" t="str">
            <v>A</v>
          </cell>
          <cell r="O278">
            <v>16.84</v>
          </cell>
          <cell r="P278" t="str">
            <v>A</v>
          </cell>
          <cell r="Q278">
            <v>4758</v>
          </cell>
          <cell r="R278">
            <v>259</v>
          </cell>
          <cell r="S278">
            <v>0</v>
          </cell>
          <cell r="T278">
            <v>2798192.75</v>
          </cell>
          <cell r="U278">
            <v>675578.62</v>
          </cell>
          <cell r="V278">
            <v>0</v>
          </cell>
          <cell r="W278">
            <v>2540490</v>
          </cell>
          <cell r="X278">
            <v>284846</v>
          </cell>
          <cell r="Y278">
            <v>0</v>
          </cell>
          <cell r="Z278">
            <v>6828.5402000000004</v>
          </cell>
          <cell r="AA278">
            <v>1297</v>
          </cell>
          <cell r="AB278">
            <v>0</v>
          </cell>
          <cell r="AC278">
            <v>12660808.699999999</v>
          </cell>
          <cell r="AD278">
            <v>121587.62</v>
          </cell>
          <cell r="AE278">
            <v>0</v>
          </cell>
          <cell r="AF278">
            <v>12714930.1</v>
          </cell>
          <cell r="AG278">
            <v>140279.46</v>
          </cell>
          <cell r="AH278">
            <v>0</v>
          </cell>
          <cell r="AI278">
            <v>3828455</v>
          </cell>
          <cell r="AJ278">
            <v>756932.42</v>
          </cell>
          <cell r="AK278">
            <v>0</v>
          </cell>
          <cell r="AL278">
            <v>0</v>
          </cell>
          <cell r="AM278">
            <v>0</v>
          </cell>
          <cell r="AN278">
            <v>0</v>
          </cell>
          <cell r="AO278">
            <v>1230758.79</v>
          </cell>
          <cell r="AP278">
            <v>1079262.56</v>
          </cell>
          <cell r="AQ278">
            <v>0</v>
          </cell>
          <cell r="AR278">
            <v>0</v>
          </cell>
          <cell r="AS278">
            <v>0</v>
          </cell>
          <cell r="AT278">
            <v>0</v>
          </cell>
          <cell r="AX278">
            <v>0</v>
          </cell>
          <cell r="AY278">
            <v>0</v>
          </cell>
          <cell r="AZ278">
            <v>0</v>
          </cell>
          <cell r="BA278">
            <v>2976902</v>
          </cell>
          <cell r="BB278">
            <v>97.45</v>
          </cell>
          <cell r="BC278">
            <v>86.6</v>
          </cell>
          <cell r="BD278">
            <v>0</v>
          </cell>
          <cell r="BE278">
            <v>14.66</v>
          </cell>
          <cell r="BF278">
            <v>3420000</v>
          </cell>
          <cell r="BG278">
            <v>436452</v>
          </cell>
          <cell r="BI278">
            <v>59</v>
          </cell>
        </row>
        <row r="279">
          <cell r="A279">
            <v>34037201</v>
          </cell>
          <cell r="B279" t="str">
            <v>MORSHI</v>
          </cell>
          <cell r="C279">
            <v>201208</v>
          </cell>
          <cell r="D279">
            <v>1643</v>
          </cell>
          <cell r="E279" t="str">
            <v>CHANDUR BZR</v>
          </cell>
          <cell r="F279">
            <v>34037</v>
          </cell>
          <cell r="G279" t="str">
            <v>33KV GHATLADKI</v>
          </cell>
          <cell r="H279">
            <v>201</v>
          </cell>
          <cell r="I279" t="str">
            <v>11KV GHATLADKI</v>
          </cell>
          <cell r="J279" t="str">
            <v>AGD</v>
          </cell>
          <cell r="K279">
            <v>-839.93</v>
          </cell>
          <cell r="L279">
            <v>48.57</v>
          </cell>
          <cell r="M279">
            <v>-356.524001</v>
          </cell>
          <cell r="N279" t="str">
            <v/>
          </cell>
          <cell r="O279">
            <v>-356.52</v>
          </cell>
          <cell r="P279" t="str">
            <v>E</v>
          </cell>
          <cell r="Q279">
            <v>764</v>
          </cell>
          <cell r="R279">
            <v>276</v>
          </cell>
          <cell r="S279">
            <v>480</v>
          </cell>
          <cell r="T279">
            <v>11329615</v>
          </cell>
          <cell r="U279">
            <v>1240759.1200000001</v>
          </cell>
          <cell r="V279">
            <v>9887201.2899999991</v>
          </cell>
          <cell r="W279">
            <v>1227546.5</v>
          </cell>
          <cell r="X279">
            <v>436872</v>
          </cell>
          <cell r="Y279">
            <v>778906.5</v>
          </cell>
          <cell r="Z279">
            <v>3795.4740000000002</v>
          </cell>
          <cell r="AA279">
            <v>1342.5</v>
          </cell>
          <cell r="AB279">
            <v>2426.5</v>
          </cell>
          <cell r="AC279">
            <v>121141.83</v>
          </cell>
          <cell r="AD279">
            <v>80836.289999999994</v>
          </cell>
          <cell r="AE279">
            <v>16343.85</v>
          </cell>
          <cell r="AF279">
            <v>592900.24</v>
          </cell>
          <cell r="AG279">
            <v>253599.87</v>
          </cell>
          <cell r="AH279">
            <v>318955.53000000003</v>
          </cell>
          <cell r="AI279">
            <v>11335203.800000001</v>
          </cell>
          <cell r="AJ279">
            <v>1242775.7</v>
          </cell>
          <cell r="AK279">
            <v>9886304.8100000005</v>
          </cell>
          <cell r="AL279">
            <v>0</v>
          </cell>
          <cell r="AM279">
            <v>0</v>
          </cell>
          <cell r="AN279">
            <v>0</v>
          </cell>
          <cell r="AO279">
            <v>15818809.300000001</v>
          </cell>
          <cell r="AP279">
            <v>1942359.01</v>
          </cell>
          <cell r="AQ279">
            <v>13764949.4</v>
          </cell>
          <cell r="AR279">
            <v>0</v>
          </cell>
          <cell r="AS279">
            <v>0</v>
          </cell>
          <cell r="AT279">
            <v>0</v>
          </cell>
          <cell r="AX279">
            <v>0</v>
          </cell>
          <cell r="AY279">
            <v>0</v>
          </cell>
          <cell r="AZ279">
            <v>0</v>
          </cell>
          <cell r="BA279">
            <v>130600</v>
          </cell>
          <cell r="BB279">
            <v>111.19</v>
          </cell>
          <cell r="BC279">
            <v>39.549999999999997</v>
          </cell>
          <cell r="BD279">
            <v>6.16</v>
          </cell>
          <cell r="BE279">
            <v>-839.93</v>
          </cell>
          <cell r="BF279">
            <v>130600</v>
          </cell>
          <cell r="BG279">
            <v>0</v>
          </cell>
          <cell r="BI279">
            <v>39</v>
          </cell>
        </row>
        <row r="280">
          <cell r="A280">
            <v>34037202</v>
          </cell>
          <cell r="B280" t="str">
            <v>MORSHI</v>
          </cell>
          <cell r="C280">
            <v>201208</v>
          </cell>
          <cell r="D280">
            <v>1643</v>
          </cell>
          <cell r="E280" t="str">
            <v>CHANDUR BZR</v>
          </cell>
          <cell r="F280">
            <v>34037</v>
          </cell>
          <cell r="G280" t="str">
            <v>33KV GHATLADKI</v>
          </cell>
          <cell r="H280">
            <v>202</v>
          </cell>
          <cell r="I280" t="str">
            <v>11KV BRAMHANWADA THADI</v>
          </cell>
          <cell r="J280" t="str">
            <v>AGD</v>
          </cell>
          <cell r="K280">
            <v>-202.74</v>
          </cell>
          <cell r="L280">
            <v>45.98</v>
          </cell>
          <cell r="M280">
            <v>-39.199851999999993</v>
          </cell>
          <cell r="N280" t="str">
            <v/>
          </cell>
          <cell r="O280">
            <v>-39.200000000000003</v>
          </cell>
          <cell r="P280" t="str">
            <v>E</v>
          </cell>
          <cell r="Q280">
            <v>505</v>
          </cell>
          <cell r="R280">
            <v>152</v>
          </cell>
          <cell r="S280">
            <v>342</v>
          </cell>
          <cell r="T280">
            <v>7860037.6799999997</v>
          </cell>
          <cell r="U280">
            <v>718454.45</v>
          </cell>
          <cell r="V280">
            <v>7139740.9199999999</v>
          </cell>
          <cell r="W280">
            <v>794521.5</v>
          </cell>
          <cell r="X280">
            <v>244239</v>
          </cell>
          <cell r="Y280">
            <v>546502.5</v>
          </cell>
          <cell r="Z280">
            <v>2449.2435999999998</v>
          </cell>
          <cell r="AA280">
            <v>742</v>
          </cell>
          <cell r="AB280">
            <v>1702.5</v>
          </cell>
          <cell r="AC280">
            <v>58735.51</v>
          </cell>
          <cell r="AD280">
            <v>43901.19</v>
          </cell>
          <cell r="AE280">
            <v>8282.2199999999993</v>
          </cell>
          <cell r="AF280">
            <v>372666.6</v>
          </cell>
          <cell r="AG280">
            <v>147368.49</v>
          </cell>
          <cell r="AH280">
            <v>219918.15</v>
          </cell>
          <cell r="AI280">
            <v>7853441.5800000001</v>
          </cell>
          <cell r="AJ280">
            <v>712924.22</v>
          </cell>
          <cell r="AK280">
            <v>7137927.75</v>
          </cell>
          <cell r="AL280">
            <v>0</v>
          </cell>
          <cell r="AM280">
            <v>0</v>
          </cell>
          <cell r="AN280">
            <v>0</v>
          </cell>
          <cell r="AO280">
            <v>10435824.300000001</v>
          </cell>
          <cell r="AP280">
            <v>1065242.26</v>
          </cell>
          <cell r="AQ280">
            <v>9370513.3200000003</v>
          </cell>
          <cell r="AR280">
            <v>0</v>
          </cell>
          <cell r="AS280">
            <v>0</v>
          </cell>
          <cell r="AT280">
            <v>0</v>
          </cell>
          <cell r="AX280">
            <v>0</v>
          </cell>
          <cell r="AY280">
            <v>0</v>
          </cell>
          <cell r="AZ280">
            <v>0</v>
          </cell>
          <cell r="BA280">
            <v>262440</v>
          </cell>
          <cell r="BB280">
            <v>117.62</v>
          </cell>
          <cell r="BC280">
            <v>33.950000000000003</v>
          </cell>
          <cell r="BD280">
            <v>3.99</v>
          </cell>
          <cell r="BE280">
            <v>-202.74</v>
          </cell>
          <cell r="BF280">
            <v>262440</v>
          </cell>
          <cell r="BG280">
            <v>0</v>
          </cell>
          <cell r="BI280">
            <v>30</v>
          </cell>
        </row>
        <row r="281">
          <cell r="A281">
            <v>34037204</v>
          </cell>
          <cell r="B281" t="str">
            <v>MORSHI</v>
          </cell>
          <cell r="C281">
            <v>201208</v>
          </cell>
          <cell r="D281">
            <v>1643</v>
          </cell>
          <cell r="E281" t="str">
            <v>CHANDUR BZR</v>
          </cell>
          <cell r="F281">
            <v>34037</v>
          </cell>
          <cell r="G281" t="str">
            <v>33KV GHATLADKI</v>
          </cell>
          <cell r="H281">
            <v>204</v>
          </cell>
          <cell r="I281" t="str">
            <v>BRAMHANWADA THADI -GAOTHAN-</v>
          </cell>
          <cell r="J281" t="str">
            <v>OTH</v>
          </cell>
          <cell r="K281">
            <v>9.3800000000000008</v>
          </cell>
          <cell r="L281">
            <v>82.99</v>
          </cell>
          <cell r="M281">
            <v>24.79446200000001</v>
          </cell>
          <cell r="N281" t="str">
            <v>B</v>
          </cell>
          <cell r="O281">
            <v>24.79</v>
          </cell>
          <cell r="P281" t="str">
            <v>B</v>
          </cell>
          <cell r="Q281">
            <v>2363</v>
          </cell>
          <cell r="R281">
            <v>3</v>
          </cell>
          <cell r="S281">
            <v>2</v>
          </cell>
          <cell r="T281">
            <v>1848999.11</v>
          </cell>
          <cell r="U281">
            <v>7805.58</v>
          </cell>
          <cell r="V281">
            <v>30407.63</v>
          </cell>
          <cell r="W281">
            <v>674706</v>
          </cell>
          <cell r="X281">
            <v>2229</v>
          </cell>
          <cell r="Y281">
            <v>3210</v>
          </cell>
          <cell r="Z281">
            <v>1364.2760000000001</v>
          </cell>
          <cell r="AA281">
            <v>13</v>
          </cell>
          <cell r="AB281">
            <v>10</v>
          </cell>
          <cell r="AC281">
            <v>2733430.16</v>
          </cell>
          <cell r="AD281">
            <v>3.24</v>
          </cell>
          <cell r="AE281">
            <v>16.170000000000002</v>
          </cell>
          <cell r="AF281">
            <v>3185610.94</v>
          </cell>
          <cell r="AG281">
            <v>1212.8399999999999</v>
          </cell>
          <cell r="AH281">
            <v>1137</v>
          </cell>
          <cell r="AI281">
            <v>2154891.85</v>
          </cell>
          <cell r="AJ281">
            <v>7815.98</v>
          </cell>
          <cell r="AK281">
            <v>30410.799999999999</v>
          </cell>
          <cell r="AL281">
            <v>0</v>
          </cell>
          <cell r="AM281">
            <v>0</v>
          </cell>
          <cell r="AN281">
            <v>0</v>
          </cell>
          <cell r="AO281">
            <v>1256718.04</v>
          </cell>
          <cell r="AP281">
            <v>10533.44</v>
          </cell>
          <cell r="AQ281">
            <v>50554.52</v>
          </cell>
          <cell r="AR281">
            <v>0</v>
          </cell>
          <cell r="AS281">
            <v>0</v>
          </cell>
          <cell r="AT281">
            <v>0</v>
          </cell>
          <cell r="AX281">
            <v>0</v>
          </cell>
          <cell r="AY281">
            <v>0</v>
          </cell>
          <cell r="AZ281">
            <v>0</v>
          </cell>
          <cell r="BA281">
            <v>744560</v>
          </cell>
          <cell r="BB281">
            <v>82.99</v>
          </cell>
          <cell r="BC281">
            <v>0.01</v>
          </cell>
          <cell r="BD281">
            <v>1.68</v>
          </cell>
          <cell r="BE281">
            <v>9.3800000000000008</v>
          </cell>
          <cell r="BF281">
            <v>744560</v>
          </cell>
          <cell r="BG281">
            <v>0</v>
          </cell>
          <cell r="BI281">
            <v>21</v>
          </cell>
        </row>
        <row r="282">
          <cell r="A282">
            <v>34037205</v>
          </cell>
          <cell r="B282" t="str">
            <v>MORSHI</v>
          </cell>
          <cell r="C282">
            <v>201208</v>
          </cell>
          <cell r="D282">
            <v>1643</v>
          </cell>
          <cell r="E282" t="str">
            <v>CHANDUR BZR</v>
          </cell>
          <cell r="F282">
            <v>34037</v>
          </cell>
          <cell r="G282" t="str">
            <v>33KV GHATLADKI</v>
          </cell>
          <cell r="H282">
            <v>205</v>
          </cell>
          <cell r="I282" t="str">
            <v>11KV GHATLADKI GAOTHAN</v>
          </cell>
          <cell r="J282" t="str">
            <v>OTH</v>
          </cell>
          <cell r="K282">
            <v>42.23</v>
          </cell>
          <cell r="L282">
            <v>95.2</v>
          </cell>
          <cell r="M282">
            <v>45.002959999999995</v>
          </cell>
          <cell r="N282" t="str">
            <v>E</v>
          </cell>
          <cell r="O282">
            <v>45</v>
          </cell>
          <cell r="P282" t="str">
            <v>E</v>
          </cell>
          <cell r="Q282">
            <v>2014</v>
          </cell>
          <cell r="R282">
            <v>4</v>
          </cell>
          <cell r="S282">
            <v>1</v>
          </cell>
          <cell r="T282">
            <v>1040923.26</v>
          </cell>
          <cell r="U282">
            <v>6506.37</v>
          </cell>
          <cell r="V282">
            <v>16801.66</v>
          </cell>
          <cell r="W282">
            <v>508156</v>
          </cell>
          <cell r="X282">
            <v>6717</v>
          </cell>
          <cell r="Y282">
            <v>1605</v>
          </cell>
          <cell r="Z282">
            <v>1380.1518000000001</v>
          </cell>
          <cell r="AA282">
            <v>20</v>
          </cell>
          <cell r="AB282">
            <v>5</v>
          </cell>
          <cell r="AC282">
            <v>2212095.58</v>
          </cell>
          <cell r="AD282">
            <v>442.47</v>
          </cell>
          <cell r="AE282">
            <v>3.24</v>
          </cell>
          <cell r="AF282">
            <v>2280649.81</v>
          </cell>
          <cell r="AG282">
            <v>3994.02</v>
          </cell>
          <cell r="AH282">
            <v>568.5</v>
          </cell>
          <cell r="AI282">
            <v>1189850.19</v>
          </cell>
          <cell r="AJ282">
            <v>6129.16</v>
          </cell>
          <cell r="AK282">
            <v>16808.09</v>
          </cell>
          <cell r="AL282">
            <v>0</v>
          </cell>
          <cell r="AM282">
            <v>0</v>
          </cell>
          <cell r="AN282">
            <v>0</v>
          </cell>
          <cell r="AO282">
            <v>433361.25</v>
          </cell>
          <cell r="AP282">
            <v>3554.72</v>
          </cell>
          <cell r="AQ282">
            <v>20457.59</v>
          </cell>
          <cell r="AR282">
            <v>0</v>
          </cell>
          <cell r="AS282">
            <v>0</v>
          </cell>
          <cell r="AT282">
            <v>0</v>
          </cell>
          <cell r="AX282">
            <v>0</v>
          </cell>
          <cell r="AY282">
            <v>0</v>
          </cell>
          <cell r="AZ282">
            <v>0</v>
          </cell>
          <cell r="BA282">
            <v>891990</v>
          </cell>
          <cell r="BB282">
            <v>95.2</v>
          </cell>
          <cell r="BC282">
            <v>5.59</v>
          </cell>
          <cell r="BD282">
            <v>0.28999999999999998</v>
          </cell>
          <cell r="BE282">
            <v>43.03</v>
          </cell>
          <cell r="BF282">
            <v>891990</v>
          </cell>
          <cell r="BG282">
            <v>0</v>
          </cell>
          <cell r="BH282">
            <v>38</v>
          </cell>
          <cell r="BI282">
            <v>24</v>
          </cell>
        </row>
        <row r="283">
          <cell r="A283">
            <v>34043202</v>
          </cell>
          <cell r="B283" t="str">
            <v>MORSHI</v>
          </cell>
          <cell r="C283">
            <v>201208</v>
          </cell>
          <cell r="D283">
            <v>1643</v>
          </cell>
          <cell r="E283" t="str">
            <v>CHANDUR BZR</v>
          </cell>
          <cell r="F283">
            <v>34043</v>
          </cell>
          <cell r="G283" t="str">
            <v>33KV JAWALA</v>
          </cell>
          <cell r="H283">
            <v>202</v>
          </cell>
          <cell r="I283" t="str">
            <v>11KV HAIDATPUR (OLD KURAL)</v>
          </cell>
          <cell r="J283" t="str">
            <v>AGD</v>
          </cell>
          <cell r="K283">
            <v>57.4</v>
          </cell>
          <cell r="L283">
            <v>47.713333300000002</v>
          </cell>
          <cell r="M283">
            <v>79.6741200142</v>
          </cell>
          <cell r="N283" t="str">
            <v>G3</v>
          </cell>
          <cell r="O283">
            <v>79.67</v>
          </cell>
          <cell r="P283" t="str">
            <v>G3</v>
          </cell>
          <cell r="Q283">
            <v>388</v>
          </cell>
          <cell r="R283">
            <v>93</v>
          </cell>
          <cell r="S283">
            <v>117</v>
          </cell>
          <cell r="T283">
            <v>3018939.06</v>
          </cell>
          <cell r="U283">
            <v>375318.96</v>
          </cell>
          <cell r="V283">
            <v>2509380.44</v>
          </cell>
          <cell r="W283">
            <v>384901.5</v>
          </cell>
          <cell r="X283">
            <v>148005</v>
          </cell>
          <cell r="Y283">
            <v>189871.5</v>
          </cell>
          <cell r="Z283">
            <v>1172.9436000000001</v>
          </cell>
          <cell r="AA283">
            <v>484</v>
          </cell>
          <cell r="AB283">
            <v>591.5</v>
          </cell>
          <cell r="AC283">
            <v>254766.1</v>
          </cell>
          <cell r="AD283">
            <v>34010.1</v>
          </cell>
          <cell r="AE283">
            <v>5785.26</v>
          </cell>
          <cell r="AF283">
            <v>388872.16</v>
          </cell>
          <cell r="AG283">
            <v>102229.59</v>
          </cell>
          <cell r="AH283">
            <v>78981.66</v>
          </cell>
          <cell r="AI283">
            <v>3020040.02</v>
          </cell>
          <cell r="AJ283">
            <v>367115.84</v>
          </cell>
          <cell r="AK283">
            <v>2508858.5299999998</v>
          </cell>
          <cell r="AL283">
            <v>0</v>
          </cell>
          <cell r="AM283">
            <v>0</v>
          </cell>
          <cell r="AN283">
            <v>0</v>
          </cell>
          <cell r="AO283">
            <v>4034110.4</v>
          </cell>
          <cell r="AP283">
            <v>453603.08</v>
          </cell>
          <cell r="AQ283">
            <v>3409614.58</v>
          </cell>
          <cell r="AR283">
            <v>0</v>
          </cell>
          <cell r="AS283">
            <v>0</v>
          </cell>
          <cell r="AT283">
            <v>0</v>
          </cell>
          <cell r="AX283">
            <v>0</v>
          </cell>
          <cell r="AY283">
            <v>0</v>
          </cell>
          <cell r="AZ283">
            <v>0</v>
          </cell>
          <cell r="BA283">
            <v>903440</v>
          </cell>
          <cell r="BB283">
            <v>102.1</v>
          </cell>
          <cell r="BC283">
            <v>34.56</v>
          </cell>
          <cell r="BD283">
            <v>8.58</v>
          </cell>
          <cell r="BE283">
            <v>57.4</v>
          </cell>
          <cell r="BF283">
            <v>903440</v>
          </cell>
          <cell r="BG283">
            <v>0</v>
          </cell>
          <cell r="BI283">
            <v>19</v>
          </cell>
        </row>
        <row r="284">
          <cell r="A284">
            <v>34043203</v>
          </cell>
          <cell r="B284" t="str">
            <v>MORSHI</v>
          </cell>
          <cell r="C284">
            <v>201208</v>
          </cell>
          <cell r="D284">
            <v>1643</v>
          </cell>
          <cell r="E284" t="str">
            <v>CHANDUR BZR</v>
          </cell>
          <cell r="F284">
            <v>34043</v>
          </cell>
          <cell r="G284" t="str">
            <v>33KV JAWALA</v>
          </cell>
          <cell r="H284">
            <v>203</v>
          </cell>
          <cell r="I284" t="str">
            <v>11KV NIMBHORA</v>
          </cell>
          <cell r="J284" t="str">
            <v>AGD</v>
          </cell>
          <cell r="K284">
            <v>-52.21</v>
          </cell>
          <cell r="L284">
            <v>51.05</v>
          </cell>
          <cell r="M284">
            <v>22.296795000000003</v>
          </cell>
          <cell r="N284" t="str">
            <v>B</v>
          </cell>
          <cell r="O284">
            <v>22.3</v>
          </cell>
          <cell r="P284" t="str">
            <v>B</v>
          </cell>
          <cell r="Q284">
            <v>1490</v>
          </cell>
          <cell r="R284">
            <v>301</v>
          </cell>
          <cell r="S284">
            <v>248</v>
          </cell>
          <cell r="T284">
            <v>6767291.0800000001</v>
          </cell>
          <cell r="U284">
            <v>1405532.45</v>
          </cell>
          <cell r="V284">
            <v>5055734.16</v>
          </cell>
          <cell r="W284">
            <v>1096545</v>
          </cell>
          <cell r="X284">
            <v>454557</v>
          </cell>
          <cell r="Y284">
            <v>404460</v>
          </cell>
          <cell r="Z284">
            <v>3399.5479999999998</v>
          </cell>
          <cell r="AA284">
            <v>1584.5</v>
          </cell>
          <cell r="AB284">
            <v>1260</v>
          </cell>
          <cell r="AC284">
            <v>1225837.07</v>
          </cell>
          <cell r="AD284">
            <v>131966.70000000001</v>
          </cell>
          <cell r="AE284">
            <v>12407.91</v>
          </cell>
          <cell r="AF284">
            <v>1546072.56</v>
          </cell>
          <cell r="AG284">
            <v>316588.98</v>
          </cell>
          <cell r="AH284">
            <v>200430.36</v>
          </cell>
          <cell r="AI284">
            <v>6787889.7599999998</v>
          </cell>
          <cell r="AJ284">
            <v>1382501.83</v>
          </cell>
          <cell r="AK284">
            <v>5054974.01</v>
          </cell>
          <cell r="AL284">
            <v>0</v>
          </cell>
          <cell r="AM284">
            <v>0</v>
          </cell>
          <cell r="AN284">
            <v>0</v>
          </cell>
          <cell r="AO284">
            <v>8319217.8899999997</v>
          </cell>
          <cell r="AP284">
            <v>1898898.72</v>
          </cell>
          <cell r="AQ284">
            <v>6365943.7800000003</v>
          </cell>
          <cell r="AR284">
            <v>0</v>
          </cell>
          <cell r="AS284">
            <v>0</v>
          </cell>
          <cell r="AT284">
            <v>0</v>
          </cell>
          <cell r="AX284">
            <v>0</v>
          </cell>
          <cell r="AY284">
            <v>0</v>
          </cell>
          <cell r="AZ284">
            <v>0</v>
          </cell>
          <cell r="BA284">
            <v>720400</v>
          </cell>
          <cell r="BB284">
            <v>103.8</v>
          </cell>
          <cell r="BC284">
            <v>45.74</v>
          </cell>
          <cell r="BD284">
            <v>7.41</v>
          </cell>
          <cell r="BE284">
            <v>-52.21</v>
          </cell>
          <cell r="BF284">
            <v>720400</v>
          </cell>
          <cell r="BG284">
            <v>0</v>
          </cell>
          <cell r="BI284">
            <v>44</v>
          </cell>
        </row>
        <row r="285">
          <cell r="A285">
            <v>34043205</v>
          </cell>
          <cell r="B285" t="str">
            <v>MORSHI</v>
          </cell>
          <cell r="C285">
            <v>201208</v>
          </cell>
          <cell r="D285">
            <v>1643</v>
          </cell>
          <cell r="E285" t="str">
            <v>CHANDUR BZR</v>
          </cell>
          <cell r="F285">
            <v>34043</v>
          </cell>
          <cell r="G285" t="str">
            <v>33KV JAWALA</v>
          </cell>
          <cell r="H285">
            <v>205</v>
          </cell>
          <cell r="I285" t="str">
            <v>11KV JAWALA NEW</v>
          </cell>
          <cell r="J285" t="str">
            <v>AGD</v>
          </cell>
          <cell r="K285">
            <v>-56.67</v>
          </cell>
          <cell r="L285">
            <v>52.726666700000003</v>
          </cell>
          <cell r="M285">
            <v>17.393131281109987</v>
          </cell>
          <cell r="N285" t="str">
            <v>A</v>
          </cell>
          <cell r="O285">
            <v>17.39</v>
          </cell>
          <cell r="P285" t="str">
            <v>A</v>
          </cell>
          <cell r="Q285">
            <v>2224</v>
          </cell>
          <cell r="R285">
            <v>269</v>
          </cell>
          <cell r="S285">
            <v>231</v>
          </cell>
          <cell r="T285">
            <v>5256340.75</v>
          </cell>
          <cell r="U285">
            <v>738395.44</v>
          </cell>
          <cell r="V285">
            <v>3946170.13</v>
          </cell>
          <cell r="W285">
            <v>1208582.5</v>
          </cell>
          <cell r="X285">
            <v>430281</v>
          </cell>
          <cell r="Y285">
            <v>372199.5</v>
          </cell>
          <cell r="Z285">
            <v>3741.1878000000002</v>
          </cell>
          <cell r="AA285">
            <v>1374</v>
          </cell>
          <cell r="AB285">
            <v>1159.5</v>
          </cell>
          <cell r="AC285">
            <v>2164941.25</v>
          </cell>
          <cell r="AD285">
            <v>136540.62</v>
          </cell>
          <cell r="AE285">
            <v>19510.259999999998</v>
          </cell>
          <cell r="AF285">
            <v>2371283.16</v>
          </cell>
          <cell r="AG285">
            <v>329460.78999999998</v>
          </cell>
          <cell r="AH285">
            <v>169204.8</v>
          </cell>
          <cell r="AI285">
            <v>5310681.5</v>
          </cell>
          <cell r="AJ285">
            <v>714429.43999999994</v>
          </cell>
          <cell r="AK285">
            <v>3942940.85</v>
          </cell>
          <cell r="AL285">
            <v>0</v>
          </cell>
          <cell r="AM285">
            <v>0</v>
          </cell>
          <cell r="AN285">
            <v>0</v>
          </cell>
          <cell r="AO285">
            <v>5977777.4299999997</v>
          </cell>
          <cell r="AP285">
            <v>674683.45</v>
          </cell>
          <cell r="AQ285">
            <v>5217072.55</v>
          </cell>
          <cell r="AR285">
            <v>0</v>
          </cell>
          <cell r="AS285">
            <v>0</v>
          </cell>
          <cell r="AT285">
            <v>0</v>
          </cell>
          <cell r="AX285">
            <v>0</v>
          </cell>
          <cell r="AY285">
            <v>0</v>
          </cell>
          <cell r="AZ285">
            <v>0</v>
          </cell>
          <cell r="BA285">
            <v>771400</v>
          </cell>
          <cell r="BB285">
            <v>105.97</v>
          </cell>
          <cell r="BC285">
            <v>45.44</v>
          </cell>
          <cell r="BD285">
            <v>12.74</v>
          </cell>
          <cell r="BE285">
            <v>-56.67</v>
          </cell>
          <cell r="BF285">
            <v>771400</v>
          </cell>
          <cell r="BG285">
            <v>0</v>
          </cell>
          <cell r="BI285">
            <v>52</v>
          </cell>
        </row>
        <row r="286">
          <cell r="A286">
            <v>34043206</v>
          </cell>
          <cell r="B286" t="str">
            <v>MORSHI</v>
          </cell>
          <cell r="C286">
            <v>201208</v>
          </cell>
          <cell r="D286">
            <v>1643</v>
          </cell>
          <cell r="E286" t="str">
            <v>CHANDUR BZR</v>
          </cell>
          <cell r="F286">
            <v>34043</v>
          </cell>
          <cell r="G286" t="str">
            <v>33KV JAWALA</v>
          </cell>
          <cell r="H286">
            <v>206</v>
          </cell>
          <cell r="I286" t="str">
            <v>11KV KURAL NEW</v>
          </cell>
          <cell r="J286" t="str">
            <v>AGD</v>
          </cell>
          <cell r="K286">
            <v>-80.44</v>
          </cell>
          <cell r="L286">
            <v>56.82</v>
          </cell>
          <cell r="M286">
            <v>-2.5260080000000045</v>
          </cell>
          <cell r="N286" t="str">
            <v/>
          </cell>
          <cell r="O286">
            <v>-2.5299999999999998</v>
          </cell>
          <cell r="P286" t="str">
            <v>E</v>
          </cell>
          <cell r="Q286">
            <v>984</v>
          </cell>
          <cell r="R286">
            <v>180</v>
          </cell>
          <cell r="S286">
            <v>227</v>
          </cell>
          <cell r="T286">
            <v>6959381.4500000002</v>
          </cell>
          <cell r="U286">
            <v>812880.02</v>
          </cell>
          <cell r="V286">
            <v>5266851.3099999996</v>
          </cell>
          <cell r="W286">
            <v>816818.5</v>
          </cell>
          <cell r="X286">
            <v>295269</v>
          </cell>
          <cell r="Y286">
            <v>374446.5</v>
          </cell>
          <cell r="Z286">
            <v>2465.2728000000002</v>
          </cell>
          <cell r="AA286">
            <v>940.5</v>
          </cell>
          <cell r="AB286">
            <v>1166.5</v>
          </cell>
          <cell r="AC286">
            <v>772644.18</v>
          </cell>
          <cell r="AD286">
            <v>96944.34</v>
          </cell>
          <cell r="AE286">
            <v>30912.81</v>
          </cell>
          <cell r="AF286">
            <v>1017280.29</v>
          </cell>
          <cell r="AG286">
            <v>215550.39</v>
          </cell>
          <cell r="AH286">
            <v>192656.7</v>
          </cell>
          <cell r="AI286">
            <v>6978632.3399999999</v>
          </cell>
          <cell r="AJ286">
            <v>800216.4</v>
          </cell>
          <cell r="AK286">
            <v>5265356.37</v>
          </cell>
          <cell r="AL286">
            <v>0</v>
          </cell>
          <cell r="AM286">
            <v>0</v>
          </cell>
          <cell r="AN286">
            <v>0</v>
          </cell>
          <cell r="AO286">
            <v>9327396.5199999996</v>
          </cell>
          <cell r="AP286">
            <v>1160357.6499999999</v>
          </cell>
          <cell r="AQ286">
            <v>7131292.6100000003</v>
          </cell>
          <cell r="AR286">
            <v>0</v>
          </cell>
          <cell r="AS286">
            <v>0</v>
          </cell>
          <cell r="AT286">
            <v>0</v>
          </cell>
          <cell r="AX286">
            <v>0</v>
          </cell>
          <cell r="AY286">
            <v>0</v>
          </cell>
          <cell r="AZ286">
            <v>0</v>
          </cell>
          <cell r="BA286">
            <v>452680</v>
          </cell>
          <cell r="BB286">
            <v>104.22</v>
          </cell>
          <cell r="BC286">
            <v>51.08</v>
          </cell>
          <cell r="BD286">
            <v>19.38</v>
          </cell>
          <cell r="BE286">
            <v>-80.44</v>
          </cell>
          <cell r="BF286">
            <v>452680</v>
          </cell>
          <cell r="BG286">
            <v>0</v>
          </cell>
          <cell r="BI286">
            <v>28</v>
          </cell>
        </row>
        <row r="287">
          <cell r="A287">
            <v>34052201</v>
          </cell>
          <cell r="B287" t="str">
            <v>MORSHI</v>
          </cell>
          <cell r="C287">
            <v>201208</v>
          </cell>
          <cell r="D287">
            <v>1643</v>
          </cell>
          <cell r="E287" t="str">
            <v>CHANDUR BZR</v>
          </cell>
          <cell r="F287">
            <v>34052</v>
          </cell>
          <cell r="G287" t="str">
            <v>33 KV MADHAN</v>
          </cell>
          <cell r="H287">
            <v>201</v>
          </cell>
          <cell r="I287" t="str">
            <v>11 KV MADHAN GAOTHAN</v>
          </cell>
          <cell r="J287" t="str">
            <v>OTH</v>
          </cell>
          <cell r="K287">
            <v>31.74</v>
          </cell>
          <cell r="L287">
            <v>97.91</v>
          </cell>
          <cell r="M287">
            <v>33.166633999999988</v>
          </cell>
          <cell r="N287" t="str">
            <v>C</v>
          </cell>
          <cell r="O287">
            <v>33.17</v>
          </cell>
          <cell r="P287" t="str">
            <v>C</v>
          </cell>
          <cell r="Q287">
            <v>783</v>
          </cell>
          <cell r="R287">
            <v>0</v>
          </cell>
          <cell r="S287">
            <v>1</v>
          </cell>
          <cell r="T287">
            <v>341271.14</v>
          </cell>
          <cell r="U287">
            <v>0</v>
          </cell>
          <cell r="V287">
            <v>36319.69</v>
          </cell>
          <cell r="W287">
            <v>196853</v>
          </cell>
          <cell r="X287">
            <v>0</v>
          </cell>
          <cell r="Y287">
            <v>1605</v>
          </cell>
          <cell r="Z287">
            <v>405.23739999999998</v>
          </cell>
          <cell r="AA287">
            <v>0</v>
          </cell>
          <cell r="AB287">
            <v>5</v>
          </cell>
          <cell r="AC287">
            <v>868472.79</v>
          </cell>
          <cell r="AD287">
            <v>0</v>
          </cell>
          <cell r="AE287">
            <v>12.93</v>
          </cell>
          <cell r="AF287">
            <v>861398.1</v>
          </cell>
          <cell r="AG287">
            <v>0</v>
          </cell>
          <cell r="AH287">
            <v>568.5</v>
          </cell>
          <cell r="AI287">
            <v>426711.92</v>
          </cell>
          <cell r="AJ287">
            <v>0</v>
          </cell>
          <cell r="AK287">
            <v>36316.43</v>
          </cell>
          <cell r="AL287">
            <v>0</v>
          </cell>
          <cell r="AM287">
            <v>0</v>
          </cell>
          <cell r="AN287">
            <v>0</v>
          </cell>
          <cell r="AO287">
            <v>139308.39000000001</v>
          </cell>
          <cell r="AP287">
            <v>0</v>
          </cell>
          <cell r="AQ287">
            <v>51776.4</v>
          </cell>
          <cell r="AR287">
            <v>0</v>
          </cell>
          <cell r="AS287">
            <v>0</v>
          </cell>
          <cell r="AT287">
            <v>0</v>
          </cell>
          <cell r="AX287">
            <v>0</v>
          </cell>
          <cell r="AY287">
            <v>0</v>
          </cell>
          <cell r="AZ287">
            <v>0</v>
          </cell>
          <cell r="BA287">
            <v>288400</v>
          </cell>
          <cell r="BB287">
            <v>97.91</v>
          </cell>
          <cell r="BC287">
            <v>0</v>
          </cell>
          <cell r="BD287">
            <v>2.34</v>
          </cell>
          <cell r="BE287">
            <v>31.74</v>
          </cell>
          <cell r="BF287">
            <v>288400</v>
          </cell>
          <cell r="BG287">
            <v>0</v>
          </cell>
          <cell r="BI287">
            <v>8</v>
          </cell>
        </row>
        <row r="288">
          <cell r="A288">
            <v>34052202</v>
          </cell>
          <cell r="B288" t="str">
            <v>MORSHI</v>
          </cell>
          <cell r="C288">
            <v>201208</v>
          </cell>
          <cell r="D288">
            <v>1643</v>
          </cell>
          <cell r="E288" t="str">
            <v>CHANDUR BZR</v>
          </cell>
          <cell r="F288">
            <v>34052</v>
          </cell>
          <cell r="G288" t="str">
            <v>33 KV MADHAN</v>
          </cell>
          <cell r="H288">
            <v>202</v>
          </cell>
          <cell r="I288" t="str">
            <v>11 KV B'THADI AG/MADHAN S/S</v>
          </cell>
          <cell r="J288" t="str">
            <v>AGD</v>
          </cell>
          <cell r="K288">
            <v>-528.11</v>
          </cell>
          <cell r="L288">
            <v>43.123333299999999</v>
          </cell>
          <cell r="M288">
            <v>-170.86196879062999</v>
          </cell>
          <cell r="N288" t="str">
            <v/>
          </cell>
          <cell r="O288">
            <v>-170.86</v>
          </cell>
          <cell r="P288" t="str">
            <v>E</v>
          </cell>
          <cell r="Q288">
            <v>882</v>
          </cell>
          <cell r="R288">
            <v>293</v>
          </cell>
          <cell r="S288">
            <v>585</v>
          </cell>
          <cell r="T288">
            <v>12520745</v>
          </cell>
          <cell r="U288">
            <v>1702229.32</v>
          </cell>
          <cell r="V288">
            <v>10816494.199999999</v>
          </cell>
          <cell r="W288">
            <v>1414250.5</v>
          </cell>
          <cell r="X288">
            <v>468621</v>
          </cell>
          <cell r="Y288">
            <v>940048.5</v>
          </cell>
          <cell r="Z288">
            <v>4388.9740000000002</v>
          </cell>
          <cell r="AA288">
            <v>1458</v>
          </cell>
          <cell r="AB288">
            <v>2928.5</v>
          </cell>
          <cell r="AC288">
            <v>109868.04</v>
          </cell>
          <cell r="AD288">
            <v>74721.960000000006</v>
          </cell>
          <cell r="AE288">
            <v>30410.880000000001</v>
          </cell>
          <cell r="AF288">
            <v>654813.30000000005</v>
          </cell>
          <cell r="AG288">
            <v>274918.23</v>
          </cell>
          <cell r="AH288">
            <v>376920.27</v>
          </cell>
          <cell r="AI288">
            <v>12464630.4</v>
          </cell>
          <cell r="AJ288">
            <v>1679007.65</v>
          </cell>
          <cell r="AK288">
            <v>10785012.800000001</v>
          </cell>
          <cell r="AL288">
            <v>0</v>
          </cell>
          <cell r="AM288">
            <v>0</v>
          </cell>
          <cell r="AN288">
            <v>0</v>
          </cell>
          <cell r="AO288">
            <v>17398146.100000001</v>
          </cell>
          <cell r="AP288">
            <v>2489681.9</v>
          </cell>
          <cell r="AQ288">
            <v>14908432.5</v>
          </cell>
          <cell r="AR288">
            <v>0</v>
          </cell>
          <cell r="AS288">
            <v>0</v>
          </cell>
          <cell r="AT288">
            <v>0</v>
          </cell>
          <cell r="AX288">
            <v>0</v>
          </cell>
          <cell r="AY288">
            <v>0</v>
          </cell>
          <cell r="AZ288">
            <v>0</v>
          </cell>
          <cell r="BA288">
            <v>225160</v>
          </cell>
          <cell r="BB288">
            <v>125.96</v>
          </cell>
          <cell r="BC288">
            <v>26.59</v>
          </cell>
          <cell r="BD288">
            <v>2.78</v>
          </cell>
          <cell r="BE288">
            <v>-528.11</v>
          </cell>
          <cell r="BF288">
            <v>225160</v>
          </cell>
          <cell r="BG288">
            <v>0</v>
          </cell>
          <cell r="BI288">
            <v>45</v>
          </cell>
        </row>
        <row r="289">
          <cell r="A289">
            <v>37015201</v>
          </cell>
          <cell r="B289" t="str">
            <v>MORSHI</v>
          </cell>
          <cell r="C289">
            <v>201208</v>
          </cell>
          <cell r="D289">
            <v>1643</v>
          </cell>
          <cell r="E289" t="str">
            <v>CHANDUR BZR</v>
          </cell>
          <cell r="F289">
            <v>37015</v>
          </cell>
          <cell r="G289" t="str">
            <v>132KV CHANDUR BZR</v>
          </cell>
          <cell r="H289">
            <v>201</v>
          </cell>
          <cell r="I289" t="str">
            <v>TALWEL AG SEPERATION</v>
          </cell>
          <cell r="J289" t="str">
            <v>AGD</v>
          </cell>
          <cell r="K289">
            <v>-160.66</v>
          </cell>
          <cell r="L289">
            <v>44.5</v>
          </cell>
          <cell r="M289">
            <v>-15.99369999999999</v>
          </cell>
          <cell r="N289" t="str">
            <v/>
          </cell>
          <cell r="O289">
            <v>-15.99</v>
          </cell>
          <cell r="P289" t="str">
            <v>E</v>
          </cell>
          <cell r="Q289">
            <v>721</v>
          </cell>
          <cell r="R289">
            <v>421</v>
          </cell>
          <cell r="S289">
            <v>294</v>
          </cell>
          <cell r="T289">
            <v>9018089.8300000001</v>
          </cell>
          <cell r="U289">
            <v>3080432.61</v>
          </cell>
          <cell r="V289">
            <v>5906922.5599999996</v>
          </cell>
          <cell r="W289">
            <v>1166449.5</v>
          </cell>
          <cell r="X289">
            <v>672525</v>
          </cell>
          <cell r="Y289">
            <v>475561.5</v>
          </cell>
          <cell r="Z289">
            <v>3669</v>
          </cell>
          <cell r="AA289">
            <v>2139.5</v>
          </cell>
          <cell r="AB289">
            <v>1481.5</v>
          </cell>
          <cell r="AC289">
            <v>196807.15</v>
          </cell>
          <cell r="AD289">
            <v>136888.47</v>
          </cell>
          <cell r="AE289">
            <v>18091.68</v>
          </cell>
          <cell r="AF289">
            <v>768970.36</v>
          </cell>
          <cell r="AG289">
            <v>472979.07</v>
          </cell>
          <cell r="AH289">
            <v>254268.42</v>
          </cell>
          <cell r="AI289">
            <v>8987561.7699999996</v>
          </cell>
          <cell r="AJ289">
            <v>3043793.73</v>
          </cell>
          <cell r="AK289">
            <v>5906306.0800000001</v>
          </cell>
          <cell r="AL289">
            <v>0</v>
          </cell>
          <cell r="AM289">
            <v>0</v>
          </cell>
          <cell r="AN289">
            <v>0</v>
          </cell>
          <cell r="AO289">
            <v>11361204.699999999</v>
          </cell>
          <cell r="AP289">
            <v>4034442.03</v>
          </cell>
          <cell r="AQ289">
            <v>7310111.4299999997</v>
          </cell>
          <cell r="AR289">
            <v>0</v>
          </cell>
          <cell r="AS289">
            <v>0</v>
          </cell>
          <cell r="AT289">
            <v>0</v>
          </cell>
          <cell r="AX289">
            <v>0</v>
          </cell>
          <cell r="AY289">
            <v>0</v>
          </cell>
          <cell r="AZ289">
            <v>0</v>
          </cell>
          <cell r="BA289">
            <v>447500</v>
          </cell>
          <cell r="BB289">
            <v>95.41</v>
          </cell>
          <cell r="BC289">
            <v>29.4</v>
          </cell>
          <cell r="BD289">
            <v>8.69</v>
          </cell>
          <cell r="BE289">
            <v>-160.66</v>
          </cell>
          <cell r="BF289">
            <v>447500</v>
          </cell>
          <cell r="BG289">
            <v>0</v>
          </cell>
          <cell r="BI289">
            <v>51</v>
          </cell>
        </row>
        <row r="290">
          <cell r="A290">
            <v>37015202</v>
          </cell>
          <cell r="B290" t="str">
            <v>MORSHI</v>
          </cell>
          <cell r="C290">
            <v>201208</v>
          </cell>
          <cell r="D290">
            <v>1643</v>
          </cell>
          <cell r="E290" t="str">
            <v>CHANDUR BZR</v>
          </cell>
          <cell r="F290">
            <v>37015</v>
          </cell>
          <cell r="G290" t="str">
            <v>132KV CHANDUR BZR</v>
          </cell>
          <cell r="H290">
            <v>202</v>
          </cell>
          <cell r="I290" t="str">
            <v>11KV GHATLADKI -132KV-</v>
          </cell>
          <cell r="J290" t="str">
            <v>AGD</v>
          </cell>
          <cell r="K290">
            <v>-822.9</v>
          </cell>
          <cell r="L290">
            <v>41.9033333</v>
          </cell>
          <cell r="M290">
            <v>-286.72586302569999</v>
          </cell>
          <cell r="N290" t="str">
            <v/>
          </cell>
          <cell r="O290">
            <v>-286.73</v>
          </cell>
          <cell r="P290" t="str">
            <v>E</v>
          </cell>
          <cell r="Q290">
            <v>973</v>
          </cell>
          <cell r="R290">
            <v>444</v>
          </cell>
          <cell r="S290">
            <v>511</v>
          </cell>
          <cell r="T290">
            <v>15043750.300000001</v>
          </cell>
          <cell r="U290">
            <v>2877177.23</v>
          </cell>
          <cell r="V290">
            <v>11442087.9</v>
          </cell>
          <cell r="W290">
            <v>1613221.5</v>
          </cell>
          <cell r="X290">
            <v>724422</v>
          </cell>
          <cell r="Y290">
            <v>819673.5</v>
          </cell>
          <cell r="Z290">
            <v>4942.75</v>
          </cell>
          <cell r="AA290">
            <v>2264.5</v>
          </cell>
          <cell r="AB290">
            <v>2553.5</v>
          </cell>
          <cell r="AC290">
            <v>314240.8</v>
          </cell>
          <cell r="AD290">
            <v>127488.69</v>
          </cell>
          <cell r="AE290">
            <v>20350.68</v>
          </cell>
          <cell r="AF290">
            <v>993984.35</v>
          </cell>
          <cell r="AG290">
            <v>488623.32</v>
          </cell>
          <cell r="AH290">
            <v>349540.38</v>
          </cell>
          <cell r="AI290">
            <v>15081078.5</v>
          </cell>
          <cell r="AJ290">
            <v>2849575.95</v>
          </cell>
          <cell r="AK290">
            <v>11434073.6</v>
          </cell>
          <cell r="AL290">
            <v>0</v>
          </cell>
          <cell r="AM290">
            <v>0</v>
          </cell>
          <cell r="AN290">
            <v>0</v>
          </cell>
          <cell r="AO290">
            <v>19453171.199999999</v>
          </cell>
          <cell r="AP290">
            <v>3806328.44</v>
          </cell>
          <cell r="AQ290">
            <v>15152750.800000001</v>
          </cell>
          <cell r="AR290">
            <v>0</v>
          </cell>
          <cell r="AS290">
            <v>0</v>
          </cell>
          <cell r="AT290">
            <v>0</v>
          </cell>
          <cell r="AX290">
            <v>0</v>
          </cell>
          <cell r="AY290">
            <v>0</v>
          </cell>
          <cell r="AZ290">
            <v>0</v>
          </cell>
          <cell r="BA290">
            <v>174800</v>
          </cell>
          <cell r="BB290">
            <v>92.75</v>
          </cell>
          <cell r="BC290">
            <v>27.68</v>
          </cell>
          <cell r="BD290">
            <v>5.28</v>
          </cell>
          <cell r="BE290">
            <v>-822.9</v>
          </cell>
          <cell r="BF290">
            <v>174800</v>
          </cell>
          <cell r="BG290">
            <v>0</v>
          </cell>
          <cell r="BI290">
            <v>60</v>
          </cell>
        </row>
        <row r="291">
          <cell r="A291">
            <v>37015203</v>
          </cell>
          <cell r="B291" t="str">
            <v>MORSHI</v>
          </cell>
          <cell r="C291">
            <v>201208</v>
          </cell>
          <cell r="D291">
            <v>1643</v>
          </cell>
          <cell r="E291" t="str">
            <v>CHANDUR BZR</v>
          </cell>
          <cell r="F291">
            <v>37015</v>
          </cell>
          <cell r="G291" t="str">
            <v>132KV CHANDUR BZR</v>
          </cell>
          <cell r="H291">
            <v>203</v>
          </cell>
          <cell r="I291" t="str">
            <v>11KV MADHAN</v>
          </cell>
          <cell r="J291" t="str">
            <v>AGD</v>
          </cell>
          <cell r="K291">
            <v>-191.42</v>
          </cell>
          <cell r="L291">
            <v>39.563333299999996</v>
          </cell>
          <cell r="M291">
            <v>-15.295465902859974</v>
          </cell>
          <cell r="N291" t="str">
            <v/>
          </cell>
          <cell r="O291">
            <v>-15.3</v>
          </cell>
          <cell r="P291" t="str">
            <v>E</v>
          </cell>
          <cell r="Q291">
            <v>596</v>
          </cell>
          <cell r="R291">
            <v>213</v>
          </cell>
          <cell r="S291">
            <v>375</v>
          </cell>
          <cell r="T291">
            <v>10196879.800000001</v>
          </cell>
          <cell r="U291">
            <v>1389043.23</v>
          </cell>
          <cell r="V291">
            <v>8719666.4800000004</v>
          </cell>
          <cell r="W291">
            <v>950657</v>
          </cell>
          <cell r="X291">
            <v>330225</v>
          </cell>
          <cell r="Y291">
            <v>603480</v>
          </cell>
          <cell r="Z291">
            <v>3014.2040000000002</v>
          </cell>
          <cell r="AA291">
            <v>1098.5</v>
          </cell>
          <cell r="AB291">
            <v>1880</v>
          </cell>
          <cell r="AC291">
            <v>100744.03</v>
          </cell>
          <cell r="AD291">
            <v>58057.89</v>
          </cell>
          <cell r="AE291">
            <v>11331.54</v>
          </cell>
          <cell r="AF291">
            <v>523062.82</v>
          </cell>
          <cell r="AG291">
            <v>219132.66</v>
          </cell>
          <cell r="AH291">
            <v>273025.83</v>
          </cell>
          <cell r="AI291">
            <v>10197268.6</v>
          </cell>
          <cell r="AJ291">
            <v>1375264.41</v>
          </cell>
          <cell r="AK291">
            <v>8718262.6300000008</v>
          </cell>
          <cell r="AL291">
            <v>0</v>
          </cell>
          <cell r="AM291">
            <v>0</v>
          </cell>
          <cell r="AN291">
            <v>0</v>
          </cell>
          <cell r="AO291">
            <v>13002210.199999999</v>
          </cell>
          <cell r="AP291">
            <v>1831126.36</v>
          </cell>
          <cell r="AQ291">
            <v>11103231.800000001</v>
          </cell>
          <cell r="AR291">
            <v>0</v>
          </cell>
          <cell r="AS291">
            <v>0</v>
          </cell>
          <cell r="AT291">
            <v>0</v>
          </cell>
          <cell r="AX291">
            <v>0</v>
          </cell>
          <cell r="AY291">
            <v>0</v>
          </cell>
          <cell r="AZ291">
            <v>0</v>
          </cell>
          <cell r="BA291">
            <v>326210</v>
          </cell>
          <cell r="BB291">
            <v>86.34</v>
          </cell>
          <cell r="BC291">
            <v>27.61</v>
          </cell>
          <cell r="BD291">
            <v>4.74</v>
          </cell>
          <cell r="BE291">
            <v>-191.42</v>
          </cell>
          <cell r="BF291">
            <v>326210</v>
          </cell>
          <cell r="BG291">
            <v>0</v>
          </cell>
          <cell r="BI291">
            <v>45</v>
          </cell>
        </row>
        <row r="292">
          <cell r="A292">
            <v>37015204</v>
          </cell>
          <cell r="B292" t="str">
            <v>MORSHI</v>
          </cell>
          <cell r="C292">
            <v>201208</v>
          </cell>
          <cell r="D292">
            <v>1643</v>
          </cell>
          <cell r="E292" t="str">
            <v>CHANDUR BZR</v>
          </cell>
          <cell r="F292">
            <v>37015</v>
          </cell>
          <cell r="G292" t="str">
            <v>132KV CHANDUR BZR</v>
          </cell>
          <cell r="H292">
            <v>204</v>
          </cell>
          <cell r="I292" t="str">
            <v>11KV CHANDUR BZR TOWN</v>
          </cell>
          <cell r="J292" t="str">
            <v>OTH</v>
          </cell>
          <cell r="K292">
            <v>21.46</v>
          </cell>
          <cell r="L292">
            <v>100</v>
          </cell>
          <cell r="M292">
            <v>21.460000000000008</v>
          </cell>
          <cell r="N292" t="str">
            <v>B</v>
          </cell>
          <cell r="O292">
            <v>21.46</v>
          </cell>
          <cell r="P292" t="str">
            <v>B</v>
          </cell>
          <cell r="Q292">
            <v>4457</v>
          </cell>
          <cell r="R292">
            <v>17</v>
          </cell>
          <cell r="S292">
            <v>6</v>
          </cell>
          <cell r="T292">
            <v>2124771.36</v>
          </cell>
          <cell r="U292">
            <v>69266.179999999993</v>
          </cell>
          <cell r="V292">
            <v>101559.92</v>
          </cell>
          <cell r="W292">
            <v>1959482</v>
          </cell>
          <cell r="X292">
            <v>28239</v>
          </cell>
          <cell r="Y292">
            <v>9630</v>
          </cell>
          <cell r="Z292">
            <v>5189.9260000000004</v>
          </cell>
          <cell r="AA292">
            <v>85</v>
          </cell>
          <cell r="AB292">
            <v>30</v>
          </cell>
          <cell r="AC292">
            <v>12221685.1</v>
          </cell>
          <cell r="AD292">
            <v>5385.21</v>
          </cell>
          <cell r="AE292">
            <v>618.6</v>
          </cell>
          <cell r="AF292">
            <v>11448524.199999999</v>
          </cell>
          <cell r="AG292">
            <v>17219.34</v>
          </cell>
          <cell r="AH292">
            <v>4035.18</v>
          </cell>
          <cell r="AI292">
            <v>2945283.07</v>
          </cell>
          <cell r="AJ292">
            <v>68774.44</v>
          </cell>
          <cell r="AK292">
            <v>101577.67</v>
          </cell>
          <cell r="AL292">
            <v>0</v>
          </cell>
          <cell r="AM292">
            <v>0</v>
          </cell>
          <cell r="AN292">
            <v>0</v>
          </cell>
          <cell r="AO292">
            <v>794829.76</v>
          </cell>
          <cell r="AP292">
            <v>86829.45</v>
          </cell>
          <cell r="AQ292">
            <v>142239.04000000001</v>
          </cell>
          <cell r="AR292">
            <v>0</v>
          </cell>
          <cell r="AS292">
            <v>0</v>
          </cell>
          <cell r="AT292">
            <v>0</v>
          </cell>
          <cell r="AX292">
            <v>0</v>
          </cell>
          <cell r="AY292">
            <v>0</v>
          </cell>
          <cell r="AZ292">
            <v>0</v>
          </cell>
          <cell r="BA292">
            <v>2494780</v>
          </cell>
          <cell r="BB292">
            <v>104.74</v>
          </cell>
          <cell r="BC292">
            <v>36.6</v>
          </cell>
          <cell r="BD292">
            <v>19</v>
          </cell>
          <cell r="BE292">
            <v>21.46</v>
          </cell>
          <cell r="BF292">
            <v>2504000</v>
          </cell>
          <cell r="BG292">
            <v>9082</v>
          </cell>
          <cell r="BI292">
            <v>38</v>
          </cell>
        </row>
        <row r="293">
          <cell r="A293">
            <v>37015205</v>
          </cell>
          <cell r="B293" t="str">
            <v>MORSHI</v>
          </cell>
          <cell r="C293">
            <v>201208</v>
          </cell>
          <cell r="D293">
            <v>1643</v>
          </cell>
          <cell r="E293" t="str">
            <v>CHANDUR BZR</v>
          </cell>
          <cell r="F293">
            <v>37015</v>
          </cell>
          <cell r="G293" t="str">
            <v>132KV CHANDUR BZR</v>
          </cell>
          <cell r="H293">
            <v>205</v>
          </cell>
          <cell r="I293" t="str">
            <v>TALWEL GAOTHAN</v>
          </cell>
          <cell r="J293" t="str">
            <v>OTH</v>
          </cell>
          <cell r="K293">
            <v>17.47</v>
          </cell>
          <cell r="L293">
            <v>100</v>
          </cell>
          <cell r="M293">
            <v>17.47</v>
          </cell>
          <cell r="N293" t="str">
            <v>A</v>
          </cell>
          <cell r="O293">
            <v>17.47</v>
          </cell>
          <cell r="P293" t="str">
            <v>A</v>
          </cell>
          <cell r="Q293">
            <v>3990</v>
          </cell>
          <cell r="R293">
            <v>5</v>
          </cell>
          <cell r="S293">
            <v>0</v>
          </cell>
          <cell r="T293">
            <v>1145668.8999999999</v>
          </cell>
          <cell r="U293">
            <v>471.37</v>
          </cell>
          <cell r="V293">
            <v>0</v>
          </cell>
          <cell r="W293">
            <v>997100</v>
          </cell>
          <cell r="X293">
            <v>6555</v>
          </cell>
          <cell r="Y293">
            <v>0</v>
          </cell>
          <cell r="Z293">
            <v>2523.5731999999998</v>
          </cell>
          <cell r="AA293">
            <v>25</v>
          </cell>
          <cell r="AB293">
            <v>0</v>
          </cell>
          <cell r="AC293">
            <v>4880666.87</v>
          </cell>
          <cell r="AD293">
            <v>2209.92</v>
          </cell>
          <cell r="AE293">
            <v>0</v>
          </cell>
          <cell r="AF293">
            <v>4594320.9400000004</v>
          </cell>
          <cell r="AG293">
            <v>4353.78</v>
          </cell>
          <cell r="AH293">
            <v>0</v>
          </cell>
          <cell r="AI293">
            <v>1269186.22</v>
          </cell>
          <cell r="AJ293">
            <v>170.55</v>
          </cell>
          <cell r="AK293">
            <v>0</v>
          </cell>
          <cell r="AL293">
            <v>0</v>
          </cell>
          <cell r="AM293">
            <v>0</v>
          </cell>
          <cell r="AN293">
            <v>0</v>
          </cell>
          <cell r="AO293">
            <v>188289.84</v>
          </cell>
          <cell r="AP293">
            <v>134.87</v>
          </cell>
          <cell r="AQ293">
            <v>0</v>
          </cell>
          <cell r="AR293">
            <v>0</v>
          </cell>
          <cell r="AS293">
            <v>0</v>
          </cell>
          <cell r="AT293">
            <v>0</v>
          </cell>
          <cell r="AX293">
            <v>0</v>
          </cell>
          <cell r="AY293">
            <v>0</v>
          </cell>
          <cell r="AZ293">
            <v>0</v>
          </cell>
          <cell r="BA293">
            <v>1208100</v>
          </cell>
          <cell r="BB293">
            <v>105.48</v>
          </cell>
          <cell r="BC293">
            <v>57.4</v>
          </cell>
          <cell r="BD293">
            <v>0</v>
          </cell>
          <cell r="BE293">
            <v>17.47</v>
          </cell>
          <cell r="BF293">
            <v>1208100</v>
          </cell>
          <cell r="BG293">
            <v>0</v>
          </cell>
          <cell r="BI293">
            <v>31</v>
          </cell>
        </row>
        <row r="294">
          <cell r="A294">
            <v>37015206</v>
          </cell>
          <cell r="B294" t="str">
            <v>MORSHI</v>
          </cell>
          <cell r="C294">
            <v>201208</v>
          </cell>
          <cell r="D294">
            <v>1643</v>
          </cell>
          <cell r="E294" t="str">
            <v>CHANDUR BZR</v>
          </cell>
          <cell r="F294">
            <v>37015</v>
          </cell>
          <cell r="G294" t="str">
            <v>132KV CHANDUR BZR</v>
          </cell>
          <cell r="H294">
            <v>206</v>
          </cell>
          <cell r="I294" t="str">
            <v>11KV SHIRAJGAON BAND GAOTHAN</v>
          </cell>
          <cell r="J294" t="str">
            <v>OTH</v>
          </cell>
          <cell r="K294">
            <v>-20.66</v>
          </cell>
          <cell r="L294">
            <v>100</v>
          </cell>
          <cell r="M294">
            <v>-20.659999999999997</v>
          </cell>
          <cell r="N294" t="str">
            <v/>
          </cell>
          <cell r="O294">
            <v>-20.66</v>
          </cell>
          <cell r="P294" t="str">
            <v>E</v>
          </cell>
          <cell r="Q294">
            <v>1638</v>
          </cell>
          <cell r="R294">
            <v>5</v>
          </cell>
          <cell r="S294">
            <v>0</v>
          </cell>
          <cell r="T294">
            <v>1046811.63</v>
          </cell>
          <cell r="U294">
            <v>34440.25</v>
          </cell>
          <cell r="V294">
            <v>0</v>
          </cell>
          <cell r="W294">
            <v>467347</v>
          </cell>
          <cell r="X294">
            <v>8346</v>
          </cell>
          <cell r="Y294">
            <v>0</v>
          </cell>
          <cell r="Z294">
            <v>1094.6938</v>
          </cell>
          <cell r="AA294">
            <v>25</v>
          </cell>
          <cell r="AB294">
            <v>0</v>
          </cell>
          <cell r="AC294">
            <v>2577932.2400000002</v>
          </cell>
          <cell r="AD294">
            <v>2659.02</v>
          </cell>
          <cell r="AE294">
            <v>0</v>
          </cell>
          <cell r="AF294">
            <v>2479913.27</v>
          </cell>
          <cell r="AG294">
            <v>6864.36</v>
          </cell>
          <cell r="AH294">
            <v>0</v>
          </cell>
          <cell r="AI294">
            <v>1263608.33</v>
          </cell>
          <cell r="AJ294">
            <v>34139.75</v>
          </cell>
          <cell r="AK294">
            <v>0</v>
          </cell>
          <cell r="AL294">
            <v>0</v>
          </cell>
          <cell r="AM294">
            <v>0</v>
          </cell>
          <cell r="AN294">
            <v>0</v>
          </cell>
          <cell r="AO294">
            <v>492032.82</v>
          </cell>
          <cell r="AP294">
            <v>30420.65</v>
          </cell>
          <cell r="AQ294">
            <v>0</v>
          </cell>
          <cell r="AR294">
            <v>0</v>
          </cell>
          <cell r="AS294">
            <v>0</v>
          </cell>
          <cell r="AT294">
            <v>0</v>
          </cell>
          <cell r="AX294">
            <v>0</v>
          </cell>
          <cell r="AY294">
            <v>0</v>
          </cell>
          <cell r="AZ294">
            <v>0</v>
          </cell>
          <cell r="BA294">
            <v>387315</v>
          </cell>
          <cell r="BB294">
            <v>101.5</v>
          </cell>
          <cell r="BC294">
            <v>44.59</v>
          </cell>
          <cell r="BD294">
            <v>0</v>
          </cell>
          <cell r="BE294">
            <v>-20.66</v>
          </cell>
          <cell r="BF294">
            <v>389090</v>
          </cell>
          <cell r="BG294">
            <v>1748</v>
          </cell>
          <cell r="BI294">
            <v>18</v>
          </cell>
        </row>
        <row r="295">
          <cell r="A295">
            <v>34023201</v>
          </cell>
          <cell r="B295" t="str">
            <v>MORSHI</v>
          </cell>
          <cell r="C295">
            <v>201208</v>
          </cell>
          <cell r="D295">
            <v>1651</v>
          </cell>
          <cell r="E295" t="str">
            <v>SHE GHAT</v>
          </cell>
          <cell r="F295">
            <v>34023</v>
          </cell>
          <cell r="G295" t="str">
            <v>33KV SHE'GHAT</v>
          </cell>
          <cell r="H295">
            <v>201</v>
          </cell>
          <cell r="I295" t="str">
            <v>11KV PUSALA</v>
          </cell>
          <cell r="J295" t="str">
            <v>AGD</v>
          </cell>
          <cell r="K295">
            <v>-15.46</v>
          </cell>
          <cell r="L295">
            <v>52.783333300000002</v>
          </cell>
          <cell r="M295">
            <v>39.056363371819991</v>
          </cell>
          <cell r="N295" t="str">
            <v>D</v>
          </cell>
          <cell r="O295">
            <v>39.06</v>
          </cell>
          <cell r="P295" t="str">
            <v>D</v>
          </cell>
          <cell r="Q295">
            <v>608</v>
          </cell>
          <cell r="R295">
            <v>496</v>
          </cell>
          <cell r="S295">
            <v>95</v>
          </cell>
          <cell r="T295">
            <v>5291309.24</v>
          </cell>
          <cell r="U295">
            <v>3660287.61</v>
          </cell>
          <cell r="V295">
            <v>1630474.13</v>
          </cell>
          <cell r="W295">
            <v>325189</v>
          </cell>
          <cell r="X295">
            <v>253239</v>
          </cell>
          <cell r="Y295">
            <v>61275</v>
          </cell>
          <cell r="Z295">
            <v>3001.3842</v>
          </cell>
          <cell r="AA295">
            <v>2510.5</v>
          </cell>
          <cell r="AB295">
            <v>475</v>
          </cell>
          <cell r="AC295">
            <v>115745.76</v>
          </cell>
          <cell r="AD295">
            <v>67195.89</v>
          </cell>
          <cell r="AE295">
            <v>9888.39</v>
          </cell>
          <cell r="AF295">
            <v>237580.97</v>
          </cell>
          <cell r="AG295">
            <v>136979.79</v>
          </cell>
          <cell r="AH295">
            <v>56446.26</v>
          </cell>
          <cell r="AI295">
            <v>5299781.29</v>
          </cell>
          <cell r="AJ295">
            <v>3655219.07</v>
          </cell>
          <cell r="AK295">
            <v>1630682.3</v>
          </cell>
          <cell r="AL295">
            <v>0</v>
          </cell>
          <cell r="AM295">
            <v>0</v>
          </cell>
          <cell r="AN295">
            <v>0</v>
          </cell>
          <cell r="AO295">
            <v>8524436.9100000001</v>
          </cell>
          <cell r="AP295">
            <v>6107934.5999999996</v>
          </cell>
          <cell r="AQ295">
            <v>2416490.67</v>
          </cell>
          <cell r="AR295">
            <v>0</v>
          </cell>
          <cell r="AS295">
            <v>0</v>
          </cell>
          <cell r="AT295">
            <v>0</v>
          </cell>
          <cell r="AX295">
            <v>0</v>
          </cell>
          <cell r="AY295">
            <v>0</v>
          </cell>
          <cell r="AZ295">
            <v>0</v>
          </cell>
          <cell r="BA295">
            <v>281640</v>
          </cell>
          <cell r="BB295">
            <v>78.5</v>
          </cell>
          <cell r="BC295">
            <v>58.09</v>
          </cell>
          <cell r="BD295">
            <v>21.76</v>
          </cell>
          <cell r="BE295">
            <v>-15.46</v>
          </cell>
          <cell r="BF295">
            <v>281640</v>
          </cell>
          <cell r="BG295">
            <v>0</v>
          </cell>
          <cell r="BI295">
            <v>32</v>
          </cell>
        </row>
        <row r="296">
          <cell r="A296">
            <v>34023202</v>
          </cell>
          <cell r="B296" t="str">
            <v>MORSHI</v>
          </cell>
          <cell r="C296">
            <v>201208</v>
          </cell>
          <cell r="D296">
            <v>1651</v>
          </cell>
          <cell r="E296" t="str">
            <v>SHE GHAT</v>
          </cell>
          <cell r="F296">
            <v>34023</v>
          </cell>
          <cell r="G296" t="str">
            <v>33KV SHE'GHAT</v>
          </cell>
          <cell r="H296">
            <v>202</v>
          </cell>
          <cell r="I296" t="str">
            <v>11KV JAMTALAO -AG-</v>
          </cell>
          <cell r="J296" t="str">
            <v>AGD</v>
          </cell>
          <cell r="K296">
            <v>-138.34</v>
          </cell>
          <cell r="L296">
            <v>25.055</v>
          </cell>
          <cell r="M296">
            <v>40.283913000000005</v>
          </cell>
          <cell r="N296" t="str">
            <v>D</v>
          </cell>
          <cell r="O296">
            <v>40.28</v>
          </cell>
          <cell r="P296" t="str">
            <v>D</v>
          </cell>
          <cell r="Q296">
            <v>153</v>
          </cell>
          <cell r="R296">
            <v>142</v>
          </cell>
          <cell r="S296">
            <v>11</v>
          </cell>
          <cell r="T296">
            <v>1160438.78</v>
          </cell>
          <cell r="U296">
            <v>930387.47</v>
          </cell>
          <cell r="V296">
            <v>230051.31</v>
          </cell>
          <cell r="W296">
            <v>79670</v>
          </cell>
          <cell r="X296">
            <v>71778</v>
          </cell>
          <cell r="Y296">
            <v>7095</v>
          </cell>
          <cell r="Z296">
            <v>783</v>
          </cell>
          <cell r="AA296">
            <v>728</v>
          </cell>
          <cell r="AB296">
            <v>55</v>
          </cell>
          <cell r="AC296">
            <v>19169.580000000002</v>
          </cell>
          <cell r="AD296">
            <v>19133.939999999999</v>
          </cell>
          <cell r="AE296">
            <v>35.64</v>
          </cell>
          <cell r="AF296">
            <v>45310.559999999998</v>
          </cell>
          <cell r="AG296">
            <v>39057.06</v>
          </cell>
          <cell r="AH296">
            <v>6253.5</v>
          </cell>
          <cell r="AI296">
            <v>1155541.8500000001</v>
          </cell>
          <cell r="AJ296">
            <v>925419.81</v>
          </cell>
          <cell r="AK296">
            <v>230122.04</v>
          </cell>
          <cell r="AL296">
            <v>0</v>
          </cell>
          <cell r="AM296">
            <v>0</v>
          </cell>
          <cell r="AN296">
            <v>0</v>
          </cell>
          <cell r="AO296">
            <v>1911754.48</v>
          </cell>
          <cell r="AP296">
            <v>1554867.9</v>
          </cell>
          <cell r="AQ296">
            <v>356886.58</v>
          </cell>
          <cell r="AR296">
            <v>0</v>
          </cell>
          <cell r="AS296">
            <v>0</v>
          </cell>
          <cell r="AT296">
            <v>0</v>
          </cell>
          <cell r="AX296">
            <v>0</v>
          </cell>
          <cell r="AY296">
            <v>0</v>
          </cell>
          <cell r="AZ296">
            <v>0</v>
          </cell>
          <cell r="BA296">
            <v>33427</v>
          </cell>
          <cell r="BB296">
            <v>0</v>
          </cell>
          <cell r="BC296">
            <v>50.11</v>
          </cell>
          <cell r="BD296">
            <v>0.28999999999999998</v>
          </cell>
          <cell r="BE296">
            <v>-138.34</v>
          </cell>
          <cell r="BF296">
            <v>33427</v>
          </cell>
          <cell r="BG296">
            <v>0</v>
          </cell>
          <cell r="BI296">
            <v>7</v>
          </cell>
        </row>
        <row r="297">
          <cell r="A297">
            <v>34023203</v>
          </cell>
          <cell r="B297" t="str">
            <v>MORSHI</v>
          </cell>
          <cell r="C297">
            <v>201208</v>
          </cell>
          <cell r="D297">
            <v>1651</v>
          </cell>
          <cell r="E297" t="str">
            <v>SHE GHAT</v>
          </cell>
          <cell r="F297">
            <v>34023</v>
          </cell>
          <cell r="G297" t="str">
            <v>33KV SHE'GHAT</v>
          </cell>
          <cell r="H297">
            <v>203</v>
          </cell>
          <cell r="I297" t="str">
            <v>11KV SATNOOR</v>
          </cell>
          <cell r="J297" t="str">
            <v>AGD</v>
          </cell>
          <cell r="K297">
            <v>-60.81</v>
          </cell>
          <cell r="L297">
            <v>70.754999999999995</v>
          </cell>
          <cell r="M297">
            <v>-13.781115499999999</v>
          </cell>
          <cell r="N297" t="str">
            <v/>
          </cell>
          <cell r="O297">
            <v>-13.78</v>
          </cell>
          <cell r="P297" t="str">
            <v>E</v>
          </cell>
          <cell r="Q297">
            <v>850</v>
          </cell>
          <cell r="R297">
            <v>777</v>
          </cell>
          <cell r="S297">
            <v>71</v>
          </cell>
          <cell r="T297">
            <v>5972810.9100000001</v>
          </cell>
          <cell r="U297">
            <v>4872530.43</v>
          </cell>
          <cell r="V297">
            <v>1070955.01</v>
          </cell>
          <cell r="W297">
            <v>452840.5</v>
          </cell>
          <cell r="X297">
            <v>399837</v>
          </cell>
          <cell r="Y297">
            <v>46117.5</v>
          </cell>
          <cell r="Z297">
            <v>4400.134</v>
          </cell>
          <cell r="AA297">
            <v>4037.5</v>
          </cell>
          <cell r="AB297">
            <v>357.5</v>
          </cell>
          <cell r="AC297">
            <v>144891.79999999999</v>
          </cell>
          <cell r="AD297">
            <v>129608.55</v>
          </cell>
          <cell r="AE297">
            <v>8865.57</v>
          </cell>
          <cell r="AF297">
            <v>268012.55</v>
          </cell>
          <cell r="AG297">
            <v>218295.87</v>
          </cell>
          <cell r="AH297">
            <v>43785.27</v>
          </cell>
          <cell r="AI297">
            <v>5938299.2800000003</v>
          </cell>
          <cell r="AJ297">
            <v>4833266.8099999996</v>
          </cell>
          <cell r="AK297">
            <v>1070731.17</v>
          </cell>
          <cell r="AL297">
            <v>0</v>
          </cell>
          <cell r="AM297">
            <v>0</v>
          </cell>
          <cell r="AN297">
            <v>0</v>
          </cell>
          <cell r="AO297">
            <v>9275801.3100000005</v>
          </cell>
          <cell r="AP297">
            <v>7707500.0599999996</v>
          </cell>
          <cell r="AQ297">
            <v>1564041.16</v>
          </cell>
          <cell r="AR297">
            <v>0</v>
          </cell>
          <cell r="AS297">
            <v>0</v>
          </cell>
          <cell r="AT297">
            <v>0</v>
          </cell>
          <cell r="AX297">
            <v>0</v>
          </cell>
          <cell r="AY297">
            <v>0</v>
          </cell>
          <cell r="AZ297">
            <v>0</v>
          </cell>
          <cell r="BA297">
            <v>281608</v>
          </cell>
          <cell r="BB297">
            <v>83.03</v>
          </cell>
          <cell r="BC297">
            <v>58.48</v>
          </cell>
          <cell r="BD297">
            <v>24.86</v>
          </cell>
          <cell r="BE297">
            <v>-60.81</v>
          </cell>
          <cell r="BF297">
            <v>281608</v>
          </cell>
          <cell r="BG297">
            <v>0</v>
          </cell>
          <cell r="BI297">
            <v>49</v>
          </cell>
        </row>
        <row r="298">
          <cell r="A298">
            <v>34023204</v>
          </cell>
          <cell r="B298" t="str">
            <v>MORSHI</v>
          </cell>
          <cell r="C298">
            <v>201208</v>
          </cell>
          <cell r="D298">
            <v>1651</v>
          </cell>
          <cell r="E298" t="str">
            <v>SHE GHAT</v>
          </cell>
          <cell r="F298">
            <v>34023</v>
          </cell>
          <cell r="G298" t="str">
            <v>33KV SHE'GHAT</v>
          </cell>
          <cell r="H298">
            <v>204</v>
          </cell>
          <cell r="I298" t="str">
            <v>11KV SH'GHAT URBAN</v>
          </cell>
          <cell r="J298" t="str">
            <v>OTH</v>
          </cell>
          <cell r="K298">
            <v>8.9700000000000006</v>
          </cell>
          <cell r="L298">
            <v>100</v>
          </cell>
          <cell r="M298">
            <v>8.9699999999999989</v>
          </cell>
          <cell r="N298" t="str">
            <v>A</v>
          </cell>
          <cell r="O298">
            <v>8.9700000000000006</v>
          </cell>
          <cell r="P298" t="str">
            <v>A</v>
          </cell>
          <cell r="Q298">
            <v>4714</v>
          </cell>
          <cell r="R298">
            <v>5</v>
          </cell>
          <cell r="S298">
            <v>4</v>
          </cell>
          <cell r="T298">
            <v>1117050.18</v>
          </cell>
          <cell r="U298">
            <v>43463.66</v>
          </cell>
          <cell r="V298">
            <v>79930.009999999995</v>
          </cell>
          <cell r="W298">
            <v>1419901</v>
          </cell>
          <cell r="X298">
            <v>2307</v>
          </cell>
          <cell r="Y298">
            <v>2580</v>
          </cell>
          <cell r="Z298">
            <v>2951.1347999999998</v>
          </cell>
          <cell r="AA298">
            <v>21</v>
          </cell>
          <cell r="AB298">
            <v>20</v>
          </cell>
          <cell r="AC298">
            <v>7405410.7199999997</v>
          </cell>
          <cell r="AD298">
            <v>745.11</v>
          </cell>
          <cell r="AE298">
            <v>74.28</v>
          </cell>
          <cell r="AF298">
            <v>7102554.0700000003</v>
          </cell>
          <cell r="AG298">
            <v>1240.2</v>
          </cell>
          <cell r="AH298">
            <v>2274</v>
          </cell>
          <cell r="AI298">
            <v>1511457.42</v>
          </cell>
          <cell r="AJ298">
            <v>43464.42</v>
          </cell>
          <cell r="AK298">
            <v>79894.38</v>
          </cell>
          <cell r="AL298">
            <v>0</v>
          </cell>
          <cell r="AM298">
            <v>0</v>
          </cell>
          <cell r="AN298">
            <v>0</v>
          </cell>
          <cell r="AO298">
            <v>326761.64</v>
          </cell>
          <cell r="AP298">
            <v>73337.08</v>
          </cell>
          <cell r="AQ298">
            <v>117948.13</v>
          </cell>
          <cell r="AR298">
            <v>0</v>
          </cell>
          <cell r="AS298">
            <v>0</v>
          </cell>
          <cell r="AT298">
            <v>0</v>
          </cell>
          <cell r="AX298">
            <v>0</v>
          </cell>
          <cell r="AY298">
            <v>0</v>
          </cell>
          <cell r="AZ298">
            <v>0</v>
          </cell>
          <cell r="BA298">
            <v>1559890</v>
          </cell>
          <cell r="BB298">
            <v>102.64</v>
          </cell>
          <cell r="BC298">
            <v>75.08</v>
          </cell>
          <cell r="BD298">
            <v>2.71</v>
          </cell>
          <cell r="BE298">
            <v>8.9700000000000006</v>
          </cell>
          <cell r="BF298">
            <v>1559890</v>
          </cell>
          <cell r="BG298">
            <v>0</v>
          </cell>
          <cell r="BI298">
            <v>28</v>
          </cell>
        </row>
        <row r="299">
          <cell r="A299">
            <v>34023205</v>
          </cell>
          <cell r="B299" t="str">
            <v>MORSHI</v>
          </cell>
          <cell r="C299">
            <v>201208</v>
          </cell>
          <cell r="D299">
            <v>1651</v>
          </cell>
          <cell r="E299" t="str">
            <v>SHE GHAT</v>
          </cell>
          <cell r="F299">
            <v>34023</v>
          </cell>
          <cell r="G299" t="str">
            <v>33KV SHE'GHAT</v>
          </cell>
          <cell r="H299">
            <v>205</v>
          </cell>
          <cell r="I299" t="str">
            <v>11KV WATER FILTER</v>
          </cell>
          <cell r="J299" t="str">
            <v>OTH</v>
          </cell>
          <cell r="K299">
            <v>-3.89</v>
          </cell>
          <cell r="L299">
            <v>100</v>
          </cell>
          <cell r="M299">
            <v>-3.8900000000000006</v>
          </cell>
          <cell r="N299" t="str">
            <v/>
          </cell>
          <cell r="O299">
            <v>-3.89</v>
          </cell>
          <cell r="P299" t="str">
            <v>E</v>
          </cell>
          <cell r="Q299">
            <v>1</v>
          </cell>
          <cell r="R299">
            <v>0</v>
          </cell>
          <cell r="S299">
            <v>0</v>
          </cell>
          <cell r="T299">
            <v>2.57</v>
          </cell>
          <cell r="U299">
            <v>0</v>
          </cell>
          <cell r="V299">
            <v>0</v>
          </cell>
          <cell r="W299">
            <v>30710</v>
          </cell>
          <cell r="X299">
            <v>0</v>
          </cell>
          <cell r="Y299">
            <v>0</v>
          </cell>
          <cell r="Z299">
            <v>37.5</v>
          </cell>
          <cell r="AA299">
            <v>0</v>
          </cell>
          <cell r="AB299">
            <v>0</v>
          </cell>
          <cell r="AC299">
            <v>106875.65</v>
          </cell>
          <cell r="AD299">
            <v>0</v>
          </cell>
          <cell r="AE299">
            <v>0</v>
          </cell>
          <cell r="AF299">
            <v>78849.25</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X299">
            <v>0</v>
          </cell>
          <cell r="AY299">
            <v>0</v>
          </cell>
          <cell r="AZ299">
            <v>0</v>
          </cell>
          <cell r="BA299">
            <v>29560</v>
          </cell>
          <cell r="BB299">
            <v>135.54</v>
          </cell>
          <cell r="BC299">
            <v>0</v>
          </cell>
          <cell r="BD299">
            <v>0</v>
          </cell>
          <cell r="BE299">
            <v>-3.89</v>
          </cell>
          <cell r="BF299">
            <v>29560</v>
          </cell>
          <cell r="BG299">
            <v>0</v>
          </cell>
          <cell r="BI299">
            <v>1</v>
          </cell>
        </row>
        <row r="300">
          <cell r="A300">
            <v>34023206</v>
          </cell>
          <cell r="B300" t="str">
            <v>MORSHI</v>
          </cell>
          <cell r="C300">
            <v>201208</v>
          </cell>
          <cell r="D300">
            <v>1651</v>
          </cell>
          <cell r="E300" t="str">
            <v>SHE GHAT</v>
          </cell>
          <cell r="F300">
            <v>34023</v>
          </cell>
          <cell r="G300" t="str">
            <v>33KV SHE'GHAT</v>
          </cell>
          <cell r="H300">
            <v>206</v>
          </cell>
          <cell r="I300" t="str">
            <v>11 KV Tiwsa Ghat</v>
          </cell>
          <cell r="J300" t="str">
            <v>OTH</v>
          </cell>
          <cell r="K300">
            <v>11.86</v>
          </cell>
          <cell r="L300">
            <v>100</v>
          </cell>
          <cell r="M300">
            <v>11.86</v>
          </cell>
          <cell r="N300" t="str">
            <v>A</v>
          </cell>
          <cell r="O300">
            <v>11.86</v>
          </cell>
          <cell r="P300" t="str">
            <v>A</v>
          </cell>
          <cell r="Q300">
            <v>722</v>
          </cell>
          <cell r="R300">
            <v>0</v>
          </cell>
          <cell r="S300">
            <v>0</v>
          </cell>
          <cell r="T300">
            <v>751260.93</v>
          </cell>
          <cell r="U300">
            <v>0</v>
          </cell>
          <cell r="V300">
            <v>0</v>
          </cell>
          <cell r="W300">
            <v>163032</v>
          </cell>
          <cell r="X300">
            <v>0</v>
          </cell>
          <cell r="Y300">
            <v>0</v>
          </cell>
          <cell r="Z300">
            <v>510.09320000000002</v>
          </cell>
          <cell r="AA300">
            <v>0</v>
          </cell>
          <cell r="AB300">
            <v>0</v>
          </cell>
          <cell r="AC300">
            <v>905329.63</v>
          </cell>
          <cell r="AD300">
            <v>0</v>
          </cell>
          <cell r="AE300">
            <v>0</v>
          </cell>
          <cell r="AF300">
            <v>759024.58</v>
          </cell>
          <cell r="AG300">
            <v>0</v>
          </cell>
          <cell r="AH300">
            <v>0</v>
          </cell>
          <cell r="AI300">
            <v>768790.52</v>
          </cell>
          <cell r="AJ300">
            <v>0</v>
          </cell>
          <cell r="AK300">
            <v>0</v>
          </cell>
          <cell r="AL300">
            <v>0</v>
          </cell>
          <cell r="AM300">
            <v>0</v>
          </cell>
          <cell r="AN300">
            <v>0</v>
          </cell>
          <cell r="AO300">
            <v>348340.64</v>
          </cell>
          <cell r="AP300">
            <v>0</v>
          </cell>
          <cell r="AQ300">
            <v>0</v>
          </cell>
          <cell r="AR300">
            <v>0</v>
          </cell>
          <cell r="AS300">
            <v>0</v>
          </cell>
          <cell r="AT300">
            <v>0</v>
          </cell>
          <cell r="AX300">
            <v>0</v>
          </cell>
          <cell r="AY300">
            <v>0</v>
          </cell>
          <cell r="AZ300">
            <v>0</v>
          </cell>
          <cell r="BA300">
            <v>184960</v>
          </cell>
          <cell r="BB300">
            <v>118.58</v>
          </cell>
          <cell r="BC300">
            <v>0</v>
          </cell>
          <cell r="BD300">
            <v>0</v>
          </cell>
          <cell r="BE300">
            <v>11.86</v>
          </cell>
          <cell r="BF300">
            <v>184960</v>
          </cell>
          <cell r="BG300">
            <v>0</v>
          </cell>
          <cell r="BI300">
            <v>12</v>
          </cell>
        </row>
        <row r="301">
          <cell r="A301">
            <v>34023207</v>
          </cell>
          <cell r="B301" t="str">
            <v>MORSHI</v>
          </cell>
          <cell r="C301">
            <v>201208</v>
          </cell>
          <cell r="D301">
            <v>1651</v>
          </cell>
          <cell r="E301" t="str">
            <v>SHE GHAT</v>
          </cell>
          <cell r="F301">
            <v>34023</v>
          </cell>
          <cell r="G301" t="str">
            <v>33KV SHE'GHAT</v>
          </cell>
          <cell r="H301">
            <v>207</v>
          </cell>
          <cell r="I301" t="str">
            <v>11KV JAMTALAO -GAOTHAN-</v>
          </cell>
          <cell r="J301" t="str">
            <v>OTH</v>
          </cell>
          <cell r="K301">
            <v>44.68</v>
          </cell>
          <cell r="L301">
            <v>100</v>
          </cell>
          <cell r="M301">
            <v>44.68</v>
          </cell>
          <cell r="N301" t="str">
            <v>E</v>
          </cell>
          <cell r="O301">
            <v>44.68</v>
          </cell>
          <cell r="P301" t="str">
            <v>E</v>
          </cell>
          <cell r="Q301">
            <v>5</v>
          </cell>
          <cell r="R301">
            <v>0</v>
          </cell>
          <cell r="S301">
            <v>0</v>
          </cell>
          <cell r="T301">
            <v>8.1</v>
          </cell>
          <cell r="U301">
            <v>0</v>
          </cell>
          <cell r="V301">
            <v>0</v>
          </cell>
          <cell r="W301">
            <v>6237</v>
          </cell>
          <cell r="X301">
            <v>0</v>
          </cell>
          <cell r="Y301">
            <v>0</v>
          </cell>
          <cell r="Z301">
            <v>45</v>
          </cell>
          <cell r="AA301">
            <v>0</v>
          </cell>
          <cell r="AB301">
            <v>0</v>
          </cell>
          <cell r="AC301">
            <v>18335.77</v>
          </cell>
          <cell r="AD301">
            <v>0</v>
          </cell>
          <cell r="AE301">
            <v>0</v>
          </cell>
          <cell r="AF301">
            <v>14543.49</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X301">
            <v>0</v>
          </cell>
          <cell r="AY301">
            <v>0</v>
          </cell>
          <cell r="AZ301">
            <v>0</v>
          </cell>
          <cell r="BA301">
            <v>11274</v>
          </cell>
          <cell r="BB301">
            <v>126.04</v>
          </cell>
          <cell r="BC301">
            <v>0</v>
          </cell>
          <cell r="BD301">
            <v>0</v>
          </cell>
          <cell r="BE301">
            <v>44.68</v>
          </cell>
          <cell r="BF301">
            <v>11274</v>
          </cell>
          <cell r="BG301">
            <v>0</v>
          </cell>
          <cell r="BI301">
            <v>2</v>
          </cell>
        </row>
        <row r="302">
          <cell r="A302">
            <v>34023208</v>
          </cell>
          <cell r="B302" t="str">
            <v>MORSHI</v>
          </cell>
          <cell r="C302">
            <v>201208</v>
          </cell>
          <cell r="D302">
            <v>1651</v>
          </cell>
          <cell r="E302" t="str">
            <v>SHE GHAT</v>
          </cell>
          <cell r="F302">
            <v>34023</v>
          </cell>
          <cell r="G302" t="str">
            <v>33KV SHE'GHAT</v>
          </cell>
          <cell r="H302">
            <v>208</v>
          </cell>
          <cell r="I302" t="str">
            <v>11 KV Satnoor-Gaothan-</v>
          </cell>
          <cell r="J302" t="str">
            <v>OTH</v>
          </cell>
          <cell r="K302">
            <v>34.340000000000003</v>
          </cell>
          <cell r="L302">
            <v>100</v>
          </cell>
          <cell r="M302">
            <v>34.340000000000003</v>
          </cell>
          <cell r="N302" t="str">
            <v>D</v>
          </cell>
          <cell r="O302">
            <v>34.340000000000003</v>
          </cell>
          <cell r="P302" t="str">
            <v>D</v>
          </cell>
          <cell r="Q302">
            <v>453</v>
          </cell>
          <cell r="R302">
            <v>3</v>
          </cell>
          <cell r="S302">
            <v>0</v>
          </cell>
          <cell r="T302">
            <v>571647.28</v>
          </cell>
          <cell r="U302">
            <v>259.14</v>
          </cell>
          <cell r="V302">
            <v>0</v>
          </cell>
          <cell r="W302">
            <v>139751</v>
          </cell>
          <cell r="X302">
            <v>1305</v>
          </cell>
          <cell r="Y302">
            <v>0</v>
          </cell>
          <cell r="Z302">
            <v>297.31439999999998</v>
          </cell>
          <cell r="AA302">
            <v>18</v>
          </cell>
          <cell r="AB302">
            <v>0</v>
          </cell>
          <cell r="AC302">
            <v>582388.82999999996</v>
          </cell>
          <cell r="AD302">
            <v>1533.93</v>
          </cell>
          <cell r="AE302">
            <v>0</v>
          </cell>
          <cell r="AF302">
            <v>489920.68</v>
          </cell>
          <cell r="AG302">
            <v>881.97</v>
          </cell>
          <cell r="AH302">
            <v>0</v>
          </cell>
          <cell r="AI302">
            <v>583326.63</v>
          </cell>
          <cell r="AJ302">
            <v>69.73</v>
          </cell>
          <cell r="AK302">
            <v>0</v>
          </cell>
          <cell r="AL302">
            <v>0</v>
          </cell>
          <cell r="AM302">
            <v>0</v>
          </cell>
          <cell r="AN302">
            <v>0</v>
          </cell>
          <cell r="AO302">
            <v>318964.63</v>
          </cell>
          <cell r="AP302">
            <v>70.06</v>
          </cell>
          <cell r="AQ302">
            <v>0</v>
          </cell>
          <cell r="AR302">
            <v>0</v>
          </cell>
          <cell r="AS302">
            <v>0</v>
          </cell>
          <cell r="AT302">
            <v>0</v>
          </cell>
          <cell r="AX302">
            <v>0</v>
          </cell>
          <cell r="AY302">
            <v>0</v>
          </cell>
          <cell r="AZ302">
            <v>0</v>
          </cell>
          <cell r="BA302">
            <v>212827</v>
          </cell>
          <cell r="BB302">
            <v>118.05</v>
          </cell>
          <cell r="BC302">
            <v>198.61</v>
          </cell>
          <cell r="BD302">
            <v>0</v>
          </cell>
          <cell r="BE302">
            <v>34.340000000000003</v>
          </cell>
          <cell r="BF302">
            <v>212827</v>
          </cell>
          <cell r="BG302">
            <v>0</v>
          </cell>
          <cell r="BI302">
            <v>9</v>
          </cell>
        </row>
        <row r="303">
          <cell r="A303">
            <v>34036201</v>
          </cell>
          <cell r="B303" t="str">
            <v>MORSHI</v>
          </cell>
          <cell r="C303">
            <v>201208</v>
          </cell>
          <cell r="D303">
            <v>1651</v>
          </cell>
          <cell r="E303" t="str">
            <v>SHE GHAT</v>
          </cell>
          <cell r="F303">
            <v>34036</v>
          </cell>
          <cell r="G303" t="str">
            <v>33KV PUSALA</v>
          </cell>
          <cell r="H303">
            <v>201</v>
          </cell>
          <cell r="I303" t="str">
            <v>11KV PUSALA GAOTHAN</v>
          </cell>
          <cell r="J303" t="str">
            <v>OTH</v>
          </cell>
          <cell r="K303">
            <v>17.600000000000001</v>
          </cell>
          <cell r="L303">
            <v>100</v>
          </cell>
          <cell r="M303">
            <v>17.599999999999994</v>
          </cell>
          <cell r="N303" t="str">
            <v>A</v>
          </cell>
          <cell r="O303">
            <v>17.600000000000001</v>
          </cell>
          <cell r="P303" t="str">
            <v>A</v>
          </cell>
          <cell r="Q303">
            <v>1961</v>
          </cell>
          <cell r="R303">
            <v>5</v>
          </cell>
          <cell r="S303">
            <v>5</v>
          </cell>
          <cell r="T303">
            <v>686428.58</v>
          </cell>
          <cell r="U303">
            <v>36348.629999999997</v>
          </cell>
          <cell r="V303">
            <v>100862.7</v>
          </cell>
          <cell r="W303">
            <v>508174</v>
          </cell>
          <cell r="X303">
            <v>2649</v>
          </cell>
          <cell r="Y303">
            <v>1935</v>
          </cell>
          <cell r="Z303">
            <v>1068.5434</v>
          </cell>
          <cell r="AA303">
            <v>15</v>
          </cell>
          <cell r="AB303">
            <v>15</v>
          </cell>
          <cell r="AC303">
            <v>2605669.27</v>
          </cell>
          <cell r="AD303">
            <v>718.68</v>
          </cell>
          <cell r="AE303">
            <v>42.03</v>
          </cell>
          <cell r="AF303">
            <v>2463684.2999999998</v>
          </cell>
          <cell r="AG303">
            <v>1378.59</v>
          </cell>
          <cell r="AH303">
            <v>2842.5</v>
          </cell>
          <cell r="AI303">
            <v>1005247.92</v>
          </cell>
          <cell r="AJ303">
            <v>35971.08</v>
          </cell>
          <cell r="AK303">
            <v>100869.01</v>
          </cell>
          <cell r="AL303">
            <v>0</v>
          </cell>
          <cell r="AM303">
            <v>0</v>
          </cell>
          <cell r="AN303">
            <v>0</v>
          </cell>
          <cell r="AO303">
            <v>448067.31</v>
          </cell>
          <cell r="AP303">
            <v>61806.77</v>
          </cell>
          <cell r="AQ303">
            <v>142419.09</v>
          </cell>
          <cell r="AR303">
            <v>0</v>
          </cell>
          <cell r="AS303">
            <v>0</v>
          </cell>
          <cell r="AT303">
            <v>0</v>
          </cell>
          <cell r="AX303">
            <v>0</v>
          </cell>
          <cell r="AY303">
            <v>0</v>
          </cell>
          <cell r="AZ303">
            <v>0</v>
          </cell>
          <cell r="BA303">
            <v>616720</v>
          </cell>
          <cell r="BB303">
            <v>102.02</v>
          </cell>
          <cell r="BC303">
            <v>41.2</v>
          </cell>
          <cell r="BD303">
            <v>1.76</v>
          </cell>
          <cell r="BE303">
            <v>17.600000000000001</v>
          </cell>
          <cell r="BF303">
            <v>616720</v>
          </cell>
          <cell r="BG303">
            <v>0</v>
          </cell>
          <cell r="BI303">
            <v>17</v>
          </cell>
        </row>
        <row r="304">
          <cell r="A304">
            <v>34036202</v>
          </cell>
          <cell r="B304" t="str">
            <v>MORSHI</v>
          </cell>
          <cell r="C304">
            <v>201208</v>
          </cell>
          <cell r="D304">
            <v>1651</v>
          </cell>
          <cell r="E304" t="str">
            <v>SHE GHAT</v>
          </cell>
          <cell r="F304">
            <v>34036</v>
          </cell>
          <cell r="G304" t="str">
            <v>33KV PUSALA</v>
          </cell>
          <cell r="H304">
            <v>202</v>
          </cell>
          <cell r="I304" t="str">
            <v>11KV URAD AG</v>
          </cell>
          <cell r="J304" t="str">
            <v>AGD</v>
          </cell>
          <cell r="K304">
            <v>-690.91</v>
          </cell>
          <cell r="L304">
            <v>19.983333300000002</v>
          </cell>
          <cell r="M304">
            <v>-58.050181403029995</v>
          </cell>
          <cell r="N304" t="str">
            <v/>
          </cell>
          <cell r="O304">
            <v>-58.05</v>
          </cell>
          <cell r="P304" t="str">
            <v>E</v>
          </cell>
          <cell r="Q304">
            <v>1026</v>
          </cell>
          <cell r="R304">
            <v>623</v>
          </cell>
          <cell r="S304">
            <v>391</v>
          </cell>
          <cell r="T304">
            <v>9514039.1699999999</v>
          </cell>
          <cell r="U304">
            <v>3670302.27</v>
          </cell>
          <cell r="V304">
            <v>5774518.7199999997</v>
          </cell>
          <cell r="W304">
            <v>495980</v>
          </cell>
          <cell r="X304">
            <v>322800</v>
          </cell>
          <cell r="Y304">
            <v>161766</v>
          </cell>
          <cell r="Z304">
            <v>3299.2788</v>
          </cell>
          <cell r="AA304">
            <v>1981.5</v>
          </cell>
          <cell r="AB304">
            <v>1254</v>
          </cell>
          <cell r="AC304">
            <v>138819.01999999999</v>
          </cell>
          <cell r="AD304">
            <v>83795.22</v>
          </cell>
          <cell r="AE304">
            <v>47022.57</v>
          </cell>
          <cell r="AF304">
            <v>482664.68</v>
          </cell>
          <cell r="AG304">
            <v>174864.42</v>
          </cell>
          <cell r="AH304">
            <v>248688.48</v>
          </cell>
          <cell r="AI304">
            <v>9457759.5399999991</v>
          </cell>
          <cell r="AJ304">
            <v>3656847.96</v>
          </cell>
          <cell r="AK304">
            <v>5750092.46</v>
          </cell>
          <cell r="AL304">
            <v>0</v>
          </cell>
          <cell r="AM304">
            <v>0</v>
          </cell>
          <cell r="AN304">
            <v>0</v>
          </cell>
          <cell r="AO304">
            <v>14391617.199999999</v>
          </cell>
          <cell r="AP304">
            <v>6157693.1399999997</v>
          </cell>
          <cell r="AQ304">
            <v>8232835.8700000001</v>
          </cell>
          <cell r="AR304">
            <v>0</v>
          </cell>
          <cell r="AS304">
            <v>0</v>
          </cell>
          <cell r="AT304">
            <v>0</v>
          </cell>
          <cell r="AX304">
            <v>0</v>
          </cell>
          <cell r="AY304">
            <v>0</v>
          </cell>
          <cell r="AZ304">
            <v>0</v>
          </cell>
          <cell r="BA304">
            <v>62710</v>
          </cell>
          <cell r="BB304">
            <v>-8.25</v>
          </cell>
          <cell r="BC304">
            <v>53.16</v>
          </cell>
          <cell r="BD304">
            <v>15.04</v>
          </cell>
          <cell r="BE304">
            <v>-690.91</v>
          </cell>
          <cell r="BF304">
            <v>62710</v>
          </cell>
          <cell r="BG304">
            <v>0</v>
          </cell>
          <cell r="BI304">
            <v>42</v>
          </cell>
        </row>
        <row r="305">
          <cell r="A305">
            <v>34036203</v>
          </cell>
          <cell r="B305" t="str">
            <v>MORSHI</v>
          </cell>
          <cell r="C305">
            <v>201208</v>
          </cell>
          <cell r="D305">
            <v>1651</v>
          </cell>
          <cell r="E305" t="str">
            <v>SHE GHAT</v>
          </cell>
          <cell r="F305">
            <v>34036</v>
          </cell>
          <cell r="G305" t="str">
            <v>33KV PUSALA</v>
          </cell>
          <cell r="H305">
            <v>203</v>
          </cell>
          <cell r="I305" t="str">
            <v>11KV LINGA</v>
          </cell>
          <cell r="J305" t="str">
            <v>AGD</v>
          </cell>
          <cell r="K305">
            <v>-59.88</v>
          </cell>
          <cell r="L305">
            <v>67.763333299999999</v>
          </cell>
          <cell r="M305">
            <v>-8.3400172800399872</v>
          </cell>
          <cell r="N305" t="str">
            <v/>
          </cell>
          <cell r="O305">
            <v>-8.34</v>
          </cell>
          <cell r="P305" t="str">
            <v>E</v>
          </cell>
          <cell r="Q305">
            <v>1103</v>
          </cell>
          <cell r="R305">
            <v>274</v>
          </cell>
          <cell r="S305">
            <v>167</v>
          </cell>
          <cell r="T305">
            <v>4795497.55</v>
          </cell>
          <cell r="U305">
            <v>1165276.23</v>
          </cell>
          <cell r="V305">
            <v>2967119.21</v>
          </cell>
          <cell r="W305">
            <v>325640.5</v>
          </cell>
          <cell r="X305">
            <v>141921</v>
          </cell>
          <cell r="Y305">
            <v>65467.5</v>
          </cell>
          <cell r="Z305">
            <v>2280.6232</v>
          </cell>
          <cell r="AA305">
            <v>936.5</v>
          </cell>
          <cell r="AB305">
            <v>507.5</v>
          </cell>
          <cell r="AC305">
            <v>637323.55000000005</v>
          </cell>
          <cell r="AD305">
            <v>53506.59</v>
          </cell>
          <cell r="AE305">
            <v>16942.169999999998</v>
          </cell>
          <cell r="AF305">
            <v>650612.03</v>
          </cell>
          <cell r="AG305">
            <v>75910.59</v>
          </cell>
          <cell r="AH305">
            <v>97050.75</v>
          </cell>
          <cell r="AI305">
            <v>4910299.17</v>
          </cell>
          <cell r="AJ305">
            <v>1159926.8</v>
          </cell>
          <cell r="AK305">
            <v>2966602.57</v>
          </cell>
          <cell r="AL305">
            <v>0</v>
          </cell>
          <cell r="AM305">
            <v>0</v>
          </cell>
          <cell r="AN305">
            <v>0</v>
          </cell>
          <cell r="AO305">
            <v>6897707.2800000003</v>
          </cell>
          <cell r="AP305">
            <v>2032124.49</v>
          </cell>
          <cell r="AQ305">
            <v>4499941.29</v>
          </cell>
          <cell r="AR305">
            <v>0</v>
          </cell>
          <cell r="AS305">
            <v>0</v>
          </cell>
          <cell r="AT305">
            <v>0</v>
          </cell>
          <cell r="AX305">
            <v>0</v>
          </cell>
          <cell r="AY305">
            <v>0</v>
          </cell>
          <cell r="AZ305">
            <v>0</v>
          </cell>
          <cell r="BA305">
            <v>206520</v>
          </cell>
          <cell r="BB305">
            <v>111.1</v>
          </cell>
          <cell r="BC305">
            <v>81.94</v>
          </cell>
          <cell r="BD305">
            <v>21.35</v>
          </cell>
          <cell r="BE305">
            <v>-57.68</v>
          </cell>
          <cell r="BF305">
            <v>206520</v>
          </cell>
          <cell r="BG305">
            <v>0</v>
          </cell>
          <cell r="BH305">
            <v>52</v>
          </cell>
          <cell r="BI305">
            <v>36</v>
          </cell>
        </row>
        <row r="306">
          <cell r="A306">
            <v>34036204</v>
          </cell>
          <cell r="B306" t="str">
            <v>MORSHI</v>
          </cell>
          <cell r="C306">
            <v>201208</v>
          </cell>
          <cell r="D306">
            <v>1651</v>
          </cell>
          <cell r="E306" t="str">
            <v>SHE GHAT</v>
          </cell>
          <cell r="F306">
            <v>34036</v>
          </cell>
          <cell r="G306" t="str">
            <v>33KV PUSALA</v>
          </cell>
          <cell r="H306">
            <v>204</v>
          </cell>
          <cell r="I306" t="str">
            <v>11KV URAD GAOTHAN</v>
          </cell>
          <cell r="J306" t="str">
            <v>OTH</v>
          </cell>
          <cell r="K306">
            <v>31.91</v>
          </cell>
          <cell r="L306">
            <v>87.52</v>
          </cell>
          <cell r="M306">
            <v>40.407632000000007</v>
          </cell>
          <cell r="N306" t="str">
            <v>D</v>
          </cell>
          <cell r="O306">
            <v>40.409999999999997</v>
          </cell>
          <cell r="P306" t="str">
            <v>D</v>
          </cell>
          <cell r="Q306">
            <v>750</v>
          </cell>
          <cell r="R306">
            <v>11</v>
          </cell>
          <cell r="S306">
            <v>3</v>
          </cell>
          <cell r="T306">
            <v>1206874.93</v>
          </cell>
          <cell r="U306">
            <v>23635.33</v>
          </cell>
          <cell r="V306">
            <v>31337.439999999999</v>
          </cell>
          <cell r="W306">
            <v>161618</v>
          </cell>
          <cell r="X306">
            <v>3390</v>
          </cell>
          <cell r="Y306">
            <v>1161</v>
          </cell>
          <cell r="Z306">
            <v>400.36059999999998</v>
          </cell>
          <cell r="AA306">
            <v>35</v>
          </cell>
          <cell r="AB306">
            <v>9</v>
          </cell>
          <cell r="AC306">
            <v>613848.80000000005</v>
          </cell>
          <cell r="AD306">
            <v>2439.15</v>
          </cell>
          <cell r="AE306">
            <v>573.39</v>
          </cell>
          <cell r="AF306">
            <v>654292.06000000006</v>
          </cell>
          <cell r="AG306">
            <v>2313.81</v>
          </cell>
          <cell r="AH306">
            <v>1700.67</v>
          </cell>
          <cell r="AI306">
            <v>1345670.33</v>
          </cell>
          <cell r="AJ306">
            <v>23449.55</v>
          </cell>
          <cell r="AK306">
            <v>31350.3</v>
          </cell>
          <cell r="AL306">
            <v>0</v>
          </cell>
          <cell r="AM306">
            <v>0</v>
          </cell>
          <cell r="AN306">
            <v>0</v>
          </cell>
          <cell r="AO306">
            <v>967180.15</v>
          </cell>
          <cell r="AP306">
            <v>42157.919999999998</v>
          </cell>
          <cell r="AQ306">
            <v>38666.67</v>
          </cell>
          <cell r="AR306">
            <v>0</v>
          </cell>
          <cell r="AS306">
            <v>0</v>
          </cell>
          <cell r="AT306">
            <v>0</v>
          </cell>
          <cell r="AX306">
            <v>0</v>
          </cell>
          <cell r="AY306">
            <v>0</v>
          </cell>
          <cell r="AZ306">
            <v>0</v>
          </cell>
          <cell r="BA306">
            <v>237360</v>
          </cell>
          <cell r="BB306">
            <v>87.52</v>
          </cell>
          <cell r="BC306">
            <v>124.75</v>
          </cell>
          <cell r="BD306">
            <v>41.86</v>
          </cell>
          <cell r="BE306">
            <v>31.91</v>
          </cell>
          <cell r="BF306">
            <v>237360</v>
          </cell>
          <cell r="BG306">
            <v>0</v>
          </cell>
          <cell r="BI306">
            <v>9</v>
          </cell>
        </row>
        <row r="307">
          <cell r="A307">
            <v>34036205</v>
          </cell>
          <cell r="B307" t="str">
            <v>MORSHI</v>
          </cell>
          <cell r="C307">
            <v>201208</v>
          </cell>
          <cell r="D307">
            <v>1651</v>
          </cell>
          <cell r="E307" t="str">
            <v>SHE GHAT</v>
          </cell>
          <cell r="F307">
            <v>34036</v>
          </cell>
          <cell r="G307" t="str">
            <v>33 KV PUSLA</v>
          </cell>
          <cell r="H307">
            <v>205</v>
          </cell>
          <cell r="I307" t="str">
            <v>11 KV PUSLA AG</v>
          </cell>
          <cell r="J307" t="str">
            <v>AGD</v>
          </cell>
          <cell r="K307">
            <v>-695.01</v>
          </cell>
          <cell r="L307">
            <v>47.383333299999997</v>
          </cell>
          <cell r="M307">
            <v>-276.70223806832996</v>
          </cell>
          <cell r="N307" t="str">
            <v/>
          </cell>
          <cell r="O307">
            <v>-276.7</v>
          </cell>
          <cell r="P307" t="str">
            <v>E</v>
          </cell>
          <cell r="Q307">
            <v>618</v>
          </cell>
          <cell r="R307">
            <v>391</v>
          </cell>
          <cell r="S307">
            <v>196</v>
          </cell>
          <cell r="T307">
            <v>6842597.5899999999</v>
          </cell>
          <cell r="U307">
            <v>2994192.39</v>
          </cell>
          <cell r="V307">
            <v>3844934.21</v>
          </cell>
          <cell r="W307">
            <v>211155.5</v>
          </cell>
          <cell r="X307">
            <v>125628</v>
          </cell>
          <cell r="Y307">
            <v>79915.5</v>
          </cell>
          <cell r="Z307">
            <v>1913.4</v>
          </cell>
          <cell r="AA307">
            <v>1265</v>
          </cell>
          <cell r="AB307">
            <v>619.5</v>
          </cell>
          <cell r="AC307">
            <v>54502.19</v>
          </cell>
          <cell r="AD307">
            <v>27647.85</v>
          </cell>
          <cell r="AE307">
            <v>6441.45</v>
          </cell>
          <cell r="AF307">
            <v>210441.62</v>
          </cell>
          <cell r="AG307">
            <v>67590.960000000006</v>
          </cell>
          <cell r="AH307">
            <v>121913.01</v>
          </cell>
          <cell r="AI307">
            <v>6838775.9500000002</v>
          </cell>
          <cell r="AJ307">
            <v>2987380.32</v>
          </cell>
          <cell r="AK307">
            <v>3844959.04</v>
          </cell>
          <cell r="AL307">
            <v>0</v>
          </cell>
          <cell r="AM307">
            <v>0</v>
          </cell>
          <cell r="AN307">
            <v>0</v>
          </cell>
          <cell r="AO307">
            <v>10795026.300000001</v>
          </cell>
          <cell r="AP307">
            <v>5274787</v>
          </cell>
          <cell r="AQ307">
            <v>5520139.7300000004</v>
          </cell>
          <cell r="AR307">
            <v>0</v>
          </cell>
          <cell r="AS307">
            <v>0</v>
          </cell>
          <cell r="AT307">
            <v>0</v>
          </cell>
          <cell r="AX307">
            <v>0</v>
          </cell>
          <cell r="AY307">
            <v>0</v>
          </cell>
          <cell r="AZ307">
            <v>0</v>
          </cell>
          <cell r="BA307">
            <v>26560</v>
          </cell>
          <cell r="BB307">
            <v>93.24</v>
          </cell>
          <cell r="BC307">
            <v>42.31</v>
          </cell>
          <cell r="BD307">
            <v>6.6</v>
          </cell>
          <cell r="BE307">
            <v>-695.01</v>
          </cell>
          <cell r="BF307">
            <v>26560</v>
          </cell>
          <cell r="BG307">
            <v>0</v>
          </cell>
          <cell r="BI307">
            <v>28</v>
          </cell>
        </row>
        <row r="308">
          <cell r="A308">
            <v>34047201</v>
          </cell>
          <cell r="B308" t="str">
            <v>MORSHI</v>
          </cell>
          <cell r="C308">
            <v>201208</v>
          </cell>
          <cell r="D308">
            <v>1651</v>
          </cell>
          <cell r="E308" t="str">
            <v>SHE GHAT</v>
          </cell>
          <cell r="F308">
            <v>34047</v>
          </cell>
          <cell r="G308" t="str">
            <v>33 TEMBHURKHEDA</v>
          </cell>
          <cell r="H308">
            <v>201</v>
          </cell>
          <cell r="I308" t="str">
            <v>11 KV TEMBHURKHEDA GAOTHAN</v>
          </cell>
          <cell r="J308" t="str">
            <v>OTH</v>
          </cell>
          <cell r="K308">
            <v>7.55</v>
          </cell>
          <cell r="L308">
            <v>100</v>
          </cell>
          <cell r="M308">
            <v>7.5499999999999972</v>
          </cell>
          <cell r="N308" t="str">
            <v>A</v>
          </cell>
          <cell r="O308">
            <v>7.55</v>
          </cell>
          <cell r="P308" t="str">
            <v>A</v>
          </cell>
          <cell r="Q308">
            <v>1892</v>
          </cell>
          <cell r="R308">
            <v>1</v>
          </cell>
          <cell r="S308">
            <v>0</v>
          </cell>
          <cell r="T308">
            <v>801315.15</v>
          </cell>
          <cell r="U308">
            <v>0</v>
          </cell>
          <cell r="V308">
            <v>0</v>
          </cell>
          <cell r="W308">
            <v>444724</v>
          </cell>
          <cell r="X308">
            <v>582</v>
          </cell>
          <cell r="Y308">
            <v>0</v>
          </cell>
          <cell r="Z308">
            <v>1239.5218</v>
          </cell>
          <cell r="AA308">
            <v>3</v>
          </cell>
          <cell r="AB308">
            <v>0</v>
          </cell>
          <cell r="AC308">
            <v>2548609.66</v>
          </cell>
          <cell r="AD308">
            <v>495.66</v>
          </cell>
          <cell r="AE308">
            <v>0</v>
          </cell>
          <cell r="AF308">
            <v>2106677.2999999998</v>
          </cell>
          <cell r="AG308">
            <v>301.89</v>
          </cell>
          <cell r="AH308">
            <v>0</v>
          </cell>
          <cell r="AI308">
            <v>887434.2</v>
          </cell>
          <cell r="AJ308">
            <v>0</v>
          </cell>
          <cell r="AK308">
            <v>0</v>
          </cell>
          <cell r="AL308">
            <v>0</v>
          </cell>
          <cell r="AM308">
            <v>0</v>
          </cell>
          <cell r="AN308">
            <v>0</v>
          </cell>
          <cell r="AO308">
            <v>527154.31000000006</v>
          </cell>
          <cell r="AP308">
            <v>0</v>
          </cell>
          <cell r="AQ308">
            <v>0</v>
          </cell>
          <cell r="AR308">
            <v>0</v>
          </cell>
          <cell r="AS308">
            <v>0</v>
          </cell>
          <cell r="AT308">
            <v>0</v>
          </cell>
          <cell r="AX308">
            <v>0</v>
          </cell>
          <cell r="AY308">
            <v>0</v>
          </cell>
          <cell r="AZ308">
            <v>0</v>
          </cell>
          <cell r="BA308">
            <v>481040</v>
          </cell>
          <cell r="BB308">
            <v>119.74</v>
          </cell>
          <cell r="BC308">
            <v>205.24</v>
          </cell>
          <cell r="BD308">
            <v>0</v>
          </cell>
          <cell r="BE308">
            <v>7.55</v>
          </cell>
          <cell r="BF308">
            <v>481040</v>
          </cell>
          <cell r="BG308">
            <v>0</v>
          </cell>
          <cell r="BI308">
            <v>19</v>
          </cell>
        </row>
        <row r="309">
          <cell r="A309">
            <v>34047202</v>
          </cell>
          <cell r="B309" t="str">
            <v>MORSHI</v>
          </cell>
          <cell r="C309">
            <v>201208</v>
          </cell>
          <cell r="D309">
            <v>1651</v>
          </cell>
          <cell r="E309" t="str">
            <v>SHE GHAT</v>
          </cell>
          <cell r="F309">
            <v>34047</v>
          </cell>
          <cell r="G309" t="str">
            <v>33 KV TEMBHURKHEDA</v>
          </cell>
          <cell r="H309">
            <v>202</v>
          </cell>
          <cell r="I309" t="str">
            <v>11 KV TEMBHURKHEDA AG</v>
          </cell>
          <cell r="J309" t="str">
            <v>AGD</v>
          </cell>
          <cell r="K309">
            <v>-85.07</v>
          </cell>
          <cell r="L309">
            <v>55.853333300000003</v>
          </cell>
          <cell r="M309">
            <v>-3.3677639383100058</v>
          </cell>
          <cell r="N309" t="str">
            <v/>
          </cell>
          <cell r="O309">
            <v>-3.37</v>
          </cell>
          <cell r="P309" t="str">
            <v>E</v>
          </cell>
          <cell r="Q309">
            <v>928</v>
          </cell>
          <cell r="R309">
            <v>708</v>
          </cell>
          <cell r="S309">
            <v>208</v>
          </cell>
          <cell r="T309">
            <v>9230486.1199999992</v>
          </cell>
          <cell r="U309">
            <v>5164222</v>
          </cell>
          <cell r="V309">
            <v>4055071.84</v>
          </cell>
          <cell r="W309">
            <v>519540.5</v>
          </cell>
          <cell r="X309">
            <v>369507</v>
          </cell>
          <cell r="Y309">
            <v>135643.5</v>
          </cell>
          <cell r="Z309">
            <v>3569.5708</v>
          </cell>
          <cell r="AA309">
            <v>2466.5</v>
          </cell>
          <cell r="AB309">
            <v>1051.5</v>
          </cell>
          <cell r="AC309">
            <v>182337.25</v>
          </cell>
          <cell r="AD309">
            <v>108082.44</v>
          </cell>
          <cell r="AE309">
            <v>25743.03</v>
          </cell>
          <cell r="AF309">
            <v>398667.19</v>
          </cell>
          <cell r="AG309">
            <v>209544.66</v>
          </cell>
          <cell r="AH309">
            <v>139919.97</v>
          </cell>
          <cell r="AI309">
            <v>9232270.8300000001</v>
          </cell>
          <cell r="AJ309">
            <v>5147439.55</v>
          </cell>
          <cell r="AK309">
            <v>4054936.17</v>
          </cell>
          <cell r="AL309">
            <v>0</v>
          </cell>
          <cell r="AM309">
            <v>0</v>
          </cell>
          <cell r="AN309">
            <v>0</v>
          </cell>
          <cell r="AO309">
            <v>14020092.800000001</v>
          </cell>
          <cell r="AP309">
            <v>8231629.9699999997</v>
          </cell>
          <cell r="AQ309">
            <v>5769230.2300000004</v>
          </cell>
          <cell r="AR309">
            <v>0</v>
          </cell>
          <cell r="AS309">
            <v>0</v>
          </cell>
          <cell r="AT309">
            <v>0</v>
          </cell>
          <cell r="AX309">
            <v>0</v>
          </cell>
          <cell r="AY309">
            <v>0</v>
          </cell>
          <cell r="AZ309">
            <v>0</v>
          </cell>
          <cell r="BA309">
            <v>280720</v>
          </cell>
          <cell r="BB309">
            <v>87.19</v>
          </cell>
          <cell r="BC309">
            <v>57.46</v>
          </cell>
          <cell r="BD309">
            <v>22.91</v>
          </cell>
          <cell r="BE309">
            <v>-85.07</v>
          </cell>
          <cell r="BF309">
            <v>280720</v>
          </cell>
          <cell r="BG309">
            <v>0</v>
          </cell>
          <cell r="BI309">
            <v>37</v>
          </cell>
        </row>
        <row r="310">
          <cell r="A310">
            <v>34047203</v>
          </cell>
          <cell r="B310" t="str">
            <v>MORSHI</v>
          </cell>
          <cell r="C310">
            <v>201208</v>
          </cell>
          <cell r="D310">
            <v>1651</v>
          </cell>
          <cell r="E310" t="str">
            <v>SHE GHAT</v>
          </cell>
          <cell r="F310">
            <v>34047</v>
          </cell>
          <cell r="G310" t="str">
            <v>33 KV TEMBHURKHEDA</v>
          </cell>
          <cell r="H310">
            <v>203</v>
          </cell>
          <cell r="I310" t="str">
            <v>11 KV GHAVANKUND AG</v>
          </cell>
          <cell r="J310" t="str">
            <v>AGD</v>
          </cell>
          <cell r="K310">
            <v>-65.03</v>
          </cell>
          <cell r="L310">
            <v>56.81</v>
          </cell>
          <cell r="M310">
            <v>6.2464569999999924</v>
          </cell>
          <cell r="N310" t="str">
            <v>A</v>
          </cell>
          <cell r="O310">
            <v>6.25</v>
          </cell>
          <cell r="P310" t="str">
            <v>A</v>
          </cell>
          <cell r="Q310">
            <v>448</v>
          </cell>
          <cell r="R310">
            <v>287</v>
          </cell>
          <cell r="S310">
            <v>154</v>
          </cell>
          <cell r="T310">
            <v>4352644.6100000003</v>
          </cell>
          <cell r="U310">
            <v>1966238.31</v>
          </cell>
          <cell r="V310">
            <v>2386406.2999999998</v>
          </cell>
          <cell r="W310">
            <v>289920</v>
          </cell>
          <cell r="X310">
            <v>152238</v>
          </cell>
          <cell r="Y310">
            <v>99459</v>
          </cell>
          <cell r="Z310">
            <v>1902.2</v>
          </cell>
          <cell r="AA310">
            <v>1055</v>
          </cell>
          <cell r="AB310">
            <v>771</v>
          </cell>
          <cell r="AC310">
            <v>206606.01</v>
          </cell>
          <cell r="AD310">
            <v>48038.07</v>
          </cell>
          <cell r="AE310">
            <v>16034.13</v>
          </cell>
          <cell r="AF310">
            <v>324888.5</v>
          </cell>
          <cell r="AG310">
            <v>86442</v>
          </cell>
          <cell r="AH310">
            <v>98335.89</v>
          </cell>
          <cell r="AI310">
            <v>4388471.08</v>
          </cell>
          <cell r="AJ310">
            <v>1955607.21</v>
          </cell>
          <cell r="AK310">
            <v>2386003.9</v>
          </cell>
          <cell r="AL310">
            <v>0</v>
          </cell>
          <cell r="AM310">
            <v>0</v>
          </cell>
          <cell r="AN310">
            <v>0</v>
          </cell>
          <cell r="AO310">
            <v>6351151.21</v>
          </cell>
          <cell r="AP310">
            <v>3052429.2</v>
          </cell>
          <cell r="AQ310">
            <v>3298722.01</v>
          </cell>
          <cell r="AR310">
            <v>0</v>
          </cell>
          <cell r="AS310">
            <v>0</v>
          </cell>
          <cell r="AT310">
            <v>0</v>
          </cell>
          <cell r="AX310">
            <v>0</v>
          </cell>
          <cell r="AY310">
            <v>0</v>
          </cell>
          <cell r="AZ310">
            <v>0</v>
          </cell>
          <cell r="BA310">
            <v>175680</v>
          </cell>
          <cell r="BB310">
            <v>91.7</v>
          </cell>
          <cell r="BC310">
            <v>58.7</v>
          </cell>
          <cell r="BD310">
            <v>20.03</v>
          </cell>
          <cell r="BE310">
            <v>-65.03</v>
          </cell>
          <cell r="BF310">
            <v>175680</v>
          </cell>
          <cell r="BG310">
            <v>0</v>
          </cell>
          <cell r="BI310">
            <v>22</v>
          </cell>
        </row>
        <row r="311">
          <cell r="A311">
            <v>37017206</v>
          </cell>
          <cell r="B311" t="str">
            <v>MORSHI</v>
          </cell>
          <cell r="C311">
            <v>201208</v>
          </cell>
          <cell r="D311">
            <v>1651</v>
          </cell>
          <cell r="E311" t="str">
            <v>SHE GHAT</v>
          </cell>
          <cell r="F311">
            <v>37017</v>
          </cell>
          <cell r="G311" t="str">
            <v>132KV WARUD</v>
          </cell>
          <cell r="H311">
            <v>206</v>
          </cell>
          <cell r="I311" t="str">
            <v>11KV PUSALA AG</v>
          </cell>
          <cell r="J311" t="str">
            <v>AGD</v>
          </cell>
          <cell r="K311">
            <v>-47.74</v>
          </cell>
          <cell r="L311">
            <v>62.21</v>
          </cell>
          <cell r="M311">
            <v>8.0909459999999882</v>
          </cell>
          <cell r="N311" t="str">
            <v>A</v>
          </cell>
          <cell r="O311">
            <v>8.09</v>
          </cell>
          <cell r="P311" t="str">
            <v>A</v>
          </cell>
          <cell r="Q311">
            <v>1279</v>
          </cell>
          <cell r="R311">
            <v>1090</v>
          </cell>
          <cell r="S311">
            <v>178</v>
          </cell>
          <cell r="T311">
            <v>11686995.199999999</v>
          </cell>
          <cell r="U311">
            <v>8400082.6699999999</v>
          </cell>
          <cell r="V311">
            <v>3286285.24</v>
          </cell>
          <cell r="W311">
            <v>689962.5</v>
          </cell>
          <cell r="X311">
            <v>565776</v>
          </cell>
          <cell r="Y311">
            <v>115132.5</v>
          </cell>
          <cell r="Z311">
            <v>4754.6019999999999</v>
          </cell>
          <cell r="AA311">
            <v>3838.5</v>
          </cell>
          <cell r="AB311">
            <v>892.5</v>
          </cell>
          <cell r="AC311">
            <v>211577.1</v>
          </cell>
          <cell r="AD311">
            <v>167520.95999999999</v>
          </cell>
          <cell r="AE311">
            <v>24202.35</v>
          </cell>
          <cell r="AF311">
            <v>445723.17</v>
          </cell>
          <cell r="AG311">
            <v>315488.49</v>
          </cell>
          <cell r="AH311">
            <v>112673.28</v>
          </cell>
          <cell r="AI311">
            <v>11665046.699999999</v>
          </cell>
          <cell r="AJ311">
            <v>8376761.21</v>
          </cell>
          <cell r="AK311">
            <v>3286646.48</v>
          </cell>
          <cell r="AL311">
            <v>0</v>
          </cell>
          <cell r="AM311">
            <v>0</v>
          </cell>
          <cell r="AN311">
            <v>0</v>
          </cell>
          <cell r="AO311">
            <v>18405564.399999999</v>
          </cell>
          <cell r="AP311">
            <v>13542437</v>
          </cell>
          <cell r="AQ311">
            <v>4863093.74</v>
          </cell>
          <cell r="AR311">
            <v>0</v>
          </cell>
          <cell r="AS311">
            <v>0</v>
          </cell>
          <cell r="AT311">
            <v>0</v>
          </cell>
          <cell r="AX311">
            <v>0</v>
          </cell>
          <cell r="AY311">
            <v>0</v>
          </cell>
          <cell r="AZ311">
            <v>0</v>
          </cell>
          <cell r="BA311">
            <v>467000</v>
          </cell>
          <cell r="BB311">
            <v>111.33</v>
          </cell>
          <cell r="BC311">
            <v>59.9</v>
          </cell>
          <cell r="BD311">
            <v>26.73</v>
          </cell>
          <cell r="BE311">
            <v>-47.74</v>
          </cell>
          <cell r="BF311">
            <v>467000</v>
          </cell>
          <cell r="BG311">
            <v>0</v>
          </cell>
          <cell r="BI311">
            <v>63</v>
          </cell>
        </row>
        <row r="312">
          <cell r="A312">
            <v>37017207</v>
          </cell>
          <cell r="B312" t="str">
            <v>MORSHI</v>
          </cell>
          <cell r="C312">
            <v>201208</v>
          </cell>
          <cell r="D312">
            <v>1651</v>
          </cell>
          <cell r="E312" t="str">
            <v>SHE GHAT</v>
          </cell>
          <cell r="F312">
            <v>37017</v>
          </cell>
          <cell r="G312" t="str">
            <v>132KV WARUD</v>
          </cell>
          <cell r="H312">
            <v>207</v>
          </cell>
          <cell r="I312" t="str">
            <v>11KV TIOSAGHAT AG</v>
          </cell>
          <cell r="J312" t="str">
            <v>AGD</v>
          </cell>
          <cell r="K312">
            <v>-80.760000000000005</v>
          </cell>
          <cell r="L312">
            <v>79.13</v>
          </cell>
          <cell r="M312">
            <v>-43.035387999999983</v>
          </cell>
          <cell r="N312" t="str">
            <v/>
          </cell>
          <cell r="O312">
            <v>-43.04</v>
          </cell>
          <cell r="P312" t="str">
            <v>E</v>
          </cell>
          <cell r="Q312">
            <v>1176</v>
          </cell>
          <cell r="R312">
            <v>1028</v>
          </cell>
          <cell r="S312">
            <v>139</v>
          </cell>
          <cell r="T312">
            <v>10575962</v>
          </cell>
          <cell r="U312">
            <v>7944565.4000000004</v>
          </cell>
          <cell r="V312">
            <v>2629374.2200000002</v>
          </cell>
          <cell r="W312">
            <v>632652</v>
          </cell>
          <cell r="X312">
            <v>539400</v>
          </cell>
          <cell r="Y312">
            <v>86817</v>
          </cell>
          <cell r="Z312">
            <v>5098.8764000000001</v>
          </cell>
          <cell r="AA312">
            <v>4406.5</v>
          </cell>
          <cell r="AB312">
            <v>673</v>
          </cell>
          <cell r="AC312">
            <v>168922.09</v>
          </cell>
          <cell r="AD312">
            <v>146381.94</v>
          </cell>
          <cell r="AE312">
            <v>15284.55</v>
          </cell>
          <cell r="AF312">
            <v>383379.5</v>
          </cell>
          <cell r="AG312">
            <v>293357.88</v>
          </cell>
          <cell r="AH312">
            <v>84578.46</v>
          </cell>
          <cell r="AI312">
            <v>10561005</v>
          </cell>
          <cell r="AJ312">
            <v>7930790.6600000001</v>
          </cell>
          <cell r="AK312">
            <v>2628809.67</v>
          </cell>
          <cell r="AL312">
            <v>0</v>
          </cell>
          <cell r="AM312">
            <v>0</v>
          </cell>
          <cell r="AN312">
            <v>0</v>
          </cell>
          <cell r="AO312">
            <v>17680743.699999999</v>
          </cell>
          <cell r="AP312">
            <v>13658363</v>
          </cell>
          <cell r="AQ312">
            <v>4022350.98</v>
          </cell>
          <cell r="AR312">
            <v>0</v>
          </cell>
          <cell r="AS312">
            <v>0</v>
          </cell>
          <cell r="AT312">
            <v>0</v>
          </cell>
          <cell r="AX312">
            <v>0</v>
          </cell>
          <cell r="AY312">
            <v>0</v>
          </cell>
          <cell r="AZ312">
            <v>0</v>
          </cell>
          <cell r="BA312">
            <v>350000</v>
          </cell>
          <cell r="BB312">
            <v>125.35</v>
          </cell>
          <cell r="BC312">
            <v>58.26</v>
          </cell>
          <cell r="BD312">
            <v>22</v>
          </cell>
          <cell r="BE312">
            <v>-80.760000000000005</v>
          </cell>
          <cell r="BF312">
            <v>350000</v>
          </cell>
          <cell r="BG312">
            <v>0</v>
          </cell>
          <cell r="BI312">
            <v>50</v>
          </cell>
        </row>
        <row r="313">
          <cell r="A313">
            <v>34018201</v>
          </cell>
          <cell r="B313" t="str">
            <v>MORSHI</v>
          </cell>
          <cell r="C313">
            <v>201208</v>
          </cell>
          <cell r="D313">
            <v>1660</v>
          </cell>
          <cell r="E313" t="str">
            <v>MORSHI I</v>
          </cell>
          <cell r="F313">
            <v>34018</v>
          </cell>
          <cell r="G313" t="str">
            <v>33KV ASTEGAON</v>
          </cell>
          <cell r="H313">
            <v>201</v>
          </cell>
          <cell r="I313" t="str">
            <v>11KV AMBADA AG</v>
          </cell>
          <cell r="J313" t="str">
            <v>AGD</v>
          </cell>
          <cell r="K313">
            <v>-483.23</v>
          </cell>
          <cell r="L313">
            <v>49.056666700000001</v>
          </cell>
          <cell r="M313">
            <v>-186.11319719441002</v>
          </cell>
          <cell r="N313" t="str">
            <v/>
          </cell>
          <cell r="O313">
            <v>-186.11</v>
          </cell>
          <cell r="P313" t="str">
            <v>E</v>
          </cell>
          <cell r="Q313">
            <v>2572</v>
          </cell>
          <cell r="R313">
            <v>1563</v>
          </cell>
          <cell r="S313">
            <v>366</v>
          </cell>
          <cell r="T313">
            <v>21761579</v>
          </cell>
          <cell r="U313">
            <v>11350958.5</v>
          </cell>
          <cell r="V313">
            <v>9327839.8800000008</v>
          </cell>
          <cell r="W313">
            <v>2067321.5</v>
          </cell>
          <cell r="X313">
            <v>1467012</v>
          </cell>
          <cell r="Y313">
            <v>439990.5</v>
          </cell>
          <cell r="Z313">
            <v>8436.9534000000003</v>
          </cell>
          <cell r="AA313">
            <v>6126</v>
          </cell>
          <cell r="AB313">
            <v>1856.5</v>
          </cell>
          <cell r="AC313">
            <v>1034170.34</v>
          </cell>
          <cell r="AD313">
            <v>301381.89</v>
          </cell>
          <cell r="AE313">
            <v>24831.360000000001</v>
          </cell>
          <cell r="AF313">
            <v>1761926.49</v>
          </cell>
          <cell r="AG313">
            <v>833758.47</v>
          </cell>
          <cell r="AH313">
            <v>242955</v>
          </cell>
          <cell r="AI313">
            <v>21813588.300000001</v>
          </cell>
          <cell r="AJ313">
            <v>11308746.300000001</v>
          </cell>
          <cell r="AK313">
            <v>9314078.8300000001</v>
          </cell>
          <cell r="AL313">
            <v>0</v>
          </cell>
          <cell r="AM313">
            <v>0</v>
          </cell>
          <cell r="AN313">
            <v>0</v>
          </cell>
          <cell r="AO313">
            <v>32488234</v>
          </cell>
          <cell r="AP313">
            <v>17293466.300000001</v>
          </cell>
          <cell r="AQ313">
            <v>14447247.9</v>
          </cell>
          <cell r="AR313">
            <v>0</v>
          </cell>
          <cell r="AS313">
            <v>0</v>
          </cell>
          <cell r="AT313">
            <v>0</v>
          </cell>
          <cell r="AX313">
            <v>0</v>
          </cell>
          <cell r="AY313">
            <v>0</v>
          </cell>
          <cell r="AZ313">
            <v>0</v>
          </cell>
          <cell r="BA313">
            <v>355680</v>
          </cell>
          <cell r="BB313">
            <v>98.59</v>
          </cell>
          <cell r="BC313">
            <v>40.75</v>
          </cell>
          <cell r="BD313">
            <v>7.83</v>
          </cell>
          <cell r="BE313">
            <v>-481.23</v>
          </cell>
          <cell r="BF313">
            <v>355680</v>
          </cell>
          <cell r="BG313">
            <v>0</v>
          </cell>
          <cell r="BH313">
            <v>50</v>
          </cell>
          <cell r="BI313">
            <v>95</v>
          </cell>
        </row>
        <row r="314">
          <cell r="A314">
            <v>34018202</v>
          </cell>
          <cell r="B314" t="str">
            <v>MORSHI</v>
          </cell>
          <cell r="C314">
            <v>201208</v>
          </cell>
          <cell r="D314">
            <v>1660</v>
          </cell>
          <cell r="E314" t="str">
            <v>MORSHI I</v>
          </cell>
          <cell r="F314">
            <v>34018</v>
          </cell>
          <cell r="G314" t="str">
            <v>33KV ASTEGAON</v>
          </cell>
          <cell r="H314">
            <v>202</v>
          </cell>
          <cell r="I314" t="str">
            <v>11KV KHED AG</v>
          </cell>
          <cell r="J314" t="str">
            <v>AGD</v>
          </cell>
          <cell r="K314">
            <v>-129.22999999999999</v>
          </cell>
          <cell r="L314">
            <v>46.93</v>
          </cell>
          <cell r="M314">
            <v>-7.5776390000000049</v>
          </cell>
          <cell r="N314" t="str">
            <v/>
          </cell>
          <cell r="O314">
            <v>-7.58</v>
          </cell>
          <cell r="P314" t="str">
            <v>E</v>
          </cell>
          <cell r="Q314">
            <v>716</v>
          </cell>
          <cell r="R314">
            <v>508</v>
          </cell>
          <cell r="S314">
            <v>191</v>
          </cell>
          <cell r="T314">
            <v>9650636.9700000007</v>
          </cell>
          <cell r="U314">
            <v>4572230.1500000004</v>
          </cell>
          <cell r="V314">
            <v>5070613.21</v>
          </cell>
          <cell r="W314">
            <v>684003.5</v>
          </cell>
          <cell r="X314">
            <v>446886</v>
          </cell>
          <cell r="Y314">
            <v>229297.5</v>
          </cell>
          <cell r="Z314">
            <v>2763.7570000000001</v>
          </cell>
          <cell r="AA314">
            <v>1779</v>
          </cell>
          <cell r="AB314">
            <v>967.5</v>
          </cell>
          <cell r="AC314">
            <v>100657.24</v>
          </cell>
          <cell r="AD314">
            <v>68424.210000000006</v>
          </cell>
          <cell r="AE314">
            <v>17157.87</v>
          </cell>
          <cell r="AF314">
            <v>388943.71</v>
          </cell>
          <cell r="AG314">
            <v>249571.35</v>
          </cell>
          <cell r="AH314">
            <v>124496.04</v>
          </cell>
          <cell r="AI314">
            <v>9640062.0899999999</v>
          </cell>
          <cell r="AJ314">
            <v>4564602.29</v>
          </cell>
          <cell r="AK314">
            <v>5069491.5</v>
          </cell>
          <cell r="AL314">
            <v>0</v>
          </cell>
          <cell r="AM314">
            <v>0</v>
          </cell>
          <cell r="AN314">
            <v>0</v>
          </cell>
          <cell r="AO314">
            <v>15116309.5</v>
          </cell>
          <cell r="AP314">
            <v>7386166.75</v>
          </cell>
          <cell r="AQ314">
            <v>7726919.0899999999</v>
          </cell>
          <cell r="AR314">
            <v>0</v>
          </cell>
          <cell r="AS314">
            <v>0</v>
          </cell>
          <cell r="AT314">
            <v>0</v>
          </cell>
          <cell r="AX314">
            <v>0</v>
          </cell>
          <cell r="AY314">
            <v>0</v>
          </cell>
          <cell r="AZ314">
            <v>0</v>
          </cell>
          <cell r="BA314">
            <v>300360</v>
          </cell>
          <cell r="BB314">
            <v>92.75</v>
          </cell>
          <cell r="BC314">
            <v>31.6</v>
          </cell>
          <cell r="BD314">
            <v>16.440000000000001</v>
          </cell>
          <cell r="BE314">
            <v>-127.73</v>
          </cell>
          <cell r="BF314">
            <v>300360</v>
          </cell>
          <cell r="BG314">
            <v>0</v>
          </cell>
          <cell r="BH314">
            <v>45</v>
          </cell>
          <cell r="BI314">
            <v>38</v>
          </cell>
        </row>
        <row r="315">
          <cell r="A315">
            <v>34018203</v>
          </cell>
          <cell r="B315" t="str">
            <v>MORSHI</v>
          </cell>
          <cell r="C315">
            <v>201208</v>
          </cell>
          <cell r="D315">
            <v>1660</v>
          </cell>
          <cell r="E315" t="str">
            <v>MORSHI I</v>
          </cell>
          <cell r="F315">
            <v>34018</v>
          </cell>
          <cell r="G315" t="str">
            <v>33KV ASTEGAON</v>
          </cell>
          <cell r="H315">
            <v>203</v>
          </cell>
          <cell r="I315" t="str">
            <v>11KV KHANAPUR EXP.</v>
          </cell>
          <cell r="J315" t="str">
            <v>AGD</v>
          </cell>
          <cell r="K315">
            <v>-2103900</v>
          </cell>
          <cell r="L315">
            <v>45.71</v>
          </cell>
          <cell r="M315">
            <v>-961638.40000000002</v>
          </cell>
          <cell r="N315" t="str">
            <v/>
          </cell>
          <cell r="O315">
            <v>-961638.40000000002</v>
          </cell>
          <cell r="P315" t="str">
            <v>E</v>
          </cell>
          <cell r="Q315">
            <v>62</v>
          </cell>
          <cell r="R315">
            <v>4</v>
          </cell>
          <cell r="S315">
            <v>0</v>
          </cell>
          <cell r="T315">
            <v>36174.6</v>
          </cell>
          <cell r="U315">
            <v>27415.55</v>
          </cell>
          <cell r="V315">
            <v>0</v>
          </cell>
          <cell r="W315">
            <v>21039</v>
          </cell>
          <cell r="X315">
            <v>3516</v>
          </cell>
          <cell r="Y315">
            <v>0</v>
          </cell>
          <cell r="Z315">
            <v>85.531999999999996</v>
          </cell>
          <cell r="AA315">
            <v>25</v>
          </cell>
          <cell r="AB315">
            <v>0</v>
          </cell>
          <cell r="AC315">
            <v>96666.27</v>
          </cell>
          <cell r="AD315">
            <v>12.96</v>
          </cell>
          <cell r="AE315">
            <v>0</v>
          </cell>
          <cell r="AF315">
            <v>104676.84</v>
          </cell>
          <cell r="AG315">
            <v>2634.72</v>
          </cell>
          <cell r="AH315">
            <v>0</v>
          </cell>
          <cell r="AI315">
            <v>47098.52</v>
          </cell>
          <cell r="AJ315">
            <v>27466</v>
          </cell>
          <cell r="AK315">
            <v>0</v>
          </cell>
          <cell r="AL315">
            <v>0</v>
          </cell>
          <cell r="AM315">
            <v>0</v>
          </cell>
          <cell r="AN315">
            <v>0</v>
          </cell>
          <cell r="AO315">
            <v>21618.15</v>
          </cell>
          <cell r="AP315">
            <v>21422.27</v>
          </cell>
          <cell r="AQ315">
            <v>0</v>
          </cell>
          <cell r="AR315">
            <v>0</v>
          </cell>
          <cell r="AS315">
            <v>0</v>
          </cell>
          <cell r="AT315">
            <v>0</v>
          </cell>
          <cell r="AX315">
            <v>0</v>
          </cell>
          <cell r="AY315">
            <v>0</v>
          </cell>
          <cell r="AZ315">
            <v>0</v>
          </cell>
          <cell r="BA315">
            <v>0</v>
          </cell>
          <cell r="BB315">
            <v>91.52</v>
          </cell>
          <cell r="BC315">
            <v>-0.1</v>
          </cell>
          <cell r="BD315">
            <v>0</v>
          </cell>
          <cell r="BE315">
            <v>-2103900</v>
          </cell>
          <cell r="BF315">
            <v>61000</v>
          </cell>
          <cell r="BG315">
            <v>62823</v>
          </cell>
          <cell r="BH315">
            <v>4</v>
          </cell>
          <cell r="BI315">
            <v>1</v>
          </cell>
        </row>
        <row r="316">
          <cell r="A316">
            <v>34018204</v>
          </cell>
          <cell r="B316" t="str">
            <v>MORSHI</v>
          </cell>
          <cell r="C316">
            <v>201208</v>
          </cell>
          <cell r="D316">
            <v>1660</v>
          </cell>
          <cell r="E316" t="str">
            <v>MORSHI I</v>
          </cell>
          <cell r="F316">
            <v>34018</v>
          </cell>
          <cell r="G316" t="str">
            <v>33KV ASTEGAON</v>
          </cell>
          <cell r="H316">
            <v>204</v>
          </cell>
          <cell r="I316" t="str">
            <v>KHED GAOTHAN</v>
          </cell>
          <cell r="J316" t="str">
            <v>OTH</v>
          </cell>
          <cell r="K316">
            <v>17.97</v>
          </cell>
          <cell r="L316">
            <v>100</v>
          </cell>
          <cell r="M316">
            <v>17.97</v>
          </cell>
          <cell r="N316" t="str">
            <v>A</v>
          </cell>
          <cell r="O316">
            <v>17.97</v>
          </cell>
          <cell r="P316" t="str">
            <v>A</v>
          </cell>
          <cell r="Q316">
            <v>2306</v>
          </cell>
          <cell r="R316">
            <v>66</v>
          </cell>
          <cell r="S316">
            <v>26</v>
          </cell>
          <cell r="T316">
            <v>3181813.68</v>
          </cell>
          <cell r="U316">
            <v>507265</v>
          </cell>
          <cell r="V316">
            <v>710939.04</v>
          </cell>
          <cell r="W316">
            <v>658327</v>
          </cell>
          <cell r="X316">
            <v>65324.160000000003</v>
          </cell>
          <cell r="Y316">
            <v>36668.14</v>
          </cell>
          <cell r="Z316">
            <v>1798.6214</v>
          </cell>
          <cell r="AA316">
            <v>302.85000000000002</v>
          </cell>
          <cell r="AB316">
            <v>130</v>
          </cell>
          <cell r="AC316">
            <v>2324728.62</v>
          </cell>
          <cell r="AD316">
            <v>10161.69</v>
          </cell>
          <cell r="AE316">
            <v>1211.58</v>
          </cell>
          <cell r="AF316">
            <v>2283294.2999999998</v>
          </cell>
          <cell r="AG316">
            <v>31350.6</v>
          </cell>
          <cell r="AH316">
            <v>14771.34</v>
          </cell>
          <cell r="AI316">
            <v>3385467.33</v>
          </cell>
          <cell r="AJ316">
            <v>506340.45</v>
          </cell>
          <cell r="AK316">
            <v>711093.36</v>
          </cell>
          <cell r="AL316">
            <v>0</v>
          </cell>
          <cell r="AM316">
            <v>0</v>
          </cell>
          <cell r="AN316">
            <v>0</v>
          </cell>
          <cell r="AO316">
            <v>3497138.9</v>
          </cell>
          <cell r="AP316">
            <v>852262.92</v>
          </cell>
          <cell r="AQ316">
            <v>1152784.98</v>
          </cell>
          <cell r="AR316">
            <v>0</v>
          </cell>
          <cell r="AS316">
            <v>0</v>
          </cell>
          <cell r="AT316">
            <v>0</v>
          </cell>
          <cell r="AX316">
            <v>0</v>
          </cell>
          <cell r="AY316">
            <v>0</v>
          </cell>
          <cell r="AZ316">
            <v>0</v>
          </cell>
          <cell r="BA316">
            <v>802520</v>
          </cell>
          <cell r="BB316">
            <v>100.66</v>
          </cell>
          <cell r="BC316">
            <v>37.94</v>
          </cell>
          <cell r="BD316">
            <v>9.86</v>
          </cell>
          <cell r="BE316">
            <v>17.97</v>
          </cell>
          <cell r="BF316">
            <v>802520</v>
          </cell>
          <cell r="BG316">
            <v>0</v>
          </cell>
          <cell r="BH316">
            <v>22</v>
          </cell>
          <cell r="BI316">
            <v>11</v>
          </cell>
        </row>
        <row r="317">
          <cell r="A317">
            <v>34018205</v>
          </cell>
          <cell r="B317" t="str">
            <v>MORSHI</v>
          </cell>
          <cell r="C317">
            <v>201208</v>
          </cell>
          <cell r="D317">
            <v>1660</v>
          </cell>
          <cell r="E317" t="str">
            <v>MORSHI I</v>
          </cell>
          <cell r="F317">
            <v>34018</v>
          </cell>
          <cell r="G317" t="str">
            <v>33KV ASTEGAON</v>
          </cell>
          <cell r="H317">
            <v>205</v>
          </cell>
          <cell r="I317" t="str">
            <v>AMBADA GAOTHAN</v>
          </cell>
          <cell r="J317" t="str">
            <v>AGD</v>
          </cell>
          <cell r="K317">
            <v>7.61</v>
          </cell>
          <cell r="L317">
            <v>67.394999999999996</v>
          </cell>
          <cell r="M317">
            <v>37.733759500000005</v>
          </cell>
          <cell r="N317" t="str">
            <v>D</v>
          </cell>
          <cell r="O317">
            <v>37.729999999999997</v>
          </cell>
          <cell r="P317" t="str">
            <v>D</v>
          </cell>
          <cell r="Q317">
            <v>1986</v>
          </cell>
          <cell r="R317">
            <v>128</v>
          </cell>
          <cell r="S317">
            <v>46</v>
          </cell>
          <cell r="T317">
            <v>3608460.88</v>
          </cell>
          <cell r="U317">
            <v>1155580.01</v>
          </cell>
          <cell r="V317">
            <v>1092245.3600000001</v>
          </cell>
          <cell r="W317">
            <v>438812</v>
          </cell>
          <cell r="X317">
            <v>95064.01</v>
          </cell>
          <cell r="Y317">
            <v>44925.279999999999</v>
          </cell>
          <cell r="Z317">
            <v>1955.8024</v>
          </cell>
          <cell r="AA317">
            <v>529</v>
          </cell>
          <cell r="AB317">
            <v>235</v>
          </cell>
          <cell r="AC317">
            <v>2179153.5</v>
          </cell>
          <cell r="AD317">
            <v>21001.26</v>
          </cell>
          <cell r="AE317">
            <v>4285.26</v>
          </cell>
          <cell r="AF317">
            <v>1974401.99</v>
          </cell>
          <cell r="AG317">
            <v>64549.26</v>
          </cell>
          <cell r="AH317">
            <v>30581.73</v>
          </cell>
          <cell r="AI317">
            <v>3674794.19</v>
          </cell>
          <cell r="AJ317">
            <v>1151245.6299999999</v>
          </cell>
          <cell r="AK317">
            <v>1092387.47</v>
          </cell>
          <cell r="AL317">
            <v>0</v>
          </cell>
          <cell r="AM317">
            <v>0</v>
          </cell>
          <cell r="AN317">
            <v>0</v>
          </cell>
          <cell r="AO317">
            <v>4493775.7</v>
          </cell>
          <cell r="AP317">
            <v>1895821.68</v>
          </cell>
          <cell r="AQ317">
            <v>1651049.91</v>
          </cell>
          <cell r="AR317">
            <v>0</v>
          </cell>
          <cell r="AS317">
            <v>0</v>
          </cell>
          <cell r="AT317">
            <v>0</v>
          </cell>
          <cell r="AX317">
            <v>0</v>
          </cell>
          <cell r="AY317">
            <v>0</v>
          </cell>
          <cell r="AZ317">
            <v>0</v>
          </cell>
          <cell r="BA317">
            <v>474960</v>
          </cell>
          <cell r="BB317">
            <v>113.49</v>
          </cell>
          <cell r="BC317">
            <v>34.79</v>
          </cell>
          <cell r="BD317">
            <v>17.34</v>
          </cell>
          <cell r="BE317">
            <v>7.61</v>
          </cell>
          <cell r="BF317">
            <v>474960</v>
          </cell>
          <cell r="BG317">
            <v>0</v>
          </cell>
          <cell r="BH317">
            <v>23</v>
          </cell>
          <cell r="BI317">
            <v>11</v>
          </cell>
        </row>
        <row r="318">
          <cell r="A318">
            <v>34020201</v>
          </cell>
          <cell r="B318" t="str">
            <v>MORSHI</v>
          </cell>
          <cell r="C318">
            <v>201208</v>
          </cell>
          <cell r="D318">
            <v>1660</v>
          </cell>
          <cell r="E318" t="str">
            <v>MORSHI I</v>
          </cell>
          <cell r="F318">
            <v>34020</v>
          </cell>
          <cell r="G318" t="str">
            <v>33KV HIWARKHED</v>
          </cell>
          <cell r="H318">
            <v>201</v>
          </cell>
          <cell r="I318" t="str">
            <v>11KV DAPORI AG</v>
          </cell>
          <cell r="J318" t="str">
            <v>AGD</v>
          </cell>
          <cell r="K318">
            <v>-229.63</v>
          </cell>
          <cell r="L318">
            <v>34.869999999999997</v>
          </cell>
          <cell r="M318">
            <v>-14.941980999999998</v>
          </cell>
          <cell r="N318" t="str">
            <v/>
          </cell>
          <cell r="O318">
            <v>-14.94</v>
          </cell>
          <cell r="P318" t="str">
            <v>E</v>
          </cell>
          <cell r="Q318">
            <v>958</v>
          </cell>
          <cell r="R318">
            <v>760</v>
          </cell>
          <cell r="S318">
            <v>188</v>
          </cell>
          <cell r="T318">
            <v>10937047.800000001</v>
          </cell>
          <cell r="U318">
            <v>6032533.7199999997</v>
          </cell>
          <cell r="V318">
            <v>4878241.66</v>
          </cell>
          <cell r="W318">
            <v>1016439.5</v>
          </cell>
          <cell r="X318">
            <v>773640</v>
          </cell>
          <cell r="Y318">
            <v>231667.5</v>
          </cell>
          <cell r="Z318">
            <v>4244.8181999999997</v>
          </cell>
          <cell r="AA318">
            <v>3257</v>
          </cell>
          <cell r="AB318">
            <v>977.5</v>
          </cell>
          <cell r="AC318">
            <v>145272.71</v>
          </cell>
          <cell r="AD318">
            <v>120337.68</v>
          </cell>
          <cell r="AE318">
            <v>13705.89</v>
          </cell>
          <cell r="AF318">
            <v>600911.51</v>
          </cell>
          <cell r="AG318">
            <v>448544.7</v>
          </cell>
          <cell r="AH318">
            <v>144678.35999999999</v>
          </cell>
          <cell r="AI318">
            <v>10874046.699999999</v>
          </cell>
          <cell r="AJ318">
            <v>5992083.6900000004</v>
          </cell>
          <cell r="AK318">
            <v>4863372.3099999996</v>
          </cell>
          <cell r="AL318">
            <v>0</v>
          </cell>
          <cell r="AM318">
            <v>0</v>
          </cell>
          <cell r="AN318">
            <v>0</v>
          </cell>
          <cell r="AO318">
            <v>15452669.4</v>
          </cell>
          <cell r="AP318">
            <v>8253173.2300000004</v>
          </cell>
          <cell r="AQ318">
            <v>7154588.0999999996</v>
          </cell>
          <cell r="AR318">
            <v>0</v>
          </cell>
          <cell r="AS318">
            <v>0</v>
          </cell>
          <cell r="AT318">
            <v>0</v>
          </cell>
          <cell r="AX318">
            <v>0</v>
          </cell>
          <cell r="AY318">
            <v>0</v>
          </cell>
          <cell r="AZ318">
            <v>0</v>
          </cell>
          <cell r="BA318">
            <v>308360</v>
          </cell>
          <cell r="BB318">
            <v>76.11</v>
          </cell>
          <cell r="BC318">
            <v>25.65</v>
          </cell>
          <cell r="BD318">
            <v>2.85</v>
          </cell>
          <cell r="BE318">
            <v>-229.63</v>
          </cell>
          <cell r="BF318">
            <v>308360</v>
          </cell>
          <cell r="BG318">
            <v>0</v>
          </cell>
          <cell r="BH318">
            <v>30</v>
          </cell>
          <cell r="BI318">
            <v>36</v>
          </cell>
        </row>
        <row r="319">
          <cell r="A319">
            <v>34020202</v>
          </cell>
          <cell r="B319" t="str">
            <v>MORSHI</v>
          </cell>
          <cell r="C319">
            <v>201208</v>
          </cell>
          <cell r="D319">
            <v>1660</v>
          </cell>
          <cell r="E319" t="str">
            <v>MORSHI I</v>
          </cell>
          <cell r="F319">
            <v>34020</v>
          </cell>
          <cell r="G319" t="str">
            <v>33KV HIWARKHED</v>
          </cell>
          <cell r="H319">
            <v>202</v>
          </cell>
          <cell r="I319" t="str">
            <v>11KV MIDC</v>
          </cell>
          <cell r="J319" t="str">
            <v>OTH</v>
          </cell>
          <cell r="K319">
            <v>-200200</v>
          </cell>
          <cell r="L319">
            <v>100</v>
          </cell>
          <cell r="M319">
            <v>-200200</v>
          </cell>
          <cell r="N319" t="str">
            <v/>
          </cell>
          <cell r="O319">
            <v>-200200</v>
          </cell>
          <cell r="P319" t="str">
            <v>E</v>
          </cell>
          <cell r="Q319">
            <v>4</v>
          </cell>
          <cell r="R319">
            <v>0</v>
          </cell>
          <cell r="S319">
            <v>0</v>
          </cell>
          <cell r="T319">
            <v>0</v>
          </cell>
          <cell r="U319">
            <v>0</v>
          </cell>
          <cell r="V319">
            <v>0</v>
          </cell>
          <cell r="W319">
            <v>2002</v>
          </cell>
          <cell r="X319">
            <v>0</v>
          </cell>
          <cell r="Y319">
            <v>0</v>
          </cell>
          <cell r="Z319">
            <v>106.10720000000001</v>
          </cell>
          <cell r="AA319">
            <v>0</v>
          </cell>
          <cell r="AB319">
            <v>0</v>
          </cell>
          <cell r="AC319">
            <v>19800</v>
          </cell>
          <cell r="AD319">
            <v>0</v>
          </cell>
          <cell r="AE319">
            <v>0</v>
          </cell>
          <cell r="AF319">
            <v>19592.05</v>
          </cell>
          <cell r="AG319">
            <v>0</v>
          </cell>
          <cell r="AH319">
            <v>0</v>
          </cell>
          <cell r="AI319">
            <v>555.75</v>
          </cell>
          <cell r="AJ319">
            <v>0</v>
          </cell>
          <cell r="AK319">
            <v>0</v>
          </cell>
          <cell r="AO319">
            <v>0</v>
          </cell>
          <cell r="AP319">
            <v>0</v>
          </cell>
          <cell r="AQ319">
            <v>0</v>
          </cell>
          <cell r="AX319">
            <v>0</v>
          </cell>
          <cell r="AY319">
            <v>0</v>
          </cell>
          <cell r="AZ319">
            <v>0</v>
          </cell>
          <cell r="BA319">
            <v>0</v>
          </cell>
          <cell r="BB319">
            <v>100.21</v>
          </cell>
          <cell r="BC319">
            <v>0</v>
          </cell>
          <cell r="BD319">
            <v>0</v>
          </cell>
          <cell r="BE319">
            <v>-200200</v>
          </cell>
          <cell r="BF319">
            <v>130120</v>
          </cell>
          <cell r="BG319">
            <v>135340</v>
          </cell>
          <cell r="BH319">
            <v>15</v>
          </cell>
          <cell r="BI319">
            <v>3</v>
          </cell>
        </row>
        <row r="320">
          <cell r="A320">
            <v>34020203</v>
          </cell>
          <cell r="B320" t="str">
            <v>MORSHI</v>
          </cell>
          <cell r="C320">
            <v>201208</v>
          </cell>
          <cell r="D320">
            <v>1660</v>
          </cell>
          <cell r="E320" t="str">
            <v>MORSHI I</v>
          </cell>
          <cell r="F320">
            <v>34020</v>
          </cell>
          <cell r="G320" t="str">
            <v>33KV HIWARKHED</v>
          </cell>
          <cell r="H320">
            <v>203</v>
          </cell>
          <cell r="I320" t="str">
            <v>11KV BOPOLWADI AG</v>
          </cell>
          <cell r="J320" t="str">
            <v>AGD</v>
          </cell>
          <cell r="K320">
            <v>-132.03</v>
          </cell>
          <cell r="L320">
            <v>45.013333299999999</v>
          </cell>
          <cell r="M320">
            <v>-4.4444372559899961</v>
          </cell>
          <cell r="N320" t="str">
            <v/>
          </cell>
          <cell r="O320">
            <v>-4.4400000000000004</v>
          </cell>
          <cell r="P320" t="str">
            <v>E</v>
          </cell>
          <cell r="Q320">
            <v>492</v>
          </cell>
          <cell r="R320">
            <v>363</v>
          </cell>
          <cell r="S320">
            <v>121</v>
          </cell>
          <cell r="T320">
            <v>6208777.8200000003</v>
          </cell>
          <cell r="U320">
            <v>3045837.79</v>
          </cell>
          <cell r="V320">
            <v>3159158.88</v>
          </cell>
          <cell r="W320">
            <v>423042.5</v>
          </cell>
          <cell r="X320">
            <v>268326</v>
          </cell>
          <cell r="Y320">
            <v>148954.5</v>
          </cell>
          <cell r="Z320">
            <v>2544.8760000000002</v>
          </cell>
          <cell r="AA320">
            <v>1881</v>
          </cell>
          <cell r="AB320">
            <v>628.5</v>
          </cell>
          <cell r="AC320">
            <v>71540.06</v>
          </cell>
          <cell r="AD320">
            <v>47585.94</v>
          </cell>
          <cell r="AE320">
            <v>6859.74</v>
          </cell>
          <cell r="AF320">
            <v>273136.92</v>
          </cell>
          <cell r="AG320">
            <v>161792.57999999999</v>
          </cell>
          <cell r="AH320">
            <v>95780.55</v>
          </cell>
          <cell r="AI320">
            <v>6188470.75</v>
          </cell>
          <cell r="AJ320">
            <v>3028029.97</v>
          </cell>
          <cell r="AK320">
            <v>3158008.23</v>
          </cell>
          <cell r="AL320">
            <v>0</v>
          </cell>
          <cell r="AM320">
            <v>0</v>
          </cell>
          <cell r="AN320">
            <v>0</v>
          </cell>
          <cell r="AO320">
            <v>9096869.8000000007</v>
          </cell>
          <cell r="AP320">
            <v>4478297.74</v>
          </cell>
          <cell r="AQ320">
            <v>4618528.68</v>
          </cell>
          <cell r="AR320">
            <v>0</v>
          </cell>
          <cell r="AS320">
            <v>0</v>
          </cell>
          <cell r="AT320">
            <v>0</v>
          </cell>
          <cell r="AX320">
            <v>0</v>
          </cell>
          <cell r="AY320">
            <v>0</v>
          </cell>
          <cell r="AZ320">
            <v>0</v>
          </cell>
          <cell r="BA320">
            <v>182320</v>
          </cell>
          <cell r="BB320">
            <v>103.77</v>
          </cell>
          <cell r="BC320">
            <v>27.14</v>
          </cell>
          <cell r="BD320">
            <v>7.9</v>
          </cell>
          <cell r="BE320">
            <v>-132.03</v>
          </cell>
          <cell r="BF320">
            <v>182320</v>
          </cell>
          <cell r="BG320">
            <v>0</v>
          </cell>
          <cell r="BH320">
            <v>30</v>
          </cell>
          <cell r="BI320">
            <v>18</v>
          </cell>
        </row>
        <row r="321">
          <cell r="A321">
            <v>34020204</v>
          </cell>
          <cell r="B321" t="str">
            <v>MORSHI</v>
          </cell>
          <cell r="C321">
            <v>201208</v>
          </cell>
          <cell r="D321">
            <v>1660</v>
          </cell>
          <cell r="E321" t="str">
            <v>MORSHI I</v>
          </cell>
          <cell r="F321">
            <v>34020</v>
          </cell>
          <cell r="G321" t="str">
            <v>33KV HIWARKHED</v>
          </cell>
          <cell r="H321">
            <v>204</v>
          </cell>
          <cell r="I321" t="str">
            <v>11KV HIWERKHED -GAOTHAN-</v>
          </cell>
          <cell r="J321" t="str">
            <v>OTH</v>
          </cell>
          <cell r="K321">
            <v>38.590000000000003</v>
          </cell>
          <cell r="L321">
            <v>100</v>
          </cell>
          <cell r="M321">
            <v>38.590000000000003</v>
          </cell>
          <cell r="N321" t="str">
            <v>D</v>
          </cell>
          <cell r="O321">
            <v>38.590000000000003</v>
          </cell>
          <cell r="P321" t="str">
            <v>D</v>
          </cell>
          <cell r="Q321">
            <v>1930</v>
          </cell>
          <cell r="R321">
            <v>12</v>
          </cell>
          <cell r="S321">
            <v>8</v>
          </cell>
          <cell r="T321">
            <v>1106822.8999999999</v>
          </cell>
          <cell r="U321">
            <v>35690.01</v>
          </cell>
          <cell r="V321">
            <v>108824.8</v>
          </cell>
          <cell r="W321">
            <v>488283</v>
          </cell>
          <cell r="X321">
            <v>13518</v>
          </cell>
          <cell r="Y321">
            <v>9480</v>
          </cell>
          <cell r="Z321">
            <v>1253.0650000000001</v>
          </cell>
          <cell r="AA321">
            <v>61</v>
          </cell>
          <cell r="AB321">
            <v>40</v>
          </cell>
          <cell r="AC321">
            <v>2344814.36</v>
          </cell>
          <cell r="AD321">
            <v>6065.97</v>
          </cell>
          <cell r="AE321">
            <v>25.92</v>
          </cell>
          <cell r="AF321">
            <v>2241825.39</v>
          </cell>
          <cell r="AG321">
            <v>8535.93</v>
          </cell>
          <cell r="AH321">
            <v>4548</v>
          </cell>
          <cell r="AI321">
            <v>1292484.1499999999</v>
          </cell>
          <cell r="AJ321">
            <v>34909.51</v>
          </cell>
          <cell r="AK321">
            <v>108876.24</v>
          </cell>
          <cell r="AL321">
            <v>0</v>
          </cell>
          <cell r="AM321">
            <v>0</v>
          </cell>
          <cell r="AN321">
            <v>0</v>
          </cell>
          <cell r="AO321">
            <v>441496.25</v>
          </cell>
          <cell r="AP321">
            <v>29926.1</v>
          </cell>
          <cell r="AQ321">
            <v>123717.58</v>
          </cell>
          <cell r="AR321">
            <v>0</v>
          </cell>
          <cell r="AS321">
            <v>0</v>
          </cell>
          <cell r="AT321">
            <v>0</v>
          </cell>
          <cell r="AX321">
            <v>0</v>
          </cell>
          <cell r="AY321">
            <v>0</v>
          </cell>
          <cell r="AZ321">
            <v>0</v>
          </cell>
          <cell r="BA321">
            <v>795181</v>
          </cell>
          <cell r="BB321">
            <v>102.43</v>
          </cell>
          <cell r="BC321">
            <v>80.83</v>
          </cell>
          <cell r="BD321">
            <v>0.28999999999999998</v>
          </cell>
          <cell r="BE321">
            <v>38.590000000000003</v>
          </cell>
          <cell r="BF321">
            <v>830120</v>
          </cell>
          <cell r="BG321">
            <v>34415</v>
          </cell>
          <cell r="BH321">
            <v>25</v>
          </cell>
          <cell r="BI321">
            <v>14</v>
          </cell>
        </row>
        <row r="322">
          <cell r="A322">
            <v>34020205</v>
          </cell>
          <cell r="B322" t="str">
            <v>MORSHI</v>
          </cell>
          <cell r="C322">
            <v>201208</v>
          </cell>
          <cell r="D322">
            <v>1660</v>
          </cell>
          <cell r="E322" t="str">
            <v>MORSHI I</v>
          </cell>
          <cell r="F322">
            <v>34020</v>
          </cell>
          <cell r="G322" t="str">
            <v>33KV HIWARKHED</v>
          </cell>
          <cell r="H322">
            <v>205</v>
          </cell>
          <cell r="I322" t="str">
            <v>11 KV DAPORI -GAOTHAN-</v>
          </cell>
          <cell r="J322" t="str">
            <v>OTH</v>
          </cell>
          <cell r="K322">
            <v>40.17</v>
          </cell>
          <cell r="L322">
            <v>99.8</v>
          </cell>
          <cell r="M322">
            <v>40.289660000000005</v>
          </cell>
          <cell r="N322" t="str">
            <v>D</v>
          </cell>
          <cell r="O322">
            <v>40.29</v>
          </cell>
          <cell r="P322" t="str">
            <v>D</v>
          </cell>
          <cell r="Q322">
            <v>885</v>
          </cell>
          <cell r="R322">
            <v>2</v>
          </cell>
          <cell r="S322">
            <v>0</v>
          </cell>
          <cell r="T322">
            <v>325269.02</v>
          </cell>
          <cell r="U322">
            <v>1444.18</v>
          </cell>
          <cell r="V322">
            <v>0</v>
          </cell>
          <cell r="W322">
            <v>197359</v>
          </cell>
          <cell r="X322">
            <v>1755</v>
          </cell>
          <cell r="Y322">
            <v>0</v>
          </cell>
          <cell r="Z322">
            <v>561.76</v>
          </cell>
          <cell r="AA322">
            <v>10</v>
          </cell>
          <cell r="AB322">
            <v>0</v>
          </cell>
          <cell r="AC322">
            <v>947343.61</v>
          </cell>
          <cell r="AD322">
            <v>704.76</v>
          </cell>
          <cell r="AE322">
            <v>0</v>
          </cell>
          <cell r="AF322">
            <v>919936.63</v>
          </cell>
          <cell r="AG322">
            <v>914.28</v>
          </cell>
          <cell r="AH322">
            <v>0</v>
          </cell>
          <cell r="AI322">
            <v>423404.34</v>
          </cell>
          <cell r="AJ322">
            <v>1260.1099999999999</v>
          </cell>
          <cell r="AK322">
            <v>0</v>
          </cell>
          <cell r="AL322">
            <v>0</v>
          </cell>
          <cell r="AM322">
            <v>0</v>
          </cell>
          <cell r="AN322">
            <v>0</v>
          </cell>
          <cell r="AO322">
            <v>171876.95</v>
          </cell>
          <cell r="AP322">
            <v>1282.9000000000001</v>
          </cell>
          <cell r="AQ322">
            <v>0</v>
          </cell>
          <cell r="AR322">
            <v>0</v>
          </cell>
          <cell r="AS322">
            <v>0</v>
          </cell>
          <cell r="AT322">
            <v>0</v>
          </cell>
          <cell r="AX322">
            <v>0</v>
          </cell>
          <cell r="AY322">
            <v>0</v>
          </cell>
          <cell r="AZ322">
            <v>0</v>
          </cell>
          <cell r="BA322">
            <v>329880</v>
          </cell>
          <cell r="BB322">
            <v>99.8</v>
          </cell>
          <cell r="BC322">
            <v>78.739999999999995</v>
          </cell>
          <cell r="BD322">
            <v>0</v>
          </cell>
          <cell r="BE322">
            <v>40.17</v>
          </cell>
          <cell r="BF322">
            <v>329880</v>
          </cell>
          <cell r="BG322">
            <v>0</v>
          </cell>
          <cell r="BH322">
            <v>20</v>
          </cell>
          <cell r="BI322">
            <v>7</v>
          </cell>
        </row>
        <row r="323">
          <cell r="A323">
            <v>34020206</v>
          </cell>
          <cell r="B323" t="str">
            <v>MORSHI</v>
          </cell>
          <cell r="C323">
            <v>201208</v>
          </cell>
          <cell r="D323">
            <v>1660</v>
          </cell>
          <cell r="E323" t="str">
            <v>MORSHI I</v>
          </cell>
          <cell r="F323">
            <v>34020</v>
          </cell>
          <cell r="G323" t="str">
            <v>33KV HIWARKHED</v>
          </cell>
          <cell r="H323">
            <v>206</v>
          </cell>
          <cell r="I323" t="str">
            <v>HIWARKHED AG</v>
          </cell>
          <cell r="J323" t="str">
            <v>AGD</v>
          </cell>
          <cell r="K323">
            <v>-251.98</v>
          </cell>
          <cell r="L323">
            <v>41.2233333</v>
          </cell>
          <cell r="M323">
            <v>-45.097888549340013</v>
          </cell>
          <cell r="N323" t="str">
            <v/>
          </cell>
          <cell r="O323">
            <v>-45.1</v>
          </cell>
          <cell r="P323" t="str">
            <v>E</v>
          </cell>
          <cell r="Q323">
            <v>840</v>
          </cell>
          <cell r="R323">
            <v>653</v>
          </cell>
          <cell r="S323">
            <v>177</v>
          </cell>
          <cell r="T323">
            <v>9633580.1899999995</v>
          </cell>
          <cell r="U323">
            <v>5100805.25</v>
          </cell>
          <cell r="V323">
            <v>4526351.4000000004</v>
          </cell>
          <cell r="W323">
            <v>1044612</v>
          </cell>
          <cell r="X323">
            <v>808650</v>
          </cell>
          <cell r="Y323">
            <v>223965</v>
          </cell>
          <cell r="Z323">
            <v>4290.2520000000004</v>
          </cell>
          <cell r="AA323">
            <v>3336.5</v>
          </cell>
          <cell r="AB323">
            <v>945</v>
          </cell>
          <cell r="AC323">
            <v>163124.26999999999</v>
          </cell>
          <cell r="AD323">
            <v>129417.9</v>
          </cell>
          <cell r="AE323">
            <v>7612.95</v>
          </cell>
          <cell r="AF323">
            <v>642609.53</v>
          </cell>
          <cell r="AG323">
            <v>482618.16</v>
          </cell>
          <cell r="AH323">
            <v>141073.5</v>
          </cell>
          <cell r="AI323">
            <v>9565232.2799999993</v>
          </cell>
          <cell r="AJ323">
            <v>5043514.66</v>
          </cell>
          <cell r="AK323">
            <v>4516315.83</v>
          </cell>
          <cell r="AL323">
            <v>0</v>
          </cell>
          <cell r="AM323">
            <v>0</v>
          </cell>
          <cell r="AN323">
            <v>0</v>
          </cell>
          <cell r="AO323">
            <v>13396199.1</v>
          </cell>
          <cell r="AP323">
            <v>6961553.8799999999</v>
          </cell>
          <cell r="AQ323">
            <v>6434449.6500000004</v>
          </cell>
          <cell r="AR323">
            <v>0</v>
          </cell>
          <cell r="AS323">
            <v>0</v>
          </cell>
          <cell r="AT323">
            <v>0</v>
          </cell>
          <cell r="AX323">
            <v>0</v>
          </cell>
          <cell r="AY323">
            <v>0</v>
          </cell>
          <cell r="AZ323">
            <v>0</v>
          </cell>
          <cell r="BA323">
            <v>297200</v>
          </cell>
          <cell r="BB323">
            <v>134.15</v>
          </cell>
          <cell r="BC323">
            <v>23.14</v>
          </cell>
          <cell r="BD323">
            <v>0.53</v>
          </cell>
          <cell r="BE323">
            <v>-251.48</v>
          </cell>
          <cell r="BF323">
            <v>297200</v>
          </cell>
          <cell r="BG323">
            <v>0</v>
          </cell>
          <cell r="BH323">
            <v>35</v>
          </cell>
          <cell r="BI323">
            <v>40</v>
          </cell>
        </row>
        <row r="324">
          <cell r="A324">
            <v>37018201</v>
          </cell>
          <cell r="B324" t="str">
            <v>MORSHI</v>
          </cell>
          <cell r="C324">
            <v>201208</v>
          </cell>
          <cell r="D324">
            <v>1660</v>
          </cell>
          <cell r="E324" t="str">
            <v>MORSHI I</v>
          </cell>
          <cell r="F324">
            <v>37018</v>
          </cell>
          <cell r="G324" t="str">
            <v>132KV MORSHI</v>
          </cell>
          <cell r="H324">
            <v>201</v>
          </cell>
          <cell r="I324" t="str">
            <v>11KV TOWN-I</v>
          </cell>
          <cell r="J324" t="str">
            <v>OTH</v>
          </cell>
          <cell r="K324">
            <v>15.27</v>
          </cell>
          <cell r="L324">
            <v>100</v>
          </cell>
          <cell r="M324">
            <v>15.269999999999996</v>
          </cell>
          <cell r="N324" t="str">
            <v>A</v>
          </cell>
          <cell r="O324">
            <v>15.27</v>
          </cell>
          <cell r="P324" t="str">
            <v>A</v>
          </cell>
          <cell r="Q324">
            <v>5288</v>
          </cell>
          <cell r="R324">
            <v>30</v>
          </cell>
          <cell r="S324">
            <v>0</v>
          </cell>
          <cell r="T324">
            <v>1287095.93</v>
          </cell>
          <cell r="U324">
            <v>195835.62</v>
          </cell>
          <cell r="V324">
            <v>0</v>
          </cell>
          <cell r="W324">
            <v>2074560</v>
          </cell>
          <cell r="X324">
            <v>33150</v>
          </cell>
          <cell r="Y324">
            <v>0</v>
          </cell>
          <cell r="Z324">
            <v>3252.0940000000001</v>
          </cell>
          <cell r="AA324">
            <v>92</v>
          </cell>
          <cell r="AB324">
            <v>0</v>
          </cell>
          <cell r="AC324">
            <v>12239631.5</v>
          </cell>
          <cell r="AD324">
            <v>4539.66</v>
          </cell>
          <cell r="AE324">
            <v>0</v>
          </cell>
          <cell r="AF324">
            <v>11948205.5</v>
          </cell>
          <cell r="AG324">
            <v>17612.849999999999</v>
          </cell>
          <cell r="AH324">
            <v>0</v>
          </cell>
          <cell r="AI324">
            <v>2135369.2799999998</v>
          </cell>
          <cell r="AJ324">
            <v>194825.98</v>
          </cell>
          <cell r="AK324">
            <v>0</v>
          </cell>
          <cell r="AL324">
            <v>0</v>
          </cell>
          <cell r="AM324">
            <v>0</v>
          </cell>
          <cell r="AN324">
            <v>0</v>
          </cell>
          <cell r="AO324">
            <v>260746.75</v>
          </cell>
          <cell r="AP324">
            <v>236937.09</v>
          </cell>
          <cell r="AQ324">
            <v>0</v>
          </cell>
          <cell r="AR324">
            <v>0</v>
          </cell>
          <cell r="AS324">
            <v>0</v>
          </cell>
          <cell r="AT324">
            <v>0</v>
          </cell>
          <cell r="AX324">
            <v>0</v>
          </cell>
          <cell r="AY324">
            <v>0</v>
          </cell>
          <cell r="AZ324">
            <v>0</v>
          </cell>
          <cell r="BA324">
            <v>2448366</v>
          </cell>
          <cell r="BB324">
            <v>100.42</v>
          </cell>
          <cell r="BC324">
            <v>27.2</v>
          </cell>
          <cell r="BD324">
            <v>0</v>
          </cell>
          <cell r="BE324">
            <v>15.27</v>
          </cell>
          <cell r="BF324">
            <v>2545400</v>
          </cell>
          <cell r="BG324">
            <v>95578</v>
          </cell>
          <cell r="BH324">
            <v>19</v>
          </cell>
          <cell r="BI324">
            <v>39</v>
          </cell>
        </row>
        <row r="325">
          <cell r="A325">
            <v>37018202</v>
          </cell>
          <cell r="B325" t="str">
            <v>MORSHI</v>
          </cell>
          <cell r="C325">
            <v>201208</v>
          </cell>
          <cell r="D325">
            <v>1660</v>
          </cell>
          <cell r="E325" t="str">
            <v>MORSHI I</v>
          </cell>
          <cell r="F325">
            <v>37018</v>
          </cell>
          <cell r="G325" t="str">
            <v>132KV MORSHI</v>
          </cell>
          <cell r="H325">
            <v>202</v>
          </cell>
          <cell r="I325" t="str">
            <v>11KV TOWN-II</v>
          </cell>
          <cell r="J325" t="str">
            <v>OTH</v>
          </cell>
          <cell r="K325">
            <v>17.62</v>
          </cell>
          <cell r="L325">
            <v>100</v>
          </cell>
          <cell r="M325">
            <v>17.620000000000005</v>
          </cell>
          <cell r="N325" t="str">
            <v>A</v>
          </cell>
          <cell r="O325">
            <v>17.62</v>
          </cell>
          <cell r="P325" t="str">
            <v>A</v>
          </cell>
          <cell r="Q325">
            <v>3155</v>
          </cell>
          <cell r="R325">
            <v>58</v>
          </cell>
          <cell r="S325">
            <v>3</v>
          </cell>
          <cell r="T325">
            <v>1202981.02</v>
          </cell>
          <cell r="U325">
            <v>393507.74</v>
          </cell>
          <cell r="V325">
            <v>60420</v>
          </cell>
          <cell r="W325">
            <v>1438556</v>
          </cell>
          <cell r="X325">
            <v>53358</v>
          </cell>
          <cell r="Y325">
            <v>3555</v>
          </cell>
          <cell r="Z325">
            <v>2781.4931999999999</v>
          </cell>
          <cell r="AA325">
            <v>208</v>
          </cell>
          <cell r="AB325">
            <v>15</v>
          </cell>
          <cell r="AC325">
            <v>8435806.7100000009</v>
          </cell>
          <cell r="AD325">
            <v>17709.36</v>
          </cell>
          <cell r="AE325">
            <v>573.39</v>
          </cell>
          <cell r="AF325">
            <v>8064502.3600000003</v>
          </cell>
          <cell r="AG325">
            <v>30463.77</v>
          </cell>
          <cell r="AH325">
            <v>1700.67</v>
          </cell>
          <cell r="AI325">
            <v>1692522.21</v>
          </cell>
          <cell r="AJ325">
            <v>393154.67</v>
          </cell>
          <cell r="AK325">
            <v>60432.86</v>
          </cell>
          <cell r="AL325">
            <v>0</v>
          </cell>
          <cell r="AM325">
            <v>0</v>
          </cell>
          <cell r="AN325">
            <v>0</v>
          </cell>
          <cell r="AO325">
            <v>829417.11</v>
          </cell>
          <cell r="AP325">
            <v>542382.23</v>
          </cell>
          <cell r="AQ325">
            <v>101503.67</v>
          </cell>
          <cell r="AR325">
            <v>0</v>
          </cell>
          <cell r="AS325">
            <v>0</v>
          </cell>
          <cell r="AT325">
            <v>0</v>
          </cell>
          <cell r="AX325">
            <v>0</v>
          </cell>
          <cell r="AY325">
            <v>0</v>
          </cell>
          <cell r="AZ325">
            <v>0</v>
          </cell>
          <cell r="BA325">
            <v>1746288</v>
          </cell>
          <cell r="BB325">
            <v>102.97</v>
          </cell>
          <cell r="BC325">
            <v>71.650000000000006</v>
          </cell>
          <cell r="BD325">
            <v>41.86</v>
          </cell>
          <cell r="BE325">
            <v>17.62</v>
          </cell>
          <cell r="BF325">
            <v>1816360</v>
          </cell>
          <cell r="BG325">
            <v>69021</v>
          </cell>
          <cell r="BH325">
            <v>15</v>
          </cell>
          <cell r="BI325">
            <v>25</v>
          </cell>
        </row>
        <row r="326">
          <cell r="A326">
            <v>37018203</v>
          </cell>
          <cell r="B326" t="str">
            <v>MORSHI</v>
          </cell>
          <cell r="C326">
            <v>201208</v>
          </cell>
          <cell r="D326">
            <v>1660</v>
          </cell>
          <cell r="E326" t="str">
            <v>MORSHI I</v>
          </cell>
          <cell r="F326">
            <v>37018</v>
          </cell>
          <cell r="G326" t="str">
            <v>132KV MORSHI</v>
          </cell>
          <cell r="H326">
            <v>203</v>
          </cell>
          <cell r="I326" t="str">
            <v>11KV MORSHI RURAL</v>
          </cell>
          <cell r="J326" t="str">
            <v>AGD</v>
          </cell>
          <cell r="K326">
            <v>-288.22000000000003</v>
          </cell>
          <cell r="L326">
            <v>67.78</v>
          </cell>
          <cell r="M326">
            <v>-163.13551600000005</v>
          </cell>
          <cell r="N326" t="str">
            <v/>
          </cell>
          <cell r="O326">
            <v>-163.13999999999999</v>
          </cell>
          <cell r="P326" t="str">
            <v>E</v>
          </cell>
          <cell r="Q326">
            <v>1446</v>
          </cell>
          <cell r="R326">
            <v>1024</v>
          </cell>
          <cell r="S326">
            <v>124</v>
          </cell>
          <cell r="T326">
            <v>10150010</v>
          </cell>
          <cell r="U326">
            <v>6698080.0800000001</v>
          </cell>
          <cell r="V326">
            <v>3213617.19</v>
          </cell>
          <cell r="W326">
            <v>1347121</v>
          </cell>
          <cell r="X326">
            <v>1104103</v>
          </cell>
          <cell r="Y326">
            <v>148125</v>
          </cell>
          <cell r="Z326">
            <v>4942.7371999999996</v>
          </cell>
          <cell r="AA326">
            <v>4019.5</v>
          </cell>
          <cell r="AB326">
            <v>625</v>
          </cell>
          <cell r="AC326">
            <v>661037.82999999996</v>
          </cell>
          <cell r="AD326">
            <v>216221.7</v>
          </cell>
          <cell r="AE326">
            <v>10009.65</v>
          </cell>
          <cell r="AF326">
            <v>1142909.98</v>
          </cell>
          <cell r="AG326">
            <v>645266.39</v>
          </cell>
          <cell r="AH326">
            <v>79308.479999999996</v>
          </cell>
          <cell r="AI326">
            <v>10135109</v>
          </cell>
          <cell r="AJ326">
            <v>6651432.5099999998</v>
          </cell>
          <cell r="AK326">
            <v>3212669.31</v>
          </cell>
          <cell r="AL326">
            <v>0</v>
          </cell>
          <cell r="AM326">
            <v>0</v>
          </cell>
          <cell r="AN326">
            <v>0</v>
          </cell>
          <cell r="AO326">
            <v>15034360.4</v>
          </cell>
          <cell r="AP326">
            <v>9655065.1400000006</v>
          </cell>
          <cell r="AQ326">
            <v>5281118.95</v>
          </cell>
          <cell r="AR326">
            <v>0</v>
          </cell>
          <cell r="AS326">
            <v>0</v>
          </cell>
          <cell r="AT326">
            <v>0</v>
          </cell>
          <cell r="AX326">
            <v>0</v>
          </cell>
          <cell r="AY326">
            <v>0</v>
          </cell>
          <cell r="AZ326">
            <v>0</v>
          </cell>
          <cell r="BA326">
            <v>347000</v>
          </cell>
          <cell r="BB326">
            <v>101.59</v>
          </cell>
          <cell r="BC326">
            <v>35.56</v>
          </cell>
          <cell r="BD326">
            <v>14.73</v>
          </cell>
          <cell r="BE326">
            <v>-288.22000000000003</v>
          </cell>
          <cell r="BF326">
            <v>347000</v>
          </cell>
          <cell r="BG326">
            <v>0</v>
          </cell>
          <cell r="BH326">
            <v>30</v>
          </cell>
          <cell r="BI326">
            <v>53</v>
          </cell>
        </row>
        <row r="327">
          <cell r="A327">
            <v>37018204</v>
          </cell>
          <cell r="B327" t="str">
            <v>MORSHI</v>
          </cell>
          <cell r="C327">
            <v>201208</v>
          </cell>
          <cell r="D327">
            <v>1660</v>
          </cell>
          <cell r="E327" t="str">
            <v>MORSHI I</v>
          </cell>
          <cell r="F327">
            <v>37018</v>
          </cell>
          <cell r="G327" t="str">
            <v>132KV MORSHI</v>
          </cell>
          <cell r="H327">
            <v>204</v>
          </cell>
          <cell r="I327" t="str">
            <v>11 kV NIMBHI</v>
          </cell>
          <cell r="J327" t="str">
            <v>AGD</v>
          </cell>
          <cell r="K327">
            <v>-97.44</v>
          </cell>
          <cell r="L327">
            <v>60.87</v>
          </cell>
          <cell r="M327">
            <v>-20.181727999999978</v>
          </cell>
          <cell r="N327" t="str">
            <v/>
          </cell>
          <cell r="O327">
            <v>-20.18</v>
          </cell>
          <cell r="P327" t="str">
            <v>E</v>
          </cell>
          <cell r="Q327">
            <v>652</v>
          </cell>
          <cell r="R327">
            <v>552</v>
          </cell>
          <cell r="S327">
            <v>43</v>
          </cell>
          <cell r="T327">
            <v>3590263.06</v>
          </cell>
          <cell r="U327">
            <v>2662621.2000000002</v>
          </cell>
          <cell r="V327">
            <v>854554.54</v>
          </cell>
          <cell r="W327">
            <v>576958.5</v>
          </cell>
          <cell r="X327">
            <v>488662</v>
          </cell>
          <cell r="Y327">
            <v>51547.5</v>
          </cell>
          <cell r="Z327">
            <v>2588.9562000000001</v>
          </cell>
          <cell r="AA327">
            <v>2129.5</v>
          </cell>
          <cell r="AB327">
            <v>217.5</v>
          </cell>
          <cell r="AC327">
            <v>307766.65999999997</v>
          </cell>
          <cell r="AD327">
            <v>146252.29</v>
          </cell>
          <cell r="AE327">
            <v>6904.41</v>
          </cell>
          <cell r="AF327">
            <v>513699.06</v>
          </cell>
          <cell r="AG327">
            <v>287958.12</v>
          </cell>
          <cell r="AH327">
            <v>31030.74</v>
          </cell>
          <cell r="AI327">
            <v>3641491.55</v>
          </cell>
          <cell r="AJ327">
            <v>2633565.5499999998</v>
          </cell>
          <cell r="AK327">
            <v>854835.37</v>
          </cell>
          <cell r="AL327">
            <v>0</v>
          </cell>
          <cell r="AM327">
            <v>0</v>
          </cell>
          <cell r="AN327">
            <v>0</v>
          </cell>
          <cell r="AO327">
            <v>4974812.68</v>
          </cell>
          <cell r="AP327">
            <v>3670117.88</v>
          </cell>
          <cell r="AQ327">
            <v>1296320.22</v>
          </cell>
          <cell r="AR327">
            <v>0</v>
          </cell>
          <cell r="AS327">
            <v>0</v>
          </cell>
          <cell r="AT327">
            <v>0</v>
          </cell>
          <cell r="AX327">
            <v>0</v>
          </cell>
          <cell r="AY327">
            <v>0</v>
          </cell>
          <cell r="AZ327">
            <v>0</v>
          </cell>
          <cell r="BA327">
            <v>292520</v>
          </cell>
          <cell r="BB327">
            <v>67.08</v>
          </cell>
          <cell r="BC327">
            <v>54.66</v>
          </cell>
          <cell r="BD327">
            <v>27.48</v>
          </cell>
          <cell r="BE327">
            <v>-97.24</v>
          </cell>
          <cell r="BF327">
            <v>292520</v>
          </cell>
          <cell r="BG327">
            <v>0</v>
          </cell>
          <cell r="BH327">
            <v>32</v>
          </cell>
          <cell r="BI327">
            <v>39</v>
          </cell>
        </row>
        <row r="328">
          <cell r="A328">
            <v>37018205</v>
          </cell>
          <cell r="B328" t="str">
            <v>MORSHI</v>
          </cell>
          <cell r="C328">
            <v>201208</v>
          </cell>
          <cell r="D328">
            <v>1660</v>
          </cell>
          <cell r="E328" t="str">
            <v>MORSHI I</v>
          </cell>
          <cell r="F328">
            <v>37018</v>
          </cell>
          <cell r="G328" t="str">
            <v>132KV MORSHI</v>
          </cell>
          <cell r="H328">
            <v>205</v>
          </cell>
          <cell r="I328" t="str">
            <v>11 kV PIMPALKHUTA</v>
          </cell>
          <cell r="J328" t="str">
            <v>OTH</v>
          </cell>
          <cell r="K328">
            <v>39.090000000000003</v>
          </cell>
          <cell r="L328">
            <v>100</v>
          </cell>
          <cell r="M328">
            <v>39.090000000000003</v>
          </cell>
          <cell r="N328" t="str">
            <v>D</v>
          </cell>
          <cell r="O328">
            <v>39.090000000000003</v>
          </cell>
          <cell r="P328" t="str">
            <v>D</v>
          </cell>
          <cell r="Q328">
            <v>2673</v>
          </cell>
          <cell r="R328">
            <v>22</v>
          </cell>
          <cell r="S328">
            <v>5</v>
          </cell>
          <cell r="T328">
            <v>921768.26</v>
          </cell>
          <cell r="U328">
            <v>156731.04</v>
          </cell>
          <cell r="V328">
            <v>168975.15</v>
          </cell>
          <cell r="W328">
            <v>555543</v>
          </cell>
          <cell r="X328">
            <v>24372</v>
          </cell>
          <cell r="Y328">
            <v>5925</v>
          </cell>
          <cell r="Z328">
            <v>1532.8438000000001</v>
          </cell>
          <cell r="AA328">
            <v>100</v>
          </cell>
          <cell r="AB328">
            <v>25</v>
          </cell>
          <cell r="AC328">
            <v>2739541.53</v>
          </cell>
          <cell r="AD328">
            <v>3569.22</v>
          </cell>
          <cell r="AE328">
            <v>16.2</v>
          </cell>
          <cell r="AF328">
            <v>2637961.54</v>
          </cell>
          <cell r="AG328">
            <v>15189.78</v>
          </cell>
          <cell r="AH328">
            <v>2842.5</v>
          </cell>
          <cell r="AI328">
            <v>1180000.32</v>
          </cell>
          <cell r="AJ328">
            <v>156246.99</v>
          </cell>
          <cell r="AK328">
            <v>169007.3</v>
          </cell>
          <cell r="AL328">
            <v>0</v>
          </cell>
          <cell r="AM328">
            <v>0</v>
          </cell>
          <cell r="AN328">
            <v>0</v>
          </cell>
          <cell r="AO328">
            <v>646282.96</v>
          </cell>
          <cell r="AP328">
            <v>198307.1</v>
          </cell>
          <cell r="AQ328">
            <v>298181.15999999997</v>
          </cell>
          <cell r="AR328">
            <v>0</v>
          </cell>
          <cell r="AS328">
            <v>0</v>
          </cell>
          <cell r="AT328">
            <v>0</v>
          </cell>
          <cell r="AX328">
            <v>0</v>
          </cell>
          <cell r="AY328">
            <v>0</v>
          </cell>
          <cell r="AZ328">
            <v>0</v>
          </cell>
          <cell r="BA328">
            <v>939800</v>
          </cell>
          <cell r="BB328">
            <v>101.47</v>
          </cell>
          <cell r="BC328">
            <v>26.59</v>
          </cell>
          <cell r="BD328">
            <v>0.28999999999999998</v>
          </cell>
          <cell r="BE328">
            <v>40.89</v>
          </cell>
          <cell r="BF328">
            <v>939800</v>
          </cell>
          <cell r="BG328">
            <v>0</v>
          </cell>
          <cell r="BH328">
            <v>48</v>
          </cell>
          <cell r="BI328">
            <v>30</v>
          </cell>
        </row>
        <row r="329">
          <cell r="A329">
            <v>37018206</v>
          </cell>
          <cell r="B329" t="str">
            <v>MORSHI</v>
          </cell>
          <cell r="C329">
            <v>201208</v>
          </cell>
          <cell r="D329">
            <v>1660</v>
          </cell>
          <cell r="E329" t="str">
            <v>MORSHI I</v>
          </cell>
          <cell r="F329">
            <v>37018</v>
          </cell>
          <cell r="G329" t="str">
            <v>132KV MORSHI</v>
          </cell>
          <cell r="H329">
            <v>206</v>
          </cell>
          <cell r="I329" t="str">
            <v>11KV UPPAR WARDHA</v>
          </cell>
          <cell r="J329" t="str">
            <v>AGD</v>
          </cell>
          <cell r="K329">
            <v>-4470300</v>
          </cell>
          <cell r="L329">
            <v>74.2</v>
          </cell>
          <cell r="M329">
            <v>-3316936.8</v>
          </cell>
          <cell r="N329" t="str">
            <v/>
          </cell>
          <cell r="O329">
            <v>-3316936.8</v>
          </cell>
          <cell r="P329" t="str">
            <v>E</v>
          </cell>
          <cell r="Q329">
            <v>35</v>
          </cell>
          <cell r="R329">
            <v>21</v>
          </cell>
          <cell r="S329">
            <v>0</v>
          </cell>
          <cell r="T329">
            <v>269757.7</v>
          </cell>
          <cell r="U329">
            <v>127360.29</v>
          </cell>
          <cell r="V329">
            <v>0</v>
          </cell>
          <cell r="W329">
            <v>44703</v>
          </cell>
          <cell r="X329">
            <v>18867</v>
          </cell>
          <cell r="Y329">
            <v>0</v>
          </cell>
          <cell r="Z329">
            <v>251.61</v>
          </cell>
          <cell r="AA329">
            <v>120</v>
          </cell>
          <cell r="AB329">
            <v>0</v>
          </cell>
          <cell r="AC329">
            <v>203858.19</v>
          </cell>
          <cell r="AD329">
            <v>7132.68</v>
          </cell>
          <cell r="AE329">
            <v>0</v>
          </cell>
          <cell r="AF329">
            <v>180598.84</v>
          </cell>
          <cell r="AG329">
            <v>11799.48</v>
          </cell>
          <cell r="AH329">
            <v>0</v>
          </cell>
          <cell r="AI329">
            <v>259560.83</v>
          </cell>
          <cell r="AJ329">
            <v>123696.83</v>
          </cell>
          <cell r="AK329">
            <v>0</v>
          </cell>
          <cell r="AL329">
            <v>0</v>
          </cell>
          <cell r="AM329">
            <v>0</v>
          </cell>
          <cell r="AN329">
            <v>0</v>
          </cell>
          <cell r="AO329">
            <v>173397.45</v>
          </cell>
          <cell r="AP329">
            <v>122060.91</v>
          </cell>
          <cell r="AQ329">
            <v>0</v>
          </cell>
          <cell r="AR329">
            <v>0</v>
          </cell>
          <cell r="AS329">
            <v>0</v>
          </cell>
          <cell r="AT329">
            <v>0</v>
          </cell>
          <cell r="AX329">
            <v>0</v>
          </cell>
          <cell r="AY329">
            <v>0</v>
          </cell>
          <cell r="AZ329">
            <v>0</v>
          </cell>
          <cell r="BA329">
            <v>0</v>
          </cell>
          <cell r="BB329">
            <v>113.83</v>
          </cell>
          <cell r="BC329">
            <v>48.4</v>
          </cell>
          <cell r="BD329">
            <v>0</v>
          </cell>
          <cell r="BE329">
            <v>-4470300</v>
          </cell>
          <cell r="BF329">
            <v>361660</v>
          </cell>
          <cell r="BG329">
            <v>470305</v>
          </cell>
          <cell r="BH329">
            <v>14</v>
          </cell>
          <cell r="BI329">
            <v>5</v>
          </cell>
        </row>
        <row r="330">
          <cell r="A330">
            <v>37018207</v>
          </cell>
          <cell r="B330" t="str">
            <v>MORSHI</v>
          </cell>
          <cell r="C330">
            <v>201208</v>
          </cell>
          <cell r="D330">
            <v>1660</v>
          </cell>
          <cell r="E330" t="str">
            <v>MORSHI I</v>
          </cell>
          <cell r="F330">
            <v>37018</v>
          </cell>
          <cell r="G330" t="str">
            <v>132KV MORSHI</v>
          </cell>
          <cell r="H330">
            <v>207</v>
          </cell>
          <cell r="I330" t="str">
            <v>TOWN II AG.</v>
          </cell>
          <cell r="J330" t="str">
            <v>AGD</v>
          </cell>
          <cell r="K330">
            <v>-188.24</v>
          </cell>
          <cell r="L330">
            <v>88.015000000000001</v>
          </cell>
          <cell r="M330">
            <v>-153.69443600000002</v>
          </cell>
          <cell r="N330" t="str">
            <v/>
          </cell>
          <cell r="O330">
            <v>-153.69</v>
          </cell>
          <cell r="P330" t="str">
            <v>E</v>
          </cell>
          <cell r="Q330">
            <v>197</v>
          </cell>
          <cell r="R330">
            <v>181</v>
          </cell>
          <cell r="S330">
            <v>11</v>
          </cell>
          <cell r="T330">
            <v>1390118.46</v>
          </cell>
          <cell r="U330">
            <v>954875.31</v>
          </cell>
          <cell r="V330">
            <v>381328.91</v>
          </cell>
          <cell r="W330">
            <v>193810</v>
          </cell>
          <cell r="X330">
            <v>176196</v>
          </cell>
          <cell r="Y330">
            <v>13035</v>
          </cell>
          <cell r="Z330">
            <v>781.88520000000005</v>
          </cell>
          <cell r="AA330">
            <v>660.5</v>
          </cell>
          <cell r="AB330">
            <v>55</v>
          </cell>
          <cell r="AC330">
            <v>277871.78999999998</v>
          </cell>
          <cell r="AD330">
            <v>66434.880000000005</v>
          </cell>
          <cell r="AE330">
            <v>35.64</v>
          </cell>
          <cell r="AF330">
            <v>225637.27</v>
          </cell>
          <cell r="AG330">
            <v>102297.51</v>
          </cell>
          <cell r="AH330">
            <v>6882.51</v>
          </cell>
          <cell r="AI330">
            <v>1331652.8</v>
          </cell>
          <cell r="AJ330">
            <v>948855.99</v>
          </cell>
          <cell r="AK330">
            <v>381411.08</v>
          </cell>
          <cell r="AL330">
            <v>0</v>
          </cell>
          <cell r="AM330">
            <v>0</v>
          </cell>
          <cell r="AN330">
            <v>0</v>
          </cell>
          <cell r="AO330">
            <v>2021725.28</v>
          </cell>
          <cell r="AP330">
            <v>1380911.27</v>
          </cell>
          <cell r="AQ330">
            <v>640811.31000000006</v>
          </cell>
          <cell r="AR330">
            <v>0</v>
          </cell>
          <cell r="AS330">
            <v>0</v>
          </cell>
          <cell r="AT330">
            <v>0</v>
          </cell>
          <cell r="AX330">
            <v>0</v>
          </cell>
          <cell r="AY330">
            <v>0</v>
          </cell>
          <cell r="AZ330">
            <v>0</v>
          </cell>
          <cell r="BA330">
            <v>67240</v>
          </cell>
          <cell r="BB330">
            <v>149.94999999999999</v>
          </cell>
          <cell r="BC330">
            <v>76.03</v>
          </cell>
          <cell r="BD330">
            <v>0.2</v>
          </cell>
          <cell r="BE330">
            <v>-188.24</v>
          </cell>
          <cell r="BF330">
            <v>67240</v>
          </cell>
          <cell r="BG330">
            <v>0</v>
          </cell>
          <cell r="BH330">
            <v>30</v>
          </cell>
          <cell r="BI330">
            <v>21</v>
          </cell>
        </row>
        <row r="331">
          <cell r="A331">
            <v>34017201</v>
          </cell>
          <cell r="B331" t="str">
            <v>MORSHI</v>
          </cell>
          <cell r="C331">
            <v>201208</v>
          </cell>
          <cell r="D331">
            <v>3093</v>
          </cell>
          <cell r="E331" t="str">
            <v>WARUD I</v>
          </cell>
          <cell r="F331">
            <v>34017</v>
          </cell>
          <cell r="G331" t="str">
            <v>33KV RAJURA BZR</v>
          </cell>
          <cell r="H331">
            <v>201</v>
          </cell>
          <cell r="I331" t="str">
            <v>11KV RAJURA BZR AG</v>
          </cell>
          <cell r="J331" t="str">
            <v>AGD</v>
          </cell>
          <cell r="K331">
            <v>-142.88</v>
          </cell>
          <cell r="L331">
            <v>91.67</v>
          </cell>
          <cell r="M331">
            <v>-122.64809600000001</v>
          </cell>
          <cell r="N331" t="str">
            <v/>
          </cell>
          <cell r="O331">
            <v>-122.65</v>
          </cell>
          <cell r="P331" t="str">
            <v>E</v>
          </cell>
          <cell r="Q331">
            <v>238</v>
          </cell>
          <cell r="R331">
            <v>222</v>
          </cell>
          <cell r="S331">
            <v>10</v>
          </cell>
          <cell r="T331">
            <v>704855.95</v>
          </cell>
          <cell r="U331">
            <v>586195.44999999995</v>
          </cell>
          <cell r="V331">
            <v>118644.08</v>
          </cell>
          <cell r="W331">
            <v>135849</v>
          </cell>
          <cell r="X331">
            <v>123945</v>
          </cell>
          <cell r="Y331">
            <v>6450</v>
          </cell>
          <cell r="Z331">
            <v>1200.0716</v>
          </cell>
          <cell r="AA331">
            <v>1131</v>
          </cell>
          <cell r="AB331">
            <v>50</v>
          </cell>
          <cell r="AC331">
            <v>85761.17</v>
          </cell>
          <cell r="AD331">
            <v>49279.32</v>
          </cell>
          <cell r="AE331">
            <v>1384.05</v>
          </cell>
          <cell r="AF331">
            <v>107656.31</v>
          </cell>
          <cell r="AG331">
            <v>72227.55</v>
          </cell>
          <cell r="AH331">
            <v>8190.48</v>
          </cell>
          <cell r="AI331">
            <v>703767.04000000004</v>
          </cell>
          <cell r="AJ331">
            <v>584589.04</v>
          </cell>
          <cell r="AK331">
            <v>118645.84</v>
          </cell>
          <cell r="AL331">
            <v>0</v>
          </cell>
          <cell r="AM331">
            <v>0</v>
          </cell>
          <cell r="AN331">
            <v>0</v>
          </cell>
          <cell r="AO331">
            <v>1116278.81</v>
          </cell>
          <cell r="AP331">
            <v>982770.75</v>
          </cell>
          <cell r="AQ331">
            <v>133508.06</v>
          </cell>
          <cell r="AR331">
            <v>0</v>
          </cell>
          <cell r="AS331">
            <v>0</v>
          </cell>
          <cell r="AT331">
            <v>0</v>
          </cell>
          <cell r="AX331">
            <v>0</v>
          </cell>
          <cell r="AY331">
            <v>0</v>
          </cell>
          <cell r="AZ331">
            <v>0</v>
          </cell>
          <cell r="BA331">
            <v>55933</v>
          </cell>
          <cell r="BB331">
            <v>128.29</v>
          </cell>
          <cell r="BC331">
            <v>83.34</v>
          </cell>
          <cell r="BD331">
            <v>21.11</v>
          </cell>
          <cell r="BE331">
            <v>-142.88</v>
          </cell>
          <cell r="BF331">
            <v>55933</v>
          </cell>
          <cell r="BG331">
            <v>0</v>
          </cell>
          <cell r="BI331">
            <v>21</v>
          </cell>
        </row>
        <row r="332">
          <cell r="A332">
            <v>34017202</v>
          </cell>
          <cell r="B332" t="str">
            <v>MORSHI</v>
          </cell>
          <cell r="C332">
            <v>201208</v>
          </cell>
          <cell r="D332">
            <v>3093</v>
          </cell>
          <cell r="E332" t="str">
            <v>WARUD I</v>
          </cell>
          <cell r="F332">
            <v>34017</v>
          </cell>
          <cell r="G332" t="str">
            <v>33KV RAJURA BZR</v>
          </cell>
          <cell r="H332">
            <v>202</v>
          </cell>
          <cell r="I332" t="str">
            <v>11KV HATURNA OLD AG</v>
          </cell>
          <cell r="J332" t="str">
            <v>AGD</v>
          </cell>
          <cell r="K332">
            <v>-249.57</v>
          </cell>
          <cell r="L332">
            <v>81.849999999999994</v>
          </cell>
          <cell r="M332">
            <v>-186.12304499999999</v>
          </cell>
          <cell r="N332" t="str">
            <v/>
          </cell>
          <cell r="O332">
            <v>-186.12</v>
          </cell>
          <cell r="P332" t="str">
            <v>E</v>
          </cell>
          <cell r="Q332">
            <v>682</v>
          </cell>
          <cell r="R332">
            <v>599</v>
          </cell>
          <cell r="S332">
            <v>80</v>
          </cell>
          <cell r="T332">
            <v>3969015.13</v>
          </cell>
          <cell r="U332">
            <v>2497799.06</v>
          </cell>
          <cell r="V332">
            <v>1470952.83</v>
          </cell>
          <cell r="W332">
            <v>384113</v>
          </cell>
          <cell r="X332">
            <v>328857</v>
          </cell>
          <cell r="Y332">
            <v>51471</v>
          </cell>
          <cell r="Z332">
            <v>3426.8760000000002</v>
          </cell>
          <cell r="AA332">
            <v>3026</v>
          </cell>
          <cell r="AB332">
            <v>399</v>
          </cell>
          <cell r="AC332">
            <v>107704.59</v>
          </cell>
          <cell r="AD332">
            <v>98667.36</v>
          </cell>
          <cell r="AE332">
            <v>7758.36</v>
          </cell>
          <cell r="AF332">
            <v>241933.64</v>
          </cell>
          <cell r="AG332">
            <v>184895.31</v>
          </cell>
          <cell r="AH332">
            <v>55895.040000000001</v>
          </cell>
          <cell r="AI332">
            <v>3962850.44</v>
          </cell>
          <cell r="AJ332">
            <v>2491451.34</v>
          </cell>
          <cell r="AK332">
            <v>1471227.41</v>
          </cell>
          <cell r="AL332">
            <v>0</v>
          </cell>
          <cell r="AM332">
            <v>0</v>
          </cell>
          <cell r="AN332">
            <v>0</v>
          </cell>
          <cell r="AO332">
            <v>6544199.6600000001</v>
          </cell>
          <cell r="AP332">
            <v>4349856.3</v>
          </cell>
          <cell r="AQ332">
            <v>2194343.2799999998</v>
          </cell>
          <cell r="AR332">
            <v>0</v>
          </cell>
          <cell r="AS332">
            <v>0</v>
          </cell>
          <cell r="AT332">
            <v>0</v>
          </cell>
          <cell r="AX332">
            <v>0</v>
          </cell>
          <cell r="AY332">
            <v>0</v>
          </cell>
          <cell r="AZ332">
            <v>0</v>
          </cell>
          <cell r="BA332">
            <v>109880</v>
          </cell>
          <cell r="BB332">
            <v>106.25</v>
          </cell>
          <cell r="BC332">
            <v>63.7</v>
          </cell>
          <cell r="BD332">
            <v>17.16</v>
          </cell>
          <cell r="BE332">
            <v>-249.57</v>
          </cell>
          <cell r="BF332">
            <v>109880</v>
          </cell>
          <cell r="BG332">
            <v>0</v>
          </cell>
          <cell r="BI332">
            <v>50</v>
          </cell>
        </row>
        <row r="333">
          <cell r="A333">
            <v>34017203</v>
          </cell>
          <cell r="B333" t="str">
            <v>MORSHI</v>
          </cell>
          <cell r="C333">
            <v>201208</v>
          </cell>
          <cell r="D333">
            <v>3093</v>
          </cell>
          <cell r="E333" t="str">
            <v>WARUD I</v>
          </cell>
          <cell r="F333">
            <v>34017</v>
          </cell>
          <cell r="G333" t="str">
            <v>33KV RAJURA BZR</v>
          </cell>
          <cell r="H333">
            <v>203</v>
          </cell>
          <cell r="I333" t="str">
            <v>11KV PAWANI AG</v>
          </cell>
          <cell r="J333" t="str">
            <v>AGD</v>
          </cell>
          <cell r="K333">
            <v>-162.57</v>
          </cell>
          <cell r="L333">
            <v>74.924999999999997</v>
          </cell>
          <cell r="M333">
            <v>-96.730572499999994</v>
          </cell>
          <cell r="N333" t="str">
            <v/>
          </cell>
          <cell r="O333">
            <v>-96.73</v>
          </cell>
          <cell r="P333" t="str">
            <v>E</v>
          </cell>
          <cell r="Q333">
            <v>780</v>
          </cell>
          <cell r="R333">
            <v>674</v>
          </cell>
          <cell r="S333">
            <v>98</v>
          </cell>
          <cell r="T333">
            <v>3883185.19</v>
          </cell>
          <cell r="U333">
            <v>1949789.12</v>
          </cell>
          <cell r="V333">
            <v>1569879.43</v>
          </cell>
          <cell r="W333">
            <v>444888</v>
          </cell>
          <cell r="X333">
            <v>365868</v>
          </cell>
          <cell r="Y333">
            <v>63210</v>
          </cell>
          <cell r="Z333">
            <v>3258.5079999999998</v>
          </cell>
          <cell r="AA333">
            <v>2736</v>
          </cell>
          <cell r="AB333">
            <v>490</v>
          </cell>
          <cell r="AC333">
            <v>152754.85999999999</v>
          </cell>
          <cell r="AD333">
            <v>117333.96</v>
          </cell>
          <cell r="AE333">
            <v>9445.26</v>
          </cell>
          <cell r="AF333">
            <v>301109.21000000002</v>
          </cell>
          <cell r="AG333">
            <v>207345.6</v>
          </cell>
          <cell r="AH333">
            <v>65094.12</v>
          </cell>
          <cell r="AI333">
            <v>3865653.48</v>
          </cell>
          <cell r="AJ333">
            <v>1935205.02</v>
          </cell>
          <cell r="AK333">
            <v>1569114.85</v>
          </cell>
          <cell r="AL333">
            <v>0</v>
          </cell>
          <cell r="AM333">
            <v>0</v>
          </cell>
          <cell r="AN333">
            <v>0</v>
          </cell>
          <cell r="AO333">
            <v>5745151.3600000003</v>
          </cell>
          <cell r="AP333">
            <v>3176528.42</v>
          </cell>
          <cell r="AQ333">
            <v>2245936.7000000002</v>
          </cell>
          <cell r="AR333">
            <v>0</v>
          </cell>
          <cell r="AS333">
            <v>0</v>
          </cell>
          <cell r="AT333">
            <v>0</v>
          </cell>
          <cell r="AX333">
            <v>0</v>
          </cell>
          <cell r="AY333">
            <v>0</v>
          </cell>
          <cell r="AZ333">
            <v>0</v>
          </cell>
          <cell r="BA333">
            <v>169434</v>
          </cell>
          <cell r="BB333">
            <v>85.27</v>
          </cell>
          <cell r="BC333">
            <v>64.58</v>
          </cell>
          <cell r="BD333">
            <v>17.11</v>
          </cell>
          <cell r="BE333">
            <v>-162.57</v>
          </cell>
          <cell r="BF333">
            <v>169434</v>
          </cell>
          <cell r="BG333">
            <v>0</v>
          </cell>
          <cell r="BI333">
            <v>51</v>
          </cell>
        </row>
        <row r="334">
          <cell r="A334">
            <v>34017204</v>
          </cell>
          <cell r="B334" t="str">
            <v>MORSHI</v>
          </cell>
          <cell r="C334">
            <v>201208</v>
          </cell>
          <cell r="D334">
            <v>3093</v>
          </cell>
          <cell r="E334" t="str">
            <v>WARUD I</v>
          </cell>
          <cell r="F334">
            <v>34017</v>
          </cell>
          <cell r="G334" t="str">
            <v>33KV RAJURA BZR</v>
          </cell>
          <cell r="H334">
            <v>204</v>
          </cell>
          <cell r="I334" t="str">
            <v>11KV Rajura Gaothan Feeder</v>
          </cell>
          <cell r="J334" t="str">
            <v>OTH</v>
          </cell>
          <cell r="K334">
            <v>18.73</v>
          </cell>
          <cell r="L334">
            <v>95.79</v>
          </cell>
          <cell r="M334">
            <v>22.151466999999997</v>
          </cell>
          <cell r="N334" t="str">
            <v>B</v>
          </cell>
          <cell r="O334">
            <v>22.15</v>
          </cell>
          <cell r="P334" t="str">
            <v>B</v>
          </cell>
          <cell r="Q334">
            <v>923</v>
          </cell>
          <cell r="R334">
            <v>0</v>
          </cell>
          <cell r="S334">
            <v>0</v>
          </cell>
          <cell r="T334">
            <v>256514.92</v>
          </cell>
          <cell r="U334">
            <v>0</v>
          </cell>
          <cell r="V334">
            <v>0</v>
          </cell>
          <cell r="W334">
            <v>248881</v>
          </cell>
          <cell r="X334">
            <v>0</v>
          </cell>
          <cell r="Y334">
            <v>0</v>
          </cell>
          <cell r="Z334">
            <v>1438.443</v>
          </cell>
          <cell r="AA334">
            <v>0</v>
          </cell>
          <cell r="AB334">
            <v>0</v>
          </cell>
          <cell r="AC334">
            <v>1320652.1000000001</v>
          </cell>
          <cell r="AD334">
            <v>0</v>
          </cell>
          <cell r="AE334">
            <v>0</v>
          </cell>
          <cell r="AF334">
            <v>1314189.97</v>
          </cell>
          <cell r="AG334">
            <v>0</v>
          </cell>
          <cell r="AH334">
            <v>0</v>
          </cell>
          <cell r="AI334">
            <v>462362.94</v>
          </cell>
          <cell r="AJ334">
            <v>0</v>
          </cell>
          <cell r="AK334">
            <v>0</v>
          </cell>
          <cell r="AL334">
            <v>0</v>
          </cell>
          <cell r="AM334">
            <v>0</v>
          </cell>
          <cell r="AN334">
            <v>0</v>
          </cell>
          <cell r="AO334">
            <v>65328.800000000003</v>
          </cell>
          <cell r="AP334">
            <v>0</v>
          </cell>
          <cell r="AQ334">
            <v>0</v>
          </cell>
          <cell r="AR334">
            <v>0</v>
          </cell>
          <cell r="AS334">
            <v>0</v>
          </cell>
          <cell r="AT334">
            <v>0</v>
          </cell>
          <cell r="AX334">
            <v>0</v>
          </cell>
          <cell r="AY334">
            <v>0</v>
          </cell>
          <cell r="AZ334">
            <v>0</v>
          </cell>
          <cell r="BA334">
            <v>306231</v>
          </cell>
          <cell r="BB334">
            <v>95.79</v>
          </cell>
          <cell r="BC334">
            <v>0</v>
          </cell>
          <cell r="BD334">
            <v>0</v>
          </cell>
          <cell r="BE334">
            <v>18.73</v>
          </cell>
          <cell r="BF334">
            <v>306231</v>
          </cell>
          <cell r="BG334">
            <v>0</v>
          </cell>
          <cell r="BI334">
            <v>6</v>
          </cell>
        </row>
        <row r="335">
          <cell r="A335">
            <v>34017205</v>
          </cell>
          <cell r="B335" t="str">
            <v>MORSHI</v>
          </cell>
          <cell r="C335">
            <v>201208</v>
          </cell>
          <cell r="D335">
            <v>3093</v>
          </cell>
          <cell r="E335" t="str">
            <v>WARUD I</v>
          </cell>
          <cell r="F335">
            <v>34017</v>
          </cell>
          <cell r="G335" t="str">
            <v>33KV Rajura Bazar</v>
          </cell>
          <cell r="H335">
            <v>205</v>
          </cell>
          <cell r="I335" t="str">
            <v>11KV Pawani Gaothan</v>
          </cell>
          <cell r="J335" t="str">
            <v>OTH</v>
          </cell>
          <cell r="K335">
            <v>4.87</v>
          </cell>
          <cell r="L335">
            <v>99.9</v>
          </cell>
          <cell r="M335">
            <v>4.9651299999999878</v>
          </cell>
          <cell r="N335" t="str">
            <v>A</v>
          </cell>
          <cell r="O335">
            <v>4.97</v>
          </cell>
          <cell r="P335" t="str">
            <v>A</v>
          </cell>
          <cell r="Q335">
            <v>1583</v>
          </cell>
          <cell r="R335">
            <v>19</v>
          </cell>
          <cell r="S335">
            <v>16</v>
          </cell>
          <cell r="T335">
            <v>1083223.01</v>
          </cell>
          <cell r="U335">
            <v>90855.95</v>
          </cell>
          <cell r="V335">
            <v>297103.74</v>
          </cell>
          <cell r="W335">
            <v>392091</v>
          </cell>
          <cell r="X335">
            <v>10515</v>
          </cell>
          <cell r="Y335">
            <v>10320</v>
          </cell>
          <cell r="Z335">
            <v>1988.9706000000001</v>
          </cell>
          <cell r="AA335">
            <v>65</v>
          </cell>
          <cell r="AB335">
            <v>80</v>
          </cell>
          <cell r="AC335">
            <v>1731980.77</v>
          </cell>
          <cell r="AD335">
            <v>6747.63</v>
          </cell>
          <cell r="AE335">
            <v>361.86</v>
          </cell>
          <cell r="AF335">
            <v>1683764.58</v>
          </cell>
          <cell r="AG335">
            <v>5989.98</v>
          </cell>
          <cell r="AH335">
            <v>10983.03</v>
          </cell>
          <cell r="AI335">
            <v>1282353.28</v>
          </cell>
          <cell r="AJ335">
            <v>90778.77</v>
          </cell>
          <cell r="AK335">
            <v>296930.89</v>
          </cell>
          <cell r="AL335">
            <v>0</v>
          </cell>
          <cell r="AM335">
            <v>0</v>
          </cell>
          <cell r="AN335">
            <v>0</v>
          </cell>
          <cell r="AO335">
            <v>838568.68</v>
          </cell>
          <cell r="AP335">
            <v>150928.6</v>
          </cell>
          <cell r="AQ335">
            <v>409300.93</v>
          </cell>
          <cell r="AR335">
            <v>0</v>
          </cell>
          <cell r="AS335">
            <v>0</v>
          </cell>
          <cell r="AT335">
            <v>0</v>
          </cell>
          <cell r="AX335">
            <v>0</v>
          </cell>
          <cell r="AY335">
            <v>0</v>
          </cell>
          <cell r="AZ335">
            <v>0</v>
          </cell>
          <cell r="BA335">
            <v>412146</v>
          </cell>
          <cell r="BB335">
            <v>99.9</v>
          </cell>
          <cell r="BC335">
            <v>139.69</v>
          </cell>
          <cell r="BD335">
            <v>2.74</v>
          </cell>
          <cell r="BE335">
            <v>4.87</v>
          </cell>
          <cell r="BF335">
            <v>412146</v>
          </cell>
          <cell r="BG335">
            <v>0</v>
          </cell>
          <cell r="BI335">
            <v>20</v>
          </cell>
        </row>
        <row r="336">
          <cell r="A336">
            <v>34017206</v>
          </cell>
          <cell r="B336" t="str">
            <v>MORSHI</v>
          </cell>
          <cell r="C336">
            <v>201208</v>
          </cell>
          <cell r="D336">
            <v>3093</v>
          </cell>
          <cell r="E336" t="str">
            <v>WARUD I</v>
          </cell>
          <cell r="F336">
            <v>34017</v>
          </cell>
          <cell r="G336" t="str">
            <v>33KV RAJURA BZR</v>
          </cell>
          <cell r="H336">
            <v>206</v>
          </cell>
          <cell r="I336" t="str">
            <v>11KV HATURNA GAOTHAN</v>
          </cell>
          <cell r="J336" t="str">
            <v>OTH</v>
          </cell>
          <cell r="K336">
            <v>15.17</v>
          </cell>
          <cell r="L336">
            <v>96.44</v>
          </cell>
          <cell r="M336">
            <v>18.189948000000001</v>
          </cell>
          <cell r="N336" t="str">
            <v>B</v>
          </cell>
          <cell r="O336">
            <v>18.190000000000001</v>
          </cell>
          <cell r="P336" t="str">
            <v>B</v>
          </cell>
          <cell r="Q336">
            <v>1282</v>
          </cell>
          <cell r="R336">
            <v>1</v>
          </cell>
          <cell r="S336">
            <v>0</v>
          </cell>
          <cell r="T336">
            <v>451479.66</v>
          </cell>
          <cell r="U336">
            <v>29593.49</v>
          </cell>
          <cell r="V336">
            <v>0</v>
          </cell>
          <cell r="W336">
            <v>305803</v>
          </cell>
          <cell r="X336">
            <v>543</v>
          </cell>
          <cell r="Y336">
            <v>0</v>
          </cell>
          <cell r="Z336">
            <v>2039.7066</v>
          </cell>
          <cell r="AA336">
            <v>10</v>
          </cell>
          <cell r="AB336">
            <v>0</v>
          </cell>
          <cell r="AC336">
            <v>1573102.06</v>
          </cell>
          <cell r="AD336">
            <v>3.24</v>
          </cell>
          <cell r="AE336">
            <v>0</v>
          </cell>
          <cell r="AF336">
            <v>1571384.73</v>
          </cell>
          <cell r="AG336">
            <v>448.32</v>
          </cell>
          <cell r="AH336">
            <v>0</v>
          </cell>
          <cell r="AI336">
            <v>645184.25</v>
          </cell>
          <cell r="AJ336">
            <v>29602.560000000001</v>
          </cell>
          <cell r="AK336">
            <v>0</v>
          </cell>
          <cell r="AL336">
            <v>0</v>
          </cell>
          <cell r="AM336">
            <v>0</v>
          </cell>
          <cell r="AN336">
            <v>0</v>
          </cell>
          <cell r="AO336">
            <v>89773.65</v>
          </cell>
          <cell r="AP336">
            <v>31244.06</v>
          </cell>
          <cell r="AQ336">
            <v>0</v>
          </cell>
          <cell r="AR336">
            <v>0</v>
          </cell>
          <cell r="AS336">
            <v>0</v>
          </cell>
          <cell r="AT336">
            <v>0</v>
          </cell>
          <cell r="AX336">
            <v>0</v>
          </cell>
          <cell r="AY336">
            <v>0</v>
          </cell>
          <cell r="AZ336">
            <v>0</v>
          </cell>
          <cell r="BA336">
            <v>360474</v>
          </cell>
          <cell r="BB336">
            <v>96.44</v>
          </cell>
          <cell r="BC336">
            <v>0.15</v>
          </cell>
          <cell r="BD336">
            <v>0</v>
          </cell>
          <cell r="BE336">
            <v>15.17</v>
          </cell>
          <cell r="BF336">
            <v>360474</v>
          </cell>
          <cell r="BG336">
            <v>0</v>
          </cell>
          <cell r="BI336">
            <v>10</v>
          </cell>
        </row>
        <row r="337">
          <cell r="A337">
            <v>34024201</v>
          </cell>
          <cell r="B337" t="str">
            <v>MORSHI</v>
          </cell>
          <cell r="C337">
            <v>201208</v>
          </cell>
          <cell r="D337">
            <v>3093</v>
          </cell>
          <cell r="E337" t="str">
            <v>WARUD I</v>
          </cell>
          <cell r="F337">
            <v>34024</v>
          </cell>
          <cell r="G337" t="str">
            <v>33KV Chandas Wathoda</v>
          </cell>
          <cell r="H337">
            <v>201</v>
          </cell>
          <cell r="I337" t="str">
            <v>Shekapur Gaothan</v>
          </cell>
          <cell r="J337" t="str">
            <v>OTH</v>
          </cell>
          <cell r="K337">
            <v>24.82</v>
          </cell>
          <cell r="L337">
            <v>95.39</v>
          </cell>
          <cell r="M337">
            <v>28.285798</v>
          </cell>
          <cell r="N337" t="str">
            <v>C</v>
          </cell>
          <cell r="O337">
            <v>28.29</v>
          </cell>
          <cell r="P337" t="str">
            <v>C</v>
          </cell>
          <cell r="Q337">
            <v>3479</v>
          </cell>
          <cell r="R337">
            <v>29</v>
          </cell>
          <cell r="S337">
            <v>4</v>
          </cell>
          <cell r="T337">
            <v>3822462.36</v>
          </cell>
          <cell r="U337">
            <v>92782.65</v>
          </cell>
          <cell r="V337">
            <v>128050.91</v>
          </cell>
          <cell r="W337">
            <v>812937</v>
          </cell>
          <cell r="X337">
            <v>15447</v>
          </cell>
          <cell r="Y337">
            <v>2580</v>
          </cell>
          <cell r="Z337">
            <v>4342.9870000000001</v>
          </cell>
          <cell r="AA337">
            <v>93</v>
          </cell>
          <cell r="AB337">
            <v>20</v>
          </cell>
          <cell r="AC337">
            <v>3693727.49</v>
          </cell>
          <cell r="AD337">
            <v>11454.27</v>
          </cell>
          <cell r="AE337">
            <v>12.96</v>
          </cell>
          <cell r="AF337">
            <v>3631851.74</v>
          </cell>
          <cell r="AG337">
            <v>8386.3799999999992</v>
          </cell>
          <cell r="AH337">
            <v>2903.01</v>
          </cell>
          <cell r="AI337">
            <v>4584664.01</v>
          </cell>
          <cell r="AJ337">
            <v>92709.37</v>
          </cell>
          <cell r="AK337">
            <v>128088.07</v>
          </cell>
          <cell r="AL337">
            <v>0</v>
          </cell>
          <cell r="AM337">
            <v>0</v>
          </cell>
          <cell r="AN337">
            <v>0</v>
          </cell>
          <cell r="AO337">
            <v>2278094.14</v>
          </cell>
          <cell r="AP337">
            <v>158779.29</v>
          </cell>
          <cell r="AQ337">
            <v>206382.35</v>
          </cell>
          <cell r="AR337">
            <v>0</v>
          </cell>
          <cell r="AS337">
            <v>0</v>
          </cell>
          <cell r="AT337">
            <v>0</v>
          </cell>
          <cell r="AX337">
            <v>0</v>
          </cell>
          <cell r="AY337">
            <v>0</v>
          </cell>
          <cell r="AZ337">
            <v>0</v>
          </cell>
          <cell r="BA337">
            <v>1104852</v>
          </cell>
          <cell r="BB337">
            <v>95.39</v>
          </cell>
          <cell r="BC337">
            <v>169.96</v>
          </cell>
          <cell r="BD337">
            <v>0.08</v>
          </cell>
          <cell r="BE337">
            <v>26.42</v>
          </cell>
          <cell r="BF337">
            <v>1104852</v>
          </cell>
          <cell r="BG337">
            <v>0</v>
          </cell>
          <cell r="BH337">
            <v>46</v>
          </cell>
          <cell r="BI337">
            <v>40</v>
          </cell>
        </row>
        <row r="338">
          <cell r="A338">
            <v>34024202</v>
          </cell>
          <cell r="B338" t="str">
            <v>MORSHI</v>
          </cell>
          <cell r="C338">
            <v>201208</v>
          </cell>
          <cell r="D338">
            <v>3093</v>
          </cell>
          <cell r="E338" t="str">
            <v>WARUD I</v>
          </cell>
          <cell r="F338">
            <v>34024</v>
          </cell>
          <cell r="G338" t="str">
            <v>33KV Chandas Wathoda</v>
          </cell>
          <cell r="H338">
            <v>202</v>
          </cell>
          <cell r="I338" t="str">
            <v>Dhaga Ag</v>
          </cell>
          <cell r="J338" t="str">
            <v>AGD</v>
          </cell>
          <cell r="K338">
            <v>-550.04999999999995</v>
          </cell>
          <cell r="L338">
            <v>76.066666699999999</v>
          </cell>
          <cell r="M338">
            <v>-394.47136688334996</v>
          </cell>
          <cell r="N338" t="str">
            <v/>
          </cell>
          <cell r="O338">
            <v>-394.47</v>
          </cell>
          <cell r="P338" t="str">
            <v>E</v>
          </cell>
          <cell r="Q338">
            <v>1259</v>
          </cell>
          <cell r="R338">
            <v>962</v>
          </cell>
          <cell r="S338">
            <v>288</v>
          </cell>
          <cell r="T338">
            <v>6056028.9199999999</v>
          </cell>
          <cell r="U338">
            <v>2120651.65</v>
          </cell>
          <cell r="V338">
            <v>3613534.53</v>
          </cell>
          <cell r="W338">
            <v>970050.5</v>
          </cell>
          <cell r="X338">
            <v>715122.22</v>
          </cell>
          <cell r="Y338">
            <v>243063.16</v>
          </cell>
          <cell r="Z338">
            <v>4528.0460000000003</v>
          </cell>
          <cell r="AA338">
            <v>3071.5</v>
          </cell>
          <cell r="AB338">
            <v>1438.5</v>
          </cell>
          <cell r="AC338">
            <v>288153.19</v>
          </cell>
          <cell r="AD338">
            <v>210750.48</v>
          </cell>
          <cell r="AE338">
            <v>67611.48</v>
          </cell>
          <cell r="AF338">
            <v>493349.15</v>
          </cell>
          <cell r="AG338">
            <v>294610.56</v>
          </cell>
          <cell r="AH338">
            <v>189179.28</v>
          </cell>
          <cell r="AI338">
            <v>6041407.5099999998</v>
          </cell>
          <cell r="AJ338">
            <v>2106945.92</v>
          </cell>
          <cell r="AK338">
            <v>3611555.32</v>
          </cell>
          <cell r="AL338">
            <v>0</v>
          </cell>
          <cell r="AM338">
            <v>0</v>
          </cell>
          <cell r="AN338">
            <v>0</v>
          </cell>
          <cell r="AO338">
            <v>8854785.6899999995</v>
          </cell>
          <cell r="AP338">
            <v>3453664.59</v>
          </cell>
          <cell r="AQ338">
            <v>5199446.3899999997</v>
          </cell>
          <cell r="AR338">
            <v>0</v>
          </cell>
          <cell r="AS338">
            <v>0</v>
          </cell>
          <cell r="AT338">
            <v>0</v>
          </cell>
          <cell r="AX338">
            <v>0</v>
          </cell>
          <cell r="AY338">
            <v>0</v>
          </cell>
          <cell r="AZ338">
            <v>0</v>
          </cell>
          <cell r="BA338">
            <v>149228</v>
          </cell>
          <cell r="BB338">
            <v>99.09</v>
          </cell>
          <cell r="BC338">
            <v>85.35</v>
          </cell>
          <cell r="BD338">
            <v>43.76</v>
          </cell>
          <cell r="BE338">
            <v>-550.04999999999995</v>
          </cell>
          <cell r="BF338">
            <v>149228</v>
          </cell>
          <cell r="BG338">
            <v>0</v>
          </cell>
          <cell r="BI338">
            <v>77</v>
          </cell>
        </row>
        <row r="339">
          <cell r="A339">
            <v>34024203</v>
          </cell>
          <cell r="B339" t="str">
            <v>MORSHI</v>
          </cell>
          <cell r="C339">
            <v>201208</v>
          </cell>
          <cell r="D339">
            <v>3093</v>
          </cell>
          <cell r="E339" t="str">
            <v>WARUD I</v>
          </cell>
          <cell r="F339">
            <v>34024</v>
          </cell>
          <cell r="G339" t="str">
            <v>33KV Chandas Wathoda</v>
          </cell>
          <cell r="H339">
            <v>203</v>
          </cell>
          <cell r="I339" t="str">
            <v>Shekapur Ag</v>
          </cell>
          <cell r="J339" t="str">
            <v>AGD</v>
          </cell>
          <cell r="K339">
            <v>-191.7</v>
          </cell>
          <cell r="L339">
            <v>41.023333299999997</v>
          </cell>
          <cell r="M339">
            <v>-19.665063236099996</v>
          </cell>
          <cell r="N339" t="str">
            <v/>
          </cell>
          <cell r="O339">
            <v>-19.670000000000002</v>
          </cell>
          <cell r="P339" t="str">
            <v>E</v>
          </cell>
          <cell r="Q339">
            <v>779</v>
          </cell>
          <cell r="R339">
            <v>623</v>
          </cell>
          <cell r="S339">
            <v>146</v>
          </cell>
          <cell r="T339">
            <v>3699425.71</v>
          </cell>
          <cell r="U339">
            <v>1343976.39</v>
          </cell>
          <cell r="V339">
            <v>2143309.5</v>
          </cell>
          <cell r="W339">
            <v>228171</v>
          </cell>
          <cell r="X339">
            <v>174052.28</v>
          </cell>
          <cell r="Y339">
            <v>47275.86</v>
          </cell>
          <cell r="Z339">
            <v>2879.674</v>
          </cell>
          <cell r="AA339">
            <v>2116</v>
          </cell>
          <cell r="AB339">
            <v>735</v>
          </cell>
          <cell r="AC339">
            <v>178544.98</v>
          </cell>
          <cell r="AD339">
            <v>141794.19</v>
          </cell>
          <cell r="AE339">
            <v>34818.51</v>
          </cell>
          <cell r="AF339">
            <v>331431.23</v>
          </cell>
          <cell r="AG339">
            <v>191998.65</v>
          </cell>
          <cell r="AH339">
            <v>101490.45</v>
          </cell>
          <cell r="AI339">
            <v>3715357.16</v>
          </cell>
          <cell r="AJ339">
            <v>1340105.97</v>
          </cell>
          <cell r="AK339">
            <v>2143795.39</v>
          </cell>
          <cell r="AL339">
            <v>0</v>
          </cell>
          <cell r="AM339">
            <v>0</v>
          </cell>
          <cell r="AN339">
            <v>0</v>
          </cell>
          <cell r="AO339">
            <v>5889959.7800000003</v>
          </cell>
          <cell r="AP339">
            <v>2371922.69</v>
          </cell>
          <cell r="AQ339">
            <v>3346522.42</v>
          </cell>
          <cell r="AR339">
            <v>0</v>
          </cell>
          <cell r="AS339">
            <v>0</v>
          </cell>
          <cell r="AT339">
            <v>0</v>
          </cell>
          <cell r="AX339">
            <v>0</v>
          </cell>
          <cell r="AY339">
            <v>0</v>
          </cell>
          <cell r="AZ339">
            <v>0</v>
          </cell>
          <cell r="BA339">
            <v>78220</v>
          </cell>
          <cell r="BB339">
            <v>-10.18</v>
          </cell>
          <cell r="BC339">
            <v>90.55</v>
          </cell>
          <cell r="BD339">
            <v>42.7</v>
          </cell>
          <cell r="BE339">
            <v>-191.7</v>
          </cell>
          <cell r="BF339">
            <v>78220</v>
          </cell>
          <cell r="BG339">
            <v>0</v>
          </cell>
          <cell r="BI339">
            <v>54</v>
          </cell>
        </row>
        <row r="340">
          <cell r="A340">
            <v>34039201</v>
          </cell>
          <cell r="B340" t="str">
            <v>MORSHI</v>
          </cell>
          <cell r="C340">
            <v>201208</v>
          </cell>
          <cell r="D340">
            <v>3093</v>
          </cell>
          <cell r="E340" t="str">
            <v>WARUD I</v>
          </cell>
          <cell r="F340">
            <v>34039</v>
          </cell>
          <cell r="G340" t="str">
            <v>33KV GADEGAON</v>
          </cell>
          <cell r="H340">
            <v>201</v>
          </cell>
          <cell r="I340" t="str">
            <v>11KV WAGHAL GAOTHAN</v>
          </cell>
          <cell r="J340" t="str">
            <v>OTH</v>
          </cell>
          <cell r="K340">
            <v>13.44</v>
          </cell>
          <cell r="L340">
            <v>100</v>
          </cell>
          <cell r="M340">
            <v>13.439999999999998</v>
          </cell>
          <cell r="N340" t="str">
            <v>A</v>
          </cell>
          <cell r="O340">
            <v>13.44</v>
          </cell>
          <cell r="P340" t="str">
            <v>A</v>
          </cell>
          <cell r="Q340">
            <v>1419</v>
          </cell>
          <cell r="R340">
            <v>43</v>
          </cell>
          <cell r="S340">
            <v>6</v>
          </cell>
          <cell r="T340">
            <v>854967.71</v>
          </cell>
          <cell r="U340">
            <v>99670.58</v>
          </cell>
          <cell r="V340">
            <v>8535.14</v>
          </cell>
          <cell r="W340">
            <v>342961</v>
          </cell>
          <cell r="X340">
            <v>32141</v>
          </cell>
          <cell r="Y340">
            <v>3870</v>
          </cell>
          <cell r="Z340">
            <v>1883.3776</v>
          </cell>
          <cell r="AA340">
            <v>251</v>
          </cell>
          <cell r="AB340">
            <v>30</v>
          </cell>
          <cell r="AC340">
            <v>1590647.73</v>
          </cell>
          <cell r="AD340">
            <v>12807.64</v>
          </cell>
          <cell r="AE340">
            <v>5330.91</v>
          </cell>
          <cell r="AF340">
            <v>1501555.13</v>
          </cell>
          <cell r="AG340">
            <v>16734.48</v>
          </cell>
          <cell r="AH340">
            <v>6508.98</v>
          </cell>
          <cell r="AI340">
            <v>1070047.53</v>
          </cell>
          <cell r="AJ340">
            <v>99549.16</v>
          </cell>
          <cell r="AK340">
            <v>8553.01</v>
          </cell>
          <cell r="AL340">
            <v>0</v>
          </cell>
          <cell r="AM340">
            <v>0</v>
          </cell>
          <cell r="AN340">
            <v>0</v>
          </cell>
          <cell r="AO340">
            <v>631778.28</v>
          </cell>
          <cell r="AP340">
            <v>117062.15</v>
          </cell>
          <cell r="AQ340">
            <v>5760.69</v>
          </cell>
          <cell r="AR340">
            <v>0</v>
          </cell>
          <cell r="AS340">
            <v>0</v>
          </cell>
          <cell r="AT340">
            <v>0</v>
          </cell>
          <cell r="AX340">
            <v>0</v>
          </cell>
          <cell r="AY340">
            <v>0</v>
          </cell>
          <cell r="AZ340">
            <v>0</v>
          </cell>
          <cell r="BA340">
            <v>396195</v>
          </cell>
          <cell r="BB340">
            <v>102.01</v>
          </cell>
          <cell r="BC340">
            <v>95.04</v>
          </cell>
          <cell r="BD340">
            <v>102.28</v>
          </cell>
          <cell r="BE340">
            <v>13.44</v>
          </cell>
          <cell r="BF340">
            <v>446000</v>
          </cell>
          <cell r="BG340">
            <v>49057</v>
          </cell>
          <cell r="BI340">
            <v>13</v>
          </cell>
        </row>
        <row r="341">
          <cell r="A341">
            <v>34039202</v>
          </cell>
          <cell r="B341" t="str">
            <v>MORSHI</v>
          </cell>
          <cell r="C341">
            <v>201208</v>
          </cell>
          <cell r="D341">
            <v>3093</v>
          </cell>
          <cell r="E341" t="str">
            <v>WARUD I</v>
          </cell>
          <cell r="F341">
            <v>34039</v>
          </cell>
          <cell r="G341" t="str">
            <v>33KV GADEGAON</v>
          </cell>
          <cell r="H341">
            <v>202</v>
          </cell>
          <cell r="I341" t="str">
            <v>11KV HATURNA NEW AG</v>
          </cell>
          <cell r="J341" t="str">
            <v>AGD</v>
          </cell>
          <cell r="K341">
            <v>-33.72</v>
          </cell>
          <cell r="L341">
            <v>86.453333299999997</v>
          </cell>
          <cell r="M341">
            <v>-15.605397288760003</v>
          </cell>
          <cell r="N341" t="str">
            <v/>
          </cell>
          <cell r="O341">
            <v>-15.61</v>
          </cell>
          <cell r="P341" t="str">
            <v>E</v>
          </cell>
          <cell r="Q341">
            <v>232</v>
          </cell>
          <cell r="R341">
            <v>193</v>
          </cell>
          <cell r="S341">
            <v>33</v>
          </cell>
          <cell r="T341">
            <v>1057090.24</v>
          </cell>
          <cell r="U341">
            <v>367978.09</v>
          </cell>
          <cell r="V341">
            <v>360529.2</v>
          </cell>
          <cell r="W341">
            <v>140351.5</v>
          </cell>
          <cell r="X341">
            <v>107781</v>
          </cell>
          <cell r="Y341">
            <v>21607.5</v>
          </cell>
          <cell r="Z341">
            <v>1287.0360000000001</v>
          </cell>
          <cell r="AA341">
            <v>1111</v>
          </cell>
          <cell r="AB341">
            <v>167.5</v>
          </cell>
          <cell r="AC341">
            <v>117283.53</v>
          </cell>
          <cell r="AD341">
            <v>71366.22</v>
          </cell>
          <cell r="AE341">
            <v>12841.68</v>
          </cell>
          <cell r="AF341">
            <v>122870.84</v>
          </cell>
          <cell r="AG341">
            <v>72610.11</v>
          </cell>
          <cell r="AH341">
            <v>27003.27</v>
          </cell>
          <cell r="AI341">
            <v>1062872.3999999999</v>
          </cell>
          <cell r="AJ341">
            <v>365772.68</v>
          </cell>
          <cell r="AK341">
            <v>360587.26</v>
          </cell>
          <cell r="AL341">
            <v>0</v>
          </cell>
          <cell r="AM341">
            <v>0</v>
          </cell>
          <cell r="AN341">
            <v>0</v>
          </cell>
          <cell r="AO341">
            <v>1248386.8999999999</v>
          </cell>
          <cell r="AP341">
            <v>566455.9</v>
          </cell>
          <cell r="AQ341">
            <v>492128.39</v>
          </cell>
          <cell r="AR341">
            <v>0</v>
          </cell>
          <cell r="AS341">
            <v>0</v>
          </cell>
          <cell r="AT341">
            <v>0</v>
          </cell>
          <cell r="AX341">
            <v>0</v>
          </cell>
          <cell r="AY341">
            <v>0</v>
          </cell>
          <cell r="AZ341">
            <v>0</v>
          </cell>
          <cell r="BA341">
            <v>104960</v>
          </cell>
          <cell r="BB341">
            <v>131.99</v>
          </cell>
          <cell r="BC341">
            <v>120.2</v>
          </cell>
          <cell r="BD341">
            <v>59.36</v>
          </cell>
          <cell r="BE341">
            <v>-33.72</v>
          </cell>
          <cell r="BF341">
            <v>104960</v>
          </cell>
          <cell r="BG341">
            <v>0</v>
          </cell>
          <cell r="BI341">
            <v>22</v>
          </cell>
        </row>
        <row r="342">
          <cell r="A342">
            <v>34039203</v>
          </cell>
          <cell r="B342" t="str">
            <v>MORSHI</v>
          </cell>
          <cell r="C342">
            <v>201208</v>
          </cell>
          <cell r="D342">
            <v>3093</v>
          </cell>
          <cell r="E342" t="str">
            <v>WARUD I</v>
          </cell>
          <cell r="F342">
            <v>34039</v>
          </cell>
          <cell r="G342" t="str">
            <v>33KV GADEGAON</v>
          </cell>
          <cell r="H342">
            <v>203</v>
          </cell>
          <cell r="I342" t="str">
            <v>11KV NANDGAON AG</v>
          </cell>
          <cell r="J342" t="str">
            <v>AGD</v>
          </cell>
          <cell r="K342">
            <v>-246.57</v>
          </cell>
          <cell r="L342">
            <v>84.28</v>
          </cell>
          <cell r="M342">
            <v>-192.08919600000002</v>
          </cell>
          <cell r="N342" t="str">
            <v/>
          </cell>
          <cell r="O342">
            <v>-192.09</v>
          </cell>
          <cell r="P342" t="str">
            <v>E</v>
          </cell>
          <cell r="Q342">
            <v>216</v>
          </cell>
          <cell r="R342">
            <v>185</v>
          </cell>
          <cell r="S342">
            <v>14</v>
          </cell>
          <cell r="T342">
            <v>770648.19</v>
          </cell>
          <cell r="U342">
            <v>561436.75</v>
          </cell>
          <cell r="V342">
            <v>174864.83</v>
          </cell>
          <cell r="W342">
            <v>115755</v>
          </cell>
          <cell r="X342">
            <v>102789</v>
          </cell>
          <cell r="Y342">
            <v>9030</v>
          </cell>
          <cell r="Z342">
            <v>1018.4604</v>
          </cell>
          <cell r="AA342">
            <v>931.5</v>
          </cell>
          <cell r="AB342">
            <v>70</v>
          </cell>
          <cell r="AC342">
            <v>50177.68</v>
          </cell>
          <cell r="AD342">
            <v>34269.39</v>
          </cell>
          <cell r="AE342">
            <v>2670.03</v>
          </cell>
          <cell r="AF342">
            <v>80804</v>
          </cell>
          <cell r="AG342">
            <v>59902.32</v>
          </cell>
          <cell r="AH342">
            <v>9826.7099999999991</v>
          </cell>
          <cell r="AI342">
            <v>776008.26</v>
          </cell>
          <cell r="AJ342">
            <v>566137.39</v>
          </cell>
          <cell r="AK342">
            <v>174963.45</v>
          </cell>
          <cell r="AL342">
            <v>0</v>
          </cell>
          <cell r="AM342">
            <v>0</v>
          </cell>
          <cell r="AN342">
            <v>0</v>
          </cell>
          <cell r="AO342">
            <v>1176012.83</v>
          </cell>
          <cell r="AP342">
            <v>876368.32</v>
          </cell>
          <cell r="AQ342">
            <v>244690.67</v>
          </cell>
          <cell r="AR342">
            <v>0</v>
          </cell>
          <cell r="AS342">
            <v>0</v>
          </cell>
          <cell r="AT342">
            <v>0</v>
          </cell>
          <cell r="AX342">
            <v>0</v>
          </cell>
          <cell r="AY342">
            <v>0</v>
          </cell>
          <cell r="AZ342">
            <v>0</v>
          </cell>
          <cell r="BA342">
            <v>33400</v>
          </cell>
          <cell r="BB342">
            <v>118.01</v>
          </cell>
          <cell r="BC342">
            <v>68.56</v>
          </cell>
          <cell r="BD342">
            <v>33.590000000000003</v>
          </cell>
          <cell r="BE342">
            <v>-246.57</v>
          </cell>
          <cell r="BF342">
            <v>33400</v>
          </cell>
          <cell r="BG342">
            <v>0</v>
          </cell>
          <cell r="BI342">
            <v>11</v>
          </cell>
        </row>
        <row r="343">
          <cell r="A343">
            <v>37017202</v>
          </cell>
          <cell r="B343" t="str">
            <v>MORSHI</v>
          </cell>
          <cell r="C343">
            <v>201208</v>
          </cell>
          <cell r="D343">
            <v>3093</v>
          </cell>
          <cell r="E343" t="str">
            <v>WARUD I</v>
          </cell>
          <cell r="F343">
            <v>37017</v>
          </cell>
          <cell r="G343" t="str">
            <v>132KV WARUD</v>
          </cell>
          <cell r="H343">
            <v>202</v>
          </cell>
          <cell r="I343" t="str">
            <v>11 KN TOWN-I</v>
          </cell>
          <cell r="J343" t="str">
            <v>OTH</v>
          </cell>
          <cell r="K343">
            <v>12.42</v>
          </cell>
          <cell r="L343">
            <v>99.39</v>
          </cell>
          <cell r="M343">
            <v>12.954238000000004</v>
          </cell>
          <cell r="N343" t="str">
            <v>A</v>
          </cell>
          <cell r="O343">
            <v>12.95</v>
          </cell>
          <cell r="P343" t="str">
            <v>A</v>
          </cell>
          <cell r="Q343">
            <v>6755</v>
          </cell>
          <cell r="R343">
            <v>36</v>
          </cell>
          <cell r="S343">
            <v>2</v>
          </cell>
          <cell r="T343">
            <v>1421277.91</v>
          </cell>
          <cell r="U343">
            <v>54793.53</v>
          </cell>
          <cell r="V343">
            <v>18919</v>
          </cell>
          <cell r="W343">
            <v>3095446</v>
          </cell>
          <cell r="X343">
            <v>19922</v>
          </cell>
          <cell r="Y343">
            <v>1290</v>
          </cell>
          <cell r="Z343">
            <v>7152.2596000000003</v>
          </cell>
          <cell r="AA343">
            <v>187</v>
          </cell>
          <cell r="AB343">
            <v>10</v>
          </cell>
          <cell r="AC343">
            <v>19319196</v>
          </cell>
          <cell r="AD343">
            <v>12283.26</v>
          </cell>
          <cell r="AE343">
            <v>573.36</v>
          </cell>
          <cell r="AF343">
            <v>18904473.399999999</v>
          </cell>
          <cell r="AG343">
            <v>12276.54</v>
          </cell>
          <cell r="AH343">
            <v>1132.17</v>
          </cell>
          <cell r="AI343">
            <v>3189475.07</v>
          </cell>
          <cell r="AJ343">
            <v>54778.67</v>
          </cell>
          <cell r="AK343">
            <v>18925.43</v>
          </cell>
          <cell r="AL343">
            <v>0</v>
          </cell>
          <cell r="AM343">
            <v>0</v>
          </cell>
          <cell r="AN343">
            <v>0</v>
          </cell>
          <cell r="AO343">
            <v>165877.78</v>
          </cell>
          <cell r="AP343">
            <v>90347.64</v>
          </cell>
          <cell r="AQ343">
            <v>25463.119999999999</v>
          </cell>
          <cell r="AR343">
            <v>0</v>
          </cell>
          <cell r="AS343">
            <v>0</v>
          </cell>
          <cell r="AT343">
            <v>0</v>
          </cell>
          <cell r="AX343">
            <v>0</v>
          </cell>
          <cell r="AY343">
            <v>0</v>
          </cell>
          <cell r="AZ343">
            <v>0</v>
          </cell>
          <cell r="BA343">
            <v>3534292</v>
          </cell>
          <cell r="BB343">
            <v>99.39</v>
          </cell>
          <cell r="BC343">
            <v>124.96</v>
          </cell>
          <cell r="BD343">
            <v>63.09</v>
          </cell>
          <cell r="BE343">
            <v>12.42</v>
          </cell>
          <cell r="BF343">
            <v>3607800</v>
          </cell>
          <cell r="BG343">
            <v>72406</v>
          </cell>
          <cell r="BI343">
            <v>64</v>
          </cell>
        </row>
        <row r="344">
          <cell r="A344">
            <v>37017204</v>
          </cell>
          <cell r="B344" t="str">
            <v>MORSHI</v>
          </cell>
          <cell r="C344">
            <v>201208</v>
          </cell>
          <cell r="D344">
            <v>3093</v>
          </cell>
          <cell r="E344" t="str">
            <v>WARUD I</v>
          </cell>
          <cell r="F344">
            <v>37017</v>
          </cell>
          <cell r="G344" t="str">
            <v>132KV WARUD</v>
          </cell>
          <cell r="H344">
            <v>204</v>
          </cell>
          <cell r="I344" t="str">
            <v>11KV WATHODA GAOTHAN</v>
          </cell>
          <cell r="J344" t="str">
            <v>OTH</v>
          </cell>
          <cell r="K344">
            <v>19.309999999999999</v>
          </cell>
          <cell r="L344">
            <v>100</v>
          </cell>
          <cell r="M344">
            <v>19.310000000000002</v>
          </cell>
          <cell r="N344" t="str">
            <v>B</v>
          </cell>
          <cell r="O344">
            <v>19.309999999999999</v>
          </cell>
          <cell r="P344" t="str">
            <v>B</v>
          </cell>
          <cell r="Q344">
            <v>1280</v>
          </cell>
          <cell r="R344">
            <v>48</v>
          </cell>
          <cell r="S344">
            <v>2</v>
          </cell>
          <cell r="T344">
            <v>527358.15</v>
          </cell>
          <cell r="U344">
            <v>147069.74</v>
          </cell>
          <cell r="V344">
            <v>49543.46</v>
          </cell>
          <cell r="W344">
            <v>321992</v>
          </cell>
          <cell r="X344">
            <v>27090</v>
          </cell>
          <cell r="Y344">
            <v>1290</v>
          </cell>
          <cell r="Z344">
            <v>1533.3191999999999</v>
          </cell>
          <cell r="AA344">
            <v>274</v>
          </cell>
          <cell r="AB344">
            <v>10</v>
          </cell>
          <cell r="AC344">
            <v>1744111.97</v>
          </cell>
          <cell r="AD344">
            <v>14506.23</v>
          </cell>
          <cell r="AE344">
            <v>80.760000000000005</v>
          </cell>
          <cell r="AF344">
            <v>1567141.83</v>
          </cell>
          <cell r="AG344">
            <v>16112.37</v>
          </cell>
          <cell r="AH344">
            <v>1766.01</v>
          </cell>
          <cell r="AI344">
            <v>621863.28</v>
          </cell>
          <cell r="AJ344">
            <v>146372.96</v>
          </cell>
          <cell r="AK344">
            <v>49493.48</v>
          </cell>
          <cell r="AL344">
            <v>0</v>
          </cell>
          <cell r="AM344">
            <v>0</v>
          </cell>
          <cell r="AN344">
            <v>0</v>
          </cell>
          <cell r="AO344">
            <v>534960.51</v>
          </cell>
          <cell r="AP344">
            <v>247530.11</v>
          </cell>
          <cell r="AQ344">
            <v>66893.73</v>
          </cell>
          <cell r="AR344">
            <v>0</v>
          </cell>
          <cell r="AS344">
            <v>0</v>
          </cell>
          <cell r="AT344">
            <v>0</v>
          </cell>
          <cell r="AX344">
            <v>0</v>
          </cell>
          <cell r="AY344">
            <v>0</v>
          </cell>
          <cell r="AZ344">
            <v>0</v>
          </cell>
          <cell r="BA344">
            <v>399030</v>
          </cell>
          <cell r="BB344">
            <v>109.79</v>
          </cell>
          <cell r="BC344">
            <v>108.75</v>
          </cell>
          <cell r="BD344">
            <v>3.24</v>
          </cell>
          <cell r="BE344">
            <v>19.309999999999999</v>
          </cell>
          <cell r="BF344">
            <v>421200</v>
          </cell>
          <cell r="BG344">
            <v>21837</v>
          </cell>
          <cell r="BI344">
            <v>9</v>
          </cell>
        </row>
        <row r="345">
          <cell r="A345">
            <v>37017205</v>
          </cell>
          <cell r="B345" t="str">
            <v>MORSHI</v>
          </cell>
          <cell r="C345">
            <v>201208</v>
          </cell>
          <cell r="D345">
            <v>3093</v>
          </cell>
          <cell r="E345" t="str">
            <v>WARUD I</v>
          </cell>
          <cell r="F345">
            <v>37017</v>
          </cell>
          <cell r="G345" t="str">
            <v>132KV WARUD</v>
          </cell>
          <cell r="H345">
            <v>205</v>
          </cell>
          <cell r="I345" t="str">
            <v>11 KV MILL AG</v>
          </cell>
          <cell r="J345" t="str">
            <v>AGD</v>
          </cell>
          <cell r="K345">
            <v>-612.53</v>
          </cell>
          <cell r="L345">
            <v>81.566666699999999</v>
          </cell>
          <cell r="M345">
            <v>-481.18697023750997</v>
          </cell>
          <cell r="N345" t="str">
            <v/>
          </cell>
          <cell r="O345">
            <v>-481.19</v>
          </cell>
          <cell r="P345" t="str">
            <v>E</v>
          </cell>
          <cell r="Q345">
            <v>1163</v>
          </cell>
          <cell r="R345">
            <v>894</v>
          </cell>
          <cell r="S345">
            <v>218</v>
          </cell>
          <cell r="T345">
            <v>6438894.2699999996</v>
          </cell>
          <cell r="U345">
            <v>3164044.73</v>
          </cell>
          <cell r="V345">
            <v>2688911.75</v>
          </cell>
          <cell r="W345">
            <v>712534.5</v>
          </cell>
          <cell r="X345">
            <v>502344</v>
          </cell>
          <cell r="Y345">
            <v>140416.5</v>
          </cell>
          <cell r="Z345">
            <v>6181.5919999999996</v>
          </cell>
          <cell r="AA345">
            <v>4824.74</v>
          </cell>
          <cell r="AB345">
            <v>1088.5</v>
          </cell>
          <cell r="AC345">
            <v>593489.06999999995</v>
          </cell>
          <cell r="AD345">
            <v>218286.72</v>
          </cell>
          <cell r="AE345">
            <v>70708.86</v>
          </cell>
          <cell r="AF345">
            <v>749932.23</v>
          </cell>
          <cell r="AG345">
            <v>305136.84000000003</v>
          </cell>
          <cell r="AH345">
            <v>145144.82999999999</v>
          </cell>
          <cell r="AI345">
            <v>6464062.1600000001</v>
          </cell>
          <cell r="AJ345">
            <v>3154106.83</v>
          </cell>
          <cell r="AK345">
            <v>2694440.42</v>
          </cell>
          <cell r="AL345">
            <v>0</v>
          </cell>
          <cell r="AM345">
            <v>0</v>
          </cell>
          <cell r="AN345">
            <v>0</v>
          </cell>
          <cell r="AO345">
            <v>9764028.9600000009</v>
          </cell>
          <cell r="AP345">
            <v>5259878.62</v>
          </cell>
          <cell r="AQ345">
            <v>4029841.7</v>
          </cell>
          <cell r="AR345">
            <v>0</v>
          </cell>
          <cell r="AS345">
            <v>0</v>
          </cell>
          <cell r="AT345">
            <v>0</v>
          </cell>
          <cell r="AX345">
            <v>0</v>
          </cell>
          <cell r="AY345">
            <v>0</v>
          </cell>
          <cell r="AZ345">
            <v>0</v>
          </cell>
          <cell r="BA345">
            <v>100000</v>
          </cell>
          <cell r="BB345">
            <v>98.66</v>
          </cell>
          <cell r="BC345">
            <v>86.58</v>
          </cell>
          <cell r="BD345">
            <v>59.46</v>
          </cell>
          <cell r="BE345">
            <v>-612.53</v>
          </cell>
          <cell r="BF345">
            <v>100000</v>
          </cell>
          <cell r="BG345">
            <v>0</v>
          </cell>
          <cell r="BI345">
            <v>69</v>
          </cell>
        </row>
        <row r="346">
          <cell r="A346">
            <v>37017207</v>
          </cell>
          <cell r="B346" t="str">
            <v>MORSHI</v>
          </cell>
          <cell r="C346">
            <v>201208</v>
          </cell>
          <cell r="D346">
            <v>3093</v>
          </cell>
          <cell r="E346" t="str">
            <v>WARUD I</v>
          </cell>
          <cell r="F346">
            <v>37017</v>
          </cell>
          <cell r="G346" t="str">
            <v>132KV WARUD</v>
          </cell>
          <cell r="H346">
            <v>207</v>
          </cell>
          <cell r="I346" t="str">
            <v>11 KV TOWN-II</v>
          </cell>
          <cell r="J346" t="str">
            <v>OTH</v>
          </cell>
          <cell r="K346">
            <v>25.56</v>
          </cell>
          <cell r="L346">
            <v>97.62</v>
          </cell>
          <cell r="M346">
            <v>27.331671999999998</v>
          </cell>
          <cell r="N346" t="str">
            <v>C</v>
          </cell>
          <cell r="O346">
            <v>27.33</v>
          </cell>
          <cell r="P346" t="str">
            <v>C</v>
          </cell>
          <cell r="Q346">
            <v>3166</v>
          </cell>
          <cell r="R346">
            <v>14</v>
          </cell>
          <cell r="S346">
            <v>2</v>
          </cell>
          <cell r="T346">
            <v>643586.81000000006</v>
          </cell>
          <cell r="U346">
            <v>12941.59</v>
          </cell>
          <cell r="V346">
            <v>33366.6</v>
          </cell>
          <cell r="W346">
            <v>1231253</v>
          </cell>
          <cell r="X346">
            <v>7797</v>
          </cell>
          <cell r="Y346">
            <v>1290</v>
          </cell>
          <cell r="Z346">
            <v>2957.6179999999999</v>
          </cell>
          <cell r="AA346">
            <v>80</v>
          </cell>
          <cell r="AB346">
            <v>10</v>
          </cell>
          <cell r="AC346">
            <v>7051929.1299999999</v>
          </cell>
          <cell r="AD346">
            <v>5265.33</v>
          </cell>
          <cell r="AE346">
            <v>1095.5999999999999</v>
          </cell>
          <cell r="AF346">
            <v>6914990.4199999999</v>
          </cell>
          <cell r="AG346">
            <v>5050.1400000000003</v>
          </cell>
          <cell r="AH346">
            <v>1766.01</v>
          </cell>
          <cell r="AI346">
            <v>1649231.78</v>
          </cell>
          <cell r="AJ346">
            <v>12830.56</v>
          </cell>
          <cell r="AK346">
            <v>33373.03</v>
          </cell>
          <cell r="AL346">
            <v>0</v>
          </cell>
          <cell r="AM346">
            <v>0</v>
          </cell>
          <cell r="AN346">
            <v>0</v>
          </cell>
          <cell r="AO346">
            <v>92255.47</v>
          </cell>
          <cell r="AP346">
            <v>22131.71</v>
          </cell>
          <cell r="AQ346">
            <v>56539.44</v>
          </cell>
          <cell r="AR346">
            <v>0</v>
          </cell>
          <cell r="AS346">
            <v>0</v>
          </cell>
          <cell r="AT346">
            <v>0</v>
          </cell>
          <cell r="AX346">
            <v>0</v>
          </cell>
          <cell r="AY346">
            <v>0</v>
          </cell>
          <cell r="AZ346">
            <v>0</v>
          </cell>
          <cell r="BA346">
            <v>1653980</v>
          </cell>
          <cell r="BB346">
            <v>97.62</v>
          </cell>
          <cell r="BC346">
            <v>128.4</v>
          </cell>
          <cell r="BD346">
            <v>77.41</v>
          </cell>
          <cell r="BE346">
            <v>25.56</v>
          </cell>
          <cell r="BF346">
            <v>1653980</v>
          </cell>
          <cell r="BG346">
            <v>0</v>
          </cell>
          <cell r="BI346">
            <v>36</v>
          </cell>
        </row>
        <row r="347">
          <cell r="A347">
            <v>34019201</v>
          </cell>
          <cell r="B347" t="str">
            <v>MORSHI</v>
          </cell>
          <cell r="C347">
            <v>201208</v>
          </cell>
          <cell r="D347">
            <v>3107</v>
          </cell>
          <cell r="E347" t="str">
            <v>WARUD II</v>
          </cell>
          <cell r="F347">
            <v>34019</v>
          </cell>
          <cell r="G347" t="str">
            <v>BENODA SUBSTATION</v>
          </cell>
          <cell r="H347">
            <v>201</v>
          </cell>
          <cell r="I347" t="str">
            <v>11 KV BARGAON AG</v>
          </cell>
          <cell r="J347" t="str">
            <v>AGD</v>
          </cell>
          <cell r="K347">
            <v>-212.89</v>
          </cell>
          <cell r="L347">
            <v>47.513333299999999</v>
          </cell>
          <cell r="M347">
            <v>-48.66446856236999</v>
          </cell>
          <cell r="N347" t="str">
            <v/>
          </cell>
          <cell r="O347">
            <v>-48.66</v>
          </cell>
          <cell r="P347" t="str">
            <v>E</v>
          </cell>
          <cell r="Q347">
            <v>1165</v>
          </cell>
          <cell r="R347">
            <v>906</v>
          </cell>
          <cell r="S347">
            <v>252</v>
          </cell>
          <cell r="T347">
            <v>6798177.7999999998</v>
          </cell>
          <cell r="U347">
            <v>3127639.48</v>
          </cell>
          <cell r="V347">
            <v>3669158.91</v>
          </cell>
          <cell r="W347">
            <v>778710</v>
          </cell>
          <cell r="X347">
            <v>595881</v>
          </cell>
          <cell r="Y347">
            <v>174420</v>
          </cell>
          <cell r="Z347">
            <v>5105.2956000000004</v>
          </cell>
          <cell r="AA347">
            <v>3960.5</v>
          </cell>
          <cell r="AB347">
            <v>1140</v>
          </cell>
          <cell r="AC347">
            <v>276360.78000000003</v>
          </cell>
          <cell r="AD347">
            <v>223291.08</v>
          </cell>
          <cell r="AE347">
            <v>50055.99</v>
          </cell>
          <cell r="AF347">
            <v>518812.4</v>
          </cell>
          <cell r="AG347">
            <v>341639.52</v>
          </cell>
          <cell r="AH347">
            <v>171974.04</v>
          </cell>
          <cell r="AI347">
            <v>6771757.8099999996</v>
          </cell>
          <cell r="AJ347">
            <v>3110999.98</v>
          </cell>
          <cell r="AK347">
            <v>3655511.82</v>
          </cell>
          <cell r="AL347">
            <v>0</v>
          </cell>
          <cell r="AM347">
            <v>0</v>
          </cell>
          <cell r="AN347">
            <v>0</v>
          </cell>
          <cell r="AO347">
            <v>12166357.699999999</v>
          </cell>
          <cell r="AP347">
            <v>5862828.0099999998</v>
          </cell>
          <cell r="AQ347">
            <v>6303392.1399999997</v>
          </cell>
          <cell r="AR347">
            <v>0</v>
          </cell>
          <cell r="AS347">
            <v>0</v>
          </cell>
          <cell r="AT347">
            <v>0</v>
          </cell>
          <cell r="AX347">
            <v>0</v>
          </cell>
          <cell r="AY347">
            <v>0</v>
          </cell>
          <cell r="AZ347">
            <v>0</v>
          </cell>
          <cell r="BA347">
            <v>248880</v>
          </cell>
          <cell r="BB347">
            <v>35.659999999999997</v>
          </cell>
          <cell r="BC347">
            <v>77.44</v>
          </cell>
          <cell r="BD347">
            <v>29.44</v>
          </cell>
          <cell r="BE347">
            <v>-212.89</v>
          </cell>
          <cell r="BF347">
            <v>248880</v>
          </cell>
          <cell r="BG347">
            <v>0</v>
          </cell>
          <cell r="BI347">
            <v>69</v>
          </cell>
        </row>
        <row r="348">
          <cell r="A348">
            <v>34019202</v>
          </cell>
          <cell r="B348" t="str">
            <v>MORSHI</v>
          </cell>
          <cell r="C348">
            <v>201208</v>
          </cell>
          <cell r="D348">
            <v>3107</v>
          </cell>
          <cell r="E348" t="str">
            <v>WARUD II</v>
          </cell>
          <cell r="F348">
            <v>34019</v>
          </cell>
          <cell r="G348" t="str">
            <v>BENODA SUBSTATION</v>
          </cell>
          <cell r="H348">
            <v>202</v>
          </cell>
          <cell r="I348" t="str">
            <v>11 KV BENODA  AG</v>
          </cell>
          <cell r="J348" t="str">
            <v>AGD</v>
          </cell>
          <cell r="K348">
            <v>-252.34</v>
          </cell>
          <cell r="L348">
            <v>44.1666667</v>
          </cell>
          <cell r="M348">
            <v>-55.616833450780007</v>
          </cell>
          <cell r="N348" t="str">
            <v/>
          </cell>
          <cell r="O348">
            <v>-55.62</v>
          </cell>
          <cell r="P348" t="str">
            <v>E</v>
          </cell>
          <cell r="Q348">
            <v>1199</v>
          </cell>
          <cell r="R348">
            <v>919</v>
          </cell>
          <cell r="S348">
            <v>267</v>
          </cell>
          <cell r="T348">
            <v>11972286.5</v>
          </cell>
          <cell r="U348">
            <v>6081952.54</v>
          </cell>
          <cell r="V348">
            <v>5858382.0999999996</v>
          </cell>
          <cell r="W348">
            <v>584883.5</v>
          </cell>
          <cell r="X348">
            <v>432732.02</v>
          </cell>
          <cell r="Y348">
            <v>144551.81</v>
          </cell>
          <cell r="Z348">
            <v>5027.9979999999996</v>
          </cell>
          <cell r="AA348">
            <v>3673.5</v>
          </cell>
          <cell r="AB348">
            <v>1318.5</v>
          </cell>
          <cell r="AC348">
            <v>186491.65</v>
          </cell>
          <cell r="AD348">
            <v>146925.72</v>
          </cell>
          <cell r="AE348">
            <v>24539.37</v>
          </cell>
          <cell r="AF348">
            <v>526781.64</v>
          </cell>
          <cell r="AG348">
            <v>338014.5</v>
          </cell>
          <cell r="AH348">
            <v>168981.03</v>
          </cell>
          <cell r="AI348">
            <v>12002743.699999999</v>
          </cell>
          <cell r="AJ348">
            <v>6104901.2000000002</v>
          </cell>
          <cell r="AK348">
            <v>5857397.46</v>
          </cell>
          <cell r="AL348">
            <v>0</v>
          </cell>
          <cell r="AM348">
            <v>0</v>
          </cell>
          <cell r="AN348">
            <v>0</v>
          </cell>
          <cell r="AO348">
            <v>22931989.199999999</v>
          </cell>
          <cell r="AP348">
            <v>12210499.800000001</v>
          </cell>
          <cell r="AQ348">
            <v>10695264.6</v>
          </cell>
          <cell r="AR348">
            <v>0</v>
          </cell>
          <cell r="AS348">
            <v>0</v>
          </cell>
          <cell r="AT348">
            <v>0</v>
          </cell>
          <cell r="AX348">
            <v>0</v>
          </cell>
          <cell r="AY348">
            <v>0</v>
          </cell>
          <cell r="AZ348">
            <v>0</v>
          </cell>
          <cell r="BA348">
            <v>166000</v>
          </cell>
          <cell r="BB348">
            <v>63.07</v>
          </cell>
          <cell r="BC348">
            <v>51.79</v>
          </cell>
          <cell r="BD348">
            <v>17.64</v>
          </cell>
          <cell r="BE348">
            <v>-252.34</v>
          </cell>
          <cell r="BF348">
            <v>166000</v>
          </cell>
          <cell r="BG348">
            <v>0</v>
          </cell>
          <cell r="BI348">
            <v>81</v>
          </cell>
        </row>
        <row r="349">
          <cell r="A349">
            <v>34019203</v>
          </cell>
          <cell r="B349" t="str">
            <v>MORSHI</v>
          </cell>
          <cell r="C349">
            <v>201208</v>
          </cell>
          <cell r="D349">
            <v>3107</v>
          </cell>
          <cell r="E349" t="str">
            <v>WARUD II</v>
          </cell>
          <cell r="F349">
            <v>34019</v>
          </cell>
          <cell r="G349" t="str">
            <v>BENODA SUBSTATION</v>
          </cell>
          <cell r="H349">
            <v>203</v>
          </cell>
          <cell r="I349" t="str">
            <v>11 KV JARUD-AG-</v>
          </cell>
          <cell r="J349" t="str">
            <v>AGD</v>
          </cell>
          <cell r="K349">
            <v>-212.79</v>
          </cell>
          <cell r="L349">
            <v>71.36</v>
          </cell>
          <cell r="M349">
            <v>-123.20694399999996</v>
          </cell>
          <cell r="N349" t="str">
            <v/>
          </cell>
          <cell r="O349">
            <v>-123.21</v>
          </cell>
          <cell r="P349" t="str">
            <v>E</v>
          </cell>
          <cell r="Q349">
            <v>679</v>
          </cell>
          <cell r="R349">
            <v>504</v>
          </cell>
          <cell r="S349">
            <v>171</v>
          </cell>
          <cell r="T349">
            <v>6479242.3300000001</v>
          </cell>
          <cell r="U349">
            <v>3258410.8</v>
          </cell>
          <cell r="V349">
            <v>3204362.66</v>
          </cell>
          <cell r="W349">
            <v>468941</v>
          </cell>
          <cell r="X349">
            <v>333107</v>
          </cell>
          <cell r="Y349">
            <v>133569</v>
          </cell>
          <cell r="Z349">
            <v>3157.1984000000002</v>
          </cell>
          <cell r="AA349">
            <v>2271.5</v>
          </cell>
          <cell r="AB349">
            <v>873</v>
          </cell>
          <cell r="AC349">
            <v>164629.89000000001</v>
          </cell>
          <cell r="AD349">
            <v>103166.09</v>
          </cell>
          <cell r="AE349">
            <v>46419.21</v>
          </cell>
          <cell r="AF349">
            <v>313733.53999999998</v>
          </cell>
          <cell r="AG349">
            <v>186648.6</v>
          </cell>
          <cell r="AH349">
            <v>117213.66</v>
          </cell>
          <cell r="AI349">
            <v>6479157.3600000003</v>
          </cell>
          <cell r="AJ349">
            <v>3251237.01</v>
          </cell>
          <cell r="AK349">
            <v>3202816.19</v>
          </cell>
          <cell r="AL349">
            <v>0</v>
          </cell>
          <cell r="AM349">
            <v>0</v>
          </cell>
          <cell r="AN349">
            <v>0</v>
          </cell>
          <cell r="AO349">
            <v>12249688.1</v>
          </cell>
          <cell r="AP349">
            <v>6596868.7599999998</v>
          </cell>
          <cell r="AQ349">
            <v>5553101.5999999996</v>
          </cell>
          <cell r="AR349">
            <v>0</v>
          </cell>
          <cell r="AS349">
            <v>0</v>
          </cell>
          <cell r="AT349">
            <v>0</v>
          </cell>
          <cell r="AX349">
            <v>0</v>
          </cell>
          <cell r="AY349">
            <v>0</v>
          </cell>
          <cell r="AZ349">
            <v>0</v>
          </cell>
          <cell r="BA349">
            <v>149920</v>
          </cell>
          <cell r="BB349">
            <v>126.16</v>
          </cell>
          <cell r="BC349">
            <v>65.73</v>
          </cell>
          <cell r="BD349">
            <v>48.35</v>
          </cell>
          <cell r="BE349">
            <v>-212.79</v>
          </cell>
          <cell r="BF349">
            <v>149920</v>
          </cell>
          <cell r="BG349">
            <v>0</v>
          </cell>
          <cell r="BI349">
            <v>40</v>
          </cell>
        </row>
        <row r="350">
          <cell r="A350">
            <v>34019204</v>
          </cell>
          <cell r="B350" t="str">
            <v>MORSHI</v>
          </cell>
          <cell r="C350">
            <v>201208</v>
          </cell>
          <cell r="D350">
            <v>3107</v>
          </cell>
          <cell r="E350" t="str">
            <v>WARUD II</v>
          </cell>
          <cell r="F350">
            <v>34019</v>
          </cell>
          <cell r="G350" t="str">
            <v>BENODA SUBSTATION</v>
          </cell>
          <cell r="H350">
            <v>204</v>
          </cell>
          <cell r="I350" t="str">
            <v>11 KV ISSAMBRI  AG</v>
          </cell>
          <cell r="J350" t="str">
            <v>AGD</v>
          </cell>
          <cell r="K350">
            <v>-440.41</v>
          </cell>
          <cell r="L350">
            <v>33.486666700000001</v>
          </cell>
          <cell r="M350">
            <v>-80.965295513470039</v>
          </cell>
          <cell r="N350" t="str">
            <v/>
          </cell>
          <cell r="O350">
            <v>-80.97</v>
          </cell>
          <cell r="P350" t="str">
            <v>E</v>
          </cell>
          <cell r="Q350">
            <v>755</v>
          </cell>
          <cell r="R350">
            <v>614</v>
          </cell>
          <cell r="S350">
            <v>137</v>
          </cell>
          <cell r="T350">
            <v>5617654.7999999998</v>
          </cell>
          <cell r="U350">
            <v>3064468.2</v>
          </cell>
          <cell r="V350">
            <v>2529774.3199999998</v>
          </cell>
          <cell r="W350">
            <v>518789.5</v>
          </cell>
          <cell r="X350">
            <v>399900</v>
          </cell>
          <cell r="Y350">
            <v>101209.5</v>
          </cell>
          <cell r="Z350">
            <v>2980.056</v>
          </cell>
          <cell r="AA350">
            <v>2307</v>
          </cell>
          <cell r="AB350">
            <v>661.5</v>
          </cell>
          <cell r="AC350">
            <v>171056.77</v>
          </cell>
          <cell r="AD350">
            <v>139311.93</v>
          </cell>
          <cell r="AE350">
            <v>26966.34</v>
          </cell>
          <cell r="AF350">
            <v>353417.94</v>
          </cell>
          <cell r="AG350">
            <v>222817.02</v>
          </cell>
          <cell r="AH350">
            <v>96976.26</v>
          </cell>
          <cell r="AI350">
            <v>5615494.3899999997</v>
          </cell>
          <cell r="AJ350">
            <v>3043143.47</v>
          </cell>
          <cell r="AK350">
            <v>2529110.14</v>
          </cell>
          <cell r="AL350">
            <v>0</v>
          </cell>
          <cell r="AM350">
            <v>0</v>
          </cell>
          <cell r="AN350">
            <v>0</v>
          </cell>
          <cell r="AO350">
            <v>10190268.199999999</v>
          </cell>
          <cell r="AP350">
            <v>6010965.4900000002</v>
          </cell>
          <cell r="AQ350">
            <v>4168977.24</v>
          </cell>
          <cell r="AR350">
            <v>0</v>
          </cell>
          <cell r="AS350">
            <v>0</v>
          </cell>
          <cell r="AT350">
            <v>0</v>
          </cell>
          <cell r="AX350">
            <v>0</v>
          </cell>
          <cell r="AY350">
            <v>0</v>
          </cell>
          <cell r="AZ350">
            <v>0</v>
          </cell>
          <cell r="BA350">
            <v>96000</v>
          </cell>
          <cell r="BB350">
            <v>-3.48</v>
          </cell>
          <cell r="BC350">
            <v>69.78</v>
          </cell>
          <cell r="BD350">
            <v>34.159999999999997</v>
          </cell>
          <cell r="BE350">
            <v>-440.41</v>
          </cell>
          <cell r="BF350">
            <v>96000</v>
          </cell>
          <cell r="BG350">
            <v>0</v>
          </cell>
          <cell r="BI350">
            <v>47</v>
          </cell>
        </row>
        <row r="351">
          <cell r="A351">
            <v>34019205</v>
          </cell>
          <cell r="B351" t="str">
            <v>MORSHI</v>
          </cell>
          <cell r="C351">
            <v>201208</v>
          </cell>
          <cell r="D351">
            <v>3107</v>
          </cell>
          <cell r="E351" t="str">
            <v>WARUD II</v>
          </cell>
          <cell r="F351">
            <v>34019</v>
          </cell>
          <cell r="G351" t="str">
            <v>BENODA SUBSTATION</v>
          </cell>
          <cell r="H351">
            <v>205</v>
          </cell>
          <cell r="I351" t="str">
            <v>11KV JARUD-GAOTHAN-</v>
          </cell>
          <cell r="J351" t="str">
            <v>OTH</v>
          </cell>
          <cell r="K351">
            <v>14.75</v>
          </cell>
          <cell r="L351">
            <v>100</v>
          </cell>
          <cell r="M351">
            <v>14.75</v>
          </cell>
          <cell r="N351" t="str">
            <v>A</v>
          </cell>
          <cell r="O351">
            <v>14.75</v>
          </cell>
          <cell r="P351" t="str">
            <v>A</v>
          </cell>
          <cell r="Q351">
            <v>3064</v>
          </cell>
          <cell r="R351">
            <v>3</v>
          </cell>
          <cell r="S351">
            <v>0</v>
          </cell>
          <cell r="T351">
            <v>1407265.94</v>
          </cell>
          <cell r="U351">
            <v>0</v>
          </cell>
          <cell r="V351">
            <v>0</v>
          </cell>
          <cell r="W351">
            <v>882300</v>
          </cell>
          <cell r="X351">
            <v>2544</v>
          </cell>
          <cell r="Y351">
            <v>0</v>
          </cell>
          <cell r="Z351">
            <v>2055.2988</v>
          </cell>
          <cell r="AA351">
            <v>11</v>
          </cell>
          <cell r="AB351">
            <v>0</v>
          </cell>
          <cell r="AC351">
            <v>4800047.5199999996</v>
          </cell>
          <cell r="AD351">
            <v>2059.9499999999998</v>
          </cell>
          <cell r="AE351">
            <v>0</v>
          </cell>
          <cell r="AF351">
            <v>4597162.7300000004</v>
          </cell>
          <cell r="AG351">
            <v>1685.16</v>
          </cell>
          <cell r="AH351">
            <v>0</v>
          </cell>
          <cell r="AI351">
            <v>1772937</v>
          </cell>
          <cell r="AJ351">
            <v>0</v>
          </cell>
          <cell r="AK351">
            <v>0</v>
          </cell>
          <cell r="AL351">
            <v>0</v>
          </cell>
          <cell r="AM351">
            <v>0</v>
          </cell>
          <cell r="AN351">
            <v>0</v>
          </cell>
          <cell r="AO351">
            <v>670797.26</v>
          </cell>
          <cell r="AP351">
            <v>0</v>
          </cell>
          <cell r="AQ351">
            <v>0</v>
          </cell>
          <cell r="AR351">
            <v>0</v>
          </cell>
          <cell r="AS351">
            <v>0</v>
          </cell>
          <cell r="AT351">
            <v>0</v>
          </cell>
          <cell r="AX351">
            <v>0</v>
          </cell>
          <cell r="AY351">
            <v>0</v>
          </cell>
          <cell r="AZ351">
            <v>0</v>
          </cell>
          <cell r="BA351">
            <v>1035000</v>
          </cell>
          <cell r="BB351">
            <v>102.02</v>
          </cell>
          <cell r="BC351">
            <v>152.80000000000001</v>
          </cell>
          <cell r="BD351">
            <v>0</v>
          </cell>
          <cell r="BE351">
            <v>14.75</v>
          </cell>
          <cell r="BF351">
            <v>1035000</v>
          </cell>
          <cell r="BG351">
            <v>0</v>
          </cell>
          <cell r="BI351">
            <v>20</v>
          </cell>
        </row>
        <row r="352">
          <cell r="A352">
            <v>34019206</v>
          </cell>
          <cell r="B352" t="str">
            <v>MORSHI</v>
          </cell>
          <cell r="C352">
            <v>201208</v>
          </cell>
          <cell r="D352">
            <v>3107</v>
          </cell>
          <cell r="E352" t="str">
            <v>WARUD II</v>
          </cell>
          <cell r="F352">
            <v>34019</v>
          </cell>
          <cell r="G352" t="str">
            <v>33KV BENODA SUB STATION</v>
          </cell>
          <cell r="H352">
            <v>206</v>
          </cell>
          <cell r="I352" t="str">
            <v>11KV BENODA GAOTHAN FEEDER</v>
          </cell>
          <cell r="J352" t="str">
            <v>OTH</v>
          </cell>
          <cell r="K352">
            <v>10.73</v>
          </cell>
          <cell r="L352">
            <v>100</v>
          </cell>
          <cell r="M352">
            <v>10.730000000000004</v>
          </cell>
          <cell r="N352" t="str">
            <v>A</v>
          </cell>
          <cell r="O352">
            <v>10.73</v>
          </cell>
          <cell r="P352" t="str">
            <v>A</v>
          </cell>
          <cell r="Q352">
            <v>3297</v>
          </cell>
          <cell r="R352">
            <v>7</v>
          </cell>
          <cell r="S352">
            <v>9</v>
          </cell>
          <cell r="T352">
            <v>1865501.78</v>
          </cell>
          <cell r="U352">
            <v>22414.01</v>
          </cell>
          <cell r="V352">
            <v>62562.1</v>
          </cell>
          <cell r="W352">
            <v>803025</v>
          </cell>
          <cell r="X352">
            <v>4473</v>
          </cell>
          <cell r="Y352">
            <v>6885</v>
          </cell>
          <cell r="Z352">
            <v>1660.8876</v>
          </cell>
          <cell r="AA352">
            <v>23</v>
          </cell>
          <cell r="AB352">
            <v>45</v>
          </cell>
          <cell r="AC352">
            <v>4123681.22</v>
          </cell>
          <cell r="AD352">
            <v>1189.92</v>
          </cell>
          <cell r="AE352">
            <v>2253.9899999999998</v>
          </cell>
          <cell r="AF352">
            <v>3958150.52</v>
          </cell>
          <cell r="AG352">
            <v>2523.69</v>
          </cell>
          <cell r="AH352">
            <v>5102.01</v>
          </cell>
          <cell r="AI352">
            <v>2234089.7400000002</v>
          </cell>
          <cell r="AJ352">
            <v>22312.28</v>
          </cell>
          <cell r="AK352">
            <v>62578.1</v>
          </cell>
          <cell r="AL352">
            <v>0</v>
          </cell>
          <cell r="AM352">
            <v>0</v>
          </cell>
          <cell r="AN352">
            <v>0</v>
          </cell>
          <cell r="AO352">
            <v>2007186.89</v>
          </cell>
          <cell r="AP352">
            <v>39656.99</v>
          </cell>
          <cell r="AQ352">
            <v>82943.350000000006</v>
          </cell>
          <cell r="AR352">
            <v>0</v>
          </cell>
          <cell r="AS352">
            <v>0</v>
          </cell>
          <cell r="AT352">
            <v>0</v>
          </cell>
          <cell r="AX352">
            <v>0</v>
          </cell>
          <cell r="AY352">
            <v>0</v>
          </cell>
          <cell r="AZ352">
            <v>0</v>
          </cell>
          <cell r="BA352">
            <v>899520</v>
          </cell>
          <cell r="BB352">
            <v>101.5</v>
          </cell>
          <cell r="BC352">
            <v>55.41</v>
          </cell>
          <cell r="BD352">
            <v>55.1</v>
          </cell>
          <cell r="BE352">
            <v>10.73</v>
          </cell>
          <cell r="BF352">
            <v>899520</v>
          </cell>
          <cell r="BG352">
            <v>0</v>
          </cell>
          <cell r="BI352">
            <v>33</v>
          </cell>
        </row>
        <row r="353">
          <cell r="A353">
            <v>34019207</v>
          </cell>
          <cell r="B353" t="str">
            <v>MORSHI</v>
          </cell>
          <cell r="C353">
            <v>201208</v>
          </cell>
          <cell r="D353">
            <v>3107</v>
          </cell>
          <cell r="E353" t="str">
            <v>WARUD II</v>
          </cell>
          <cell r="F353">
            <v>34019</v>
          </cell>
          <cell r="G353" t="str">
            <v>BENODA SUBSTATION</v>
          </cell>
          <cell r="H353">
            <v>207</v>
          </cell>
          <cell r="I353" t="str">
            <v>11 KV Jarud W/S ( Express)</v>
          </cell>
          <cell r="J353" t="str">
            <v>OTH</v>
          </cell>
          <cell r="K353">
            <v>-288.51</v>
          </cell>
          <cell r="L353">
            <v>24.74</v>
          </cell>
          <cell r="M353">
            <v>3.8826260000000019</v>
          </cell>
          <cell r="N353" t="str">
            <v>A</v>
          </cell>
          <cell r="O353">
            <v>3.88</v>
          </cell>
          <cell r="P353" t="str">
            <v>A</v>
          </cell>
          <cell r="Q353">
            <v>1</v>
          </cell>
          <cell r="R353">
            <v>0</v>
          </cell>
          <cell r="S353">
            <v>0</v>
          </cell>
          <cell r="T353">
            <v>516329.65</v>
          </cell>
          <cell r="U353">
            <v>0</v>
          </cell>
          <cell r="V353">
            <v>0</v>
          </cell>
          <cell r="W353">
            <v>264186</v>
          </cell>
          <cell r="X353">
            <v>0</v>
          </cell>
          <cell r="Y353">
            <v>0</v>
          </cell>
          <cell r="Z353">
            <v>65</v>
          </cell>
          <cell r="AA353">
            <v>0</v>
          </cell>
          <cell r="AB353">
            <v>0</v>
          </cell>
          <cell r="AC353">
            <v>69199.66</v>
          </cell>
          <cell r="AD353">
            <v>0</v>
          </cell>
          <cell r="AE353">
            <v>0</v>
          </cell>
          <cell r="AF353">
            <v>153579.34</v>
          </cell>
          <cell r="AG353">
            <v>0</v>
          </cell>
          <cell r="AH353">
            <v>0</v>
          </cell>
          <cell r="AI353">
            <v>620335.29</v>
          </cell>
          <cell r="AJ353">
            <v>0</v>
          </cell>
          <cell r="AK353">
            <v>0</v>
          </cell>
          <cell r="AO353">
            <v>110733.35</v>
          </cell>
          <cell r="AP353">
            <v>0</v>
          </cell>
          <cell r="AQ353">
            <v>0</v>
          </cell>
          <cell r="AX353">
            <v>0</v>
          </cell>
          <cell r="AY353">
            <v>0</v>
          </cell>
          <cell r="AZ353">
            <v>0</v>
          </cell>
          <cell r="BA353">
            <v>68000</v>
          </cell>
          <cell r="BB353">
            <v>24.74</v>
          </cell>
          <cell r="BC353">
            <v>0</v>
          </cell>
          <cell r="BD353">
            <v>0</v>
          </cell>
          <cell r="BE353">
            <v>-288.51</v>
          </cell>
          <cell r="BF353">
            <v>68000</v>
          </cell>
          <cell r="BG353">
            <v>0</v>
          </cell>
          <cell r="BI353">
            <v>1</v>
          </cell>
        </row>
        <row r="354">
          <cell r="A354">
            <v>34021201</v>
          </cell>
          <cell r="B354" t="str">
            <v>MORSHI</v>
          </cell>
          <cell r="C354">
            <v>201208</v>
          </cell>
          <cell r="D354">
            <v>3107</v>
          </cell>
          <cell r="E354" t="str">
            <v>WARUD II</v>
          </cell>
          <cell r="F354">
            <v>34021</v>
          </cell>
          <cell r="G354" t="str">
            <v>33 KV LONI</v>
          </cell>
          <cell r="H354">
            <v>201</v>
          </cell>
          <cell r="I354" t="str">
            <v>11 KV Loni Gaothan</v>
          </cell>
          <cell r="J354" t="str">
            <v>OTH</v>
          </cell>
          <cell r="K354">
            <v>20.53</v>
          </cell>
          <cell r="L354">
            <v>100</v>
          </cell>
          <cell r="M354">
            <v>20.53</v>
          </cell>
          <cell r="N354" t="str">
            <v>B</v>
          </cell>
          <cell r="O354">
            <v>20.53</v>
          </cell>
          <cell r="P354" t="str">
            <v>B</v>
          </cell>
          <cell r="Q354">
            <v>2568</v>
          </cell>
          <cell r="R354">
            <v>2</v>
          </cell>
          <cell r="S354">
            <v>0</v>
          </cell>
          <cell r="T354">
            <v>630186.36</v>
          </cell>
          <cell r="U354">
            <v>0</v>
          </cell>
          <cell r="V354">
            <v>0</v>
          </cell>
          <cell r="W354">
            <v>731838</v>
          </cell>
          <cell r="X354">
            <v>1609.67</v>
          </cell>
          <cell r="Y354">
            <v>0</v>
          </cell>
          <cell r="Z354">
            <v>1339.2274</v>
          </cell>
          <cell r="AA354">
            <v>8</v>
          </cell>
          <cell r="AB354">
            <v>0</v>
          </cell>
          <cell r="AC354">
            <v>3311872.7</v>
          </cell>
          <cell r="AD354">
            <v>925.5</v>
          </cell>
          <cell r="AE354">
            <v>0</v>
          </cell>
          <cell r="AF354">
            <v>3156621.66</v>
          </cell>
          <cell r="AG354">
            <v>702.66</v>
          </cell>
          <cell r="AH354">
            <v>0</v>
          </cell>
          <cell r="AI354">
            <v>1022557.47</v>
          </cell>
          <cell r="AJ354">
            <v>0</v>
          </cell>
          <cell r="AK354">
            <v>0</v>
          </cell>
          <cell r="AL354">
            <v>0</v>
          </cell>
          <cell r="AM354">
            <v>0</v>
          </cell>
          <cell r="AN354">
            <v>0</v>
          </cell>
          <cell r="AO354">
            <v>208248.73</v>
          </cell>
          <cell r="AP354">
            <v>0</v>
          </cell>
          <cell r="AQ354">
            <v>0</v>
          </cell>
          <cell r="AR354">
            <v>0</v>
          </cell>
          <cell r="AS354">
            <v>0</v>
          </cell>
          <cell r="AT354">
            <v>0</v>
          </cell>
          <cell r="AX354">
            <v>0</v>
          </cell>
          <cell r="AY354">
            <v>0</v>
          </cell>
          <cell r="AZ354">
            <v>0</v>
          </cell>
          <cell r="BA354">
            <v>920920</v>
          </cell>
          <cell r="BB354">
            <v>101.18</v>
          </cell>
          <cell r="BC354">
            <v>164.64</v>
          </cell>
          <cell r="BD354">
            <v>0</v>
          </cell>
          <cell r="BE354">
            <v>20.53</v>
          </cell>
          <cell r="BF354">
            <v>920920</v>
          </cell>
          <cell r="BG354">
            <v>0</v>
          </cell>
          <cell r="BI354">
            <v>19</v>
          </cell>
        </row>
        <row r="355">
          <cell r="A355">
            <v>34021202</v>
          </cell>
          <cell r="B355" t="str">
            <v>MORSHI</v>
          </cell>
          <cell r="C355">
            <v>201208</v>
          </cell>
          <cell r="D355">
            <v>3107</v>
          </cell>
          <cell r="E355" t="str">
            <v>WARUD II</v>
          </cell>
          <cell r="F355">
            <v>34021</v>
          </cell>
          <cell r="G355" t="str">
            <v>33 KV LONI</v>
          </cell>
          <cell r="H355">
            <v>202</v>
          </cell>
          <cell r="I355" t="str">
            <v>11 KV SAWANGA  AG</v>
          </cell>
          <cell r="J355" t="str">
            <v>AGD</v>
          </cell>
          <cell r="K355">
            <v>-205.42</v>
          </cell>
          <cell r="L355">
            <v>82.114999999999995</v>
          </cell>
          <cell r="M355">
            <v>-150.79563299999995</v>
          </cell>
          <cell r="N355" t="str">
            <v/>
          </cell>
          <cell r="O355">
            <v>-150.80000000000001</v>
          </cell>
          <cell r="P355" t="str">
            <v>E</v>
          </cell>
          <cell r="Q355">
            <v>985</v>
          </cell>
          <cell r="R355">
            <v>900</v>
          </cell>
          <cell r="S355">
            <v>79</v>
          </cell>
          <cell r="T355">
            <v>5490535.6100000003</v>
          </cell>
          <cell r="U355">
            <v>3985320.91</v>
          </cell>
          <cell r="V355">
            <v>1375936</v>
          </cell>
          <cell r="W355">
            <v>670101</v>
          </cell>
          <cell r="X355">
            <v>600762</v>
          </cell>
          <cell r="Y355">
            <v>58293</v>
          </cell>
          <cell r="Z355">
            <v>4470.0451999999996</v>
          </cell>
          <cell r="AA355">
            <v>4068</v>
          </cell>
          <cell r="AB355">
            <v>381</v>
          </cell>
          <cell r="AC355">
            <v>216267.49</v>
          </cell>
          <cell r="AD355">
            <v>184062.75</v>
          </cell>
          <cell r="AE355">
            <v>12072.72</v>
          </cell>
          <cell r="AF355">
            <v>407852.23</v>
          </cell>
          <cell r="AG355">
            <v>340650.23999999999</v>
          </cell>
          <cell r="AH355">
            <v>53628</v>
          </cell>
          <cell r="AI355">
            <v>5478742.1699999999</v>
          </cell>
          <cell r="AJ355">
            <v>3972433.41</v>
          </cell>
          <cell r="AK355">
            <v>1375359.13</v>
          </cell>
          <cell r="AL355">
            <v>0</v>
          </cell>
          <cell r="AM355">
            <v>0</v>
          </cell>
          <cell r="AN355">
            <v>0</v>
          </cell>
          <cell r="AO355">
            <v>10783359.4</v>
          </cell>
          <cell r="AP355">
            <v>8238923.0800000001</v>
          </cell>
          <cell r="AQ355">
            <v>2394481.5299999998</v>
          </cell>
          <cell r="AR355">
            <v>0</v>
          </cell>
          <cell r="AS355">
            <v>0</v>
          </cell>
          <cell r="AT355">
            <v>0</v>
          </cell>
          <cell r="AX355">
            <v>0</v>
          </cell>
          <cell r="AY355">
            <v>0</v>
          </cell>
          <cell r="AZ355">
            <v>0</v>
          </cell>
          <cell r="BA355">
            <v>219400</v>
          </cell>
          <cell r="BB355">
            <v>144.62</v>
          </cell>
          <cell r="BC355">
            <v>64.23</v>
          </cell>
          <cell r="BD355">
            <v>27.2</v>
          </cell>
          <cell r="BE355">
            <v>-205.42</v>
          </cell>
          <cell r="BF355">
            <v>219400</v>
          </cell>
          <cell r="BG355">
            <v>0</v>
          </cell>
          <cell r="BI355">
            <v>93</v>
          </cell>
        </row>
        <row r="356">
          <cell r="A356">
            <v>34021203</v>
          </cell>
          <cell r="B356" t="str">
            <v>MORSHI</v>
          </cell>
          <cell r="C356">
            <v>201208</v>
          </cell>
          <cell r="D356">
            <v>3107</v>
          </cell>
          <cell r="E356" t="str">
            <v>WARUD II</v>
          </cell>
          <cell r="F356">
            <v>34021</v>
          </cell>
          <cell r="G356" t="str">
            <v>33 KV LONI</v>
          </cell>
          <cell r="H356">
            <v>203</v>
          </cell>
          <cell r="I356" t="str">
            <v>11 KV SHINGORI  AG</v>
          </cell>
          <cell r="J356" t="str">
            <v>AGD</v>
          </cell>
          <cell r="K356">
            <v>-144.87</v>
          </cell>
          <cell r="L356">
            <v>91.665000000000006</v>
          </cell>
          <cell r="M356">
            <v>-124.46008550000002</v>
          </cell>
          <cell r="N356" t="str">
            <v/>
          </cell>
          <cell r="O356">
            <v>-124.46</v>
          </cell>
          <cell r="P356" t="str">
            <v>E</v>
          </cell>
          <cell r="Q356">
            <v>1076</v>
          </cell>
          <cell r="R356">
            <v>1068</v>
          </cell>
          <cell r="S356">
            <v>0</v>
          </cell>
          <cell r="T356">
            <v>4901234.84</v>
          </cell>
          <cell r="U356">
            <v>4544021.8600000003</v>
          </cell>
          <cell r="V356">
            <v>0</v>
          </cell>
          <cell r="W356">
            <v>724615</v>
          </cell>
          <cell r="X356">
            <v>700104</v>
          </cell>
          <cell r="Y356">
            <v>0</v>
          </cell>
          <cell r="Z356">
            <v>4885.9075999999995</v>
          </cell>
          <cell r="AA356">
            <v>4847.05</v>
          </cell>
          <cell r="AB356">
            <v>0</v>
          </cell>
          <cell r="AC356">
            <v>329399.59000000003</v>
          </cell>
          <cell r="AD356">
            <v>280093.71000000002</v>
          </cell>
          <cell r="AE356">
            <v>0</v>
          </cell>
          <cell r="AF356">
            <v>448473.64</v>
          </cell>
          <cell r="AG356">
            <v>405541.59</v>
          </cell>
          <cell r="AH356">
            <v>0</v>
          </cell>
          <cell r="AI356">
            <v>4890104.75</v>
          </cell>
          <cell r="AJ356">
            <v>4530103.5599999996</v>
          </cell>
          <cell r="AK356">
            <v>0</v>
          </cell>
          <cell r="AL356">
            <v>0</v>
          </cell>
          <cell r="AM356">
            <v>0</v>
          </cell>
          <cell r="AN356">
            <v>0</v>
          </cell>
          <cell r="AO356">
            <v>8748575.9299999997</v>
          </cell>
          <cell r="AP356">
            <v>8493741.2799999993</v>
          </cell>
          <cell r="AQ356">
            <v>0</v>
          </cell>
          <cell r="AR356">
            <v>0</v>
          </cell>
          <cell r="AS356">
            <v>0</v>
          </cell>
          <cell r="AT356">
            <v>0</v>
          </cell>
          <cell r="AX356">
            <v>0</v>
          </cell>
          <cell r="AY356">
            <v>0</v>
          </cell>
          <cell r="AZ356">
            <v>0</v>
          </cell>
          <cell r="BA356">
            <v>295920</v>
          </cell>
          <cell r="BB356">
            <v>112.9</v>
          </cell>
          <cell r="BC356">
            <v>83.33</v>
          </cell>
          <cell r="BD356">
            <v>0</v>
          </cell>
          <cell r="BE356">
            <v>-144.87</v>
          </cell>
          <cell r="BF356">
            <v>295920</v>
          </cell>
          <cell r="BG356">
            <v>0</v>
          </cell>
          <cell r="BI356">
            <v>104</v>
          </cell>
        </row>
        <row r="357">
          <cell r="A357">
            <v>34021205</v>
          </cell>
          <cell r="B357" t="str">
            <v>MORSHI</v>
          </cell>
          <cell r="C357">
            <v>201208</v>
          </cell>
          <cell r="D357">
            <v>3107</v>
          </cell>
          <cell r="E357" t="str">
            <v>WARUD II</v>
          </cell>
          <cell r="F357">
            <v>34021</v>
          </cell>
          <cell r="G357" t="str">
            <v>33 KV LONI</v>
          </cell>
          <cell r="H357">
            <v>205</v>
          </cell>
          <cell r="I357" t="str">
            <v>11 KV Mangaruli Gaothan</v>
          </cell>
          <cell r="J357" t="str">
            <v>OTH</v>
          </cell>
          <cell r="K357">
            <v>8.9700000000000006</v>
          </cell>
          <cell r="L357">
            <v>96.48</v>
          </cell>
          <cell r="M357">
            <v>12.174255999999986</v>
          </cell>
          <cell r="N357" t="str">
            <v>A</v>
          </cell>
          <cell r="O357">
            <v>12.17</v>
          </cell>
          <cell r="P357" t="str">
            <v>A</v>
          </cell>
          <cell r="Q357">
            <v>2236</v>
          </cell>
          <cell r="R357">
            <v>1</v>
          </cell>
          <cell r="S357">
            <v>0</v>
          </cell>
          <cell r="T357">
            <v>1247414.27</v>
          </cell>
          <cell r="U357">
            <v>0</v>
          </cell>
          <cell r="V357">
            <v>0</v>
          </cell>
          <cell r="W357">
            <v>431699</v>
          </cell>
          <cell r="X357">
            <v>533.64</v>
          </cell>
          <cell r="Y357">
            <v>0</v>
          </cell>
          <cell r="Z357">
            <v>1069.0454</v>
          </cell>
          <cell r="AA357">
            <v>3</v>
          </cell>
          <cell r="AB357">
            <v>0</v>
          </cell>
          <cell r="AC357">
            <v>2582203.87</v>
          </cell>
          <cell r="AD357">
            <v>360.15</v>
          </cell>
          <cell r="AE357">
            <v>0</v>
          </cell>
          <cell r="AF357">
            <v>2568878.56</v>
          </cell>
          <cell r="AG357">
            <v>347.22</v>
          </cell>
          <cell r="AH357">
            <v>0</v>
          </cell>
          <cell r="AI357">
            <v>1592868.4</v>
          </cell>
          <cell r="AJ357">
            <v>0</v>
          </cell>
          <cell r="AK357">
            <v>0</v>
          </cell>
          <cell r="AL357">
            <v>0</v>
          </cell>
          <cell r="AM357">
            <v>0</v>
          </cell>
          <cell r="AN357">
            <v>0</v>
          </cell>
          <cell r="AO357">
            <v>1006765.86</v>
          </cell>
          <cell r="AP357">
            <v>0</v>
          </cell>
          <cell r="AQ357">
            <v>0</v>
          </cell>
          <cell r="AR357">
            <v>0</v>
          </cell>
          <cell r="AS357">
            <v>0</v>
          </cell>
          <cell r="AT357">
            <v>0</v>
          </cell>
          <cell r="AX357">
            <v>0</v>
          </cell>
          <cell r="AY357">
            <v>0</v>
          </cell>
          <cell r="AZ357">
            <v>0</v>
          </cell>
          <cell r="BA357">
            <v>474240</v>
          </cell>
          <cell r="BB357">
            <v>96.48</v>
          </cell>
          <cell r="BC357">
            <v>129.65</v>
          </cell>
          <cell r="BD357">
            <v>0</v>
          </cell>
          <cell r="BE357">
            <v>8.9700000000000006</v>
          </cell>
          <cell r="BF357">
            <v>474240</v>
          </cell>
          <cell r="BG357">
            <v>0</v>
          </cell>
          <cell r="BI357">
            <v>20</v>
          </cell>
        </row>
        <row r="358">
          <cell r="A358">
            <v>34022201</v>
          </cell>
          <cell r="B358" t="str">
            <v>MORSHI</v>
          </cell>
          <cell r="C358">
            <v>201208</v>
          </cell>
          <cell r="D358">
            <v>4760</v>
          </cell>
          <cell r="E358" t="str">
            <v>MORSHI II</v>
          </cell>
          <cell r="F358">
            <v>34022</v>
          </cell>
          <cell r="G358" t="str">
            <v>33KV LEHEGAON</v>
          </cell>
          <cell r="H358">
            <v>201</v>
          </cell>
          <cell r="I358" t="str">
            <v>11KV SAWARKHED</v>
          </cell>
          <cell r="J358" t="str">
            <v>AGD</v>
          </cell>
          <cell r="K358">
            <v>-327.08</v>
          </cell>
          <cell r="L358">
            <v>45.733333299999998</v>
          </cell>
          <cell r="M358">
            <v>-95.317919857639964</v>
          </cell>
          <cell r="N358" t="str">
            <v/>
          </cell>
          <cell r="O358">
            <v>-95.32</v>
          </cell>
          <cell r="P358" t="str">
            <v>E</v>
          </cell>
          <cell r="Q358">
            <v>847</v>
          </cell>
          <cell r="R358">
            <v>703</v>
          </cell>
          <cell r="S358">
            <v>140</v>
          </cell>
          <cell r="T358">
            <v>9973398.4399999995</v>
          </cell>
          <cell r="U358">
            <v>5991567.7699999996</v>
          </cell>
          <cell r="V358">
            <v>3720175.28</v>
          </cell>
          <cell r="W358">
            <v>558537</v>
          </cell>
          <cell r="X358">
            <v>441051</v>
          </cell>
          <cell r="Y358">
            <v>98700</v>
          </cell>
          <cell r="Z358">
            <v>3644.8216000000002</v>
          </cell>
          <cell r="AA358">
            <v>2924.5</v>
          </cell>
          <cell r="AB358">
            <v>700</v>
          </cell>
          <cell r="AC358">
            <v>145503.97</v>
          </cell>
          <cell r="AD358">
            <v>76921.17</v>
          </cell>
          <cell r="AE358">
            <v>7722.36</v>
          </cell>
          <cell r="AF358">
            <v>416396.04</v>
          </cell>
          <cell r="AG358">
            <v>273185.78999999998</v>
          </cell>
          <cell r="AH358">
            <v>85211.55</v>
          </cell>
          <cell r="AI358">
            <v>9952862.1400000006</v>
          </cell>
          <cell r="AJ358">
            <v>5974294.5800000001</v>
          </cell>
          <cell r="AK358">
            <v>3716479.41</v>
          </cell>
          <cell r="AL358">
            <v>0</v>
          </cell>
          <cell r="AM358">
            <v>0</v>
          </cell>
          <cell r="AN358">
            <v>0</v>
          </cell>
          <cell r="AO358">
            <v>16171460.1</v>
          </cell>
          <cell r="AP358">
            <v>10210072.5</v>
          </cell>
          <cell r="AQ358">
            <v>5719566.4699999997</v>
          </cell>
          <cell r="AR358">
            <v>0</v>
          </cell>
          <cell r="AS358">
            <v>0</v>
          </cell>
          <cell r="AT358">
            <v>0</v>
          </cell>
          <cell r="AX358">
            <v>0</v>
          </cell>
          <cell r="AY358">
            <v>0</v>
          </cell>
          <cell r="AZ358">
            <v>0</v>
          </cell>
          <cell r="BA358">
            <v>130780</v>
          </cell>
          <cell r="BB358">
            <v>104.71</v>
          </cell>
          <cell r="BC358">
            <v>29.66</v>
          </cell>
          <cell r="BD358">
            <v>7.54</v>
          </cell>
          <cell r="BE358">
            <v>-327.08</v>
          </cell>
          <cell r="BF358">
            <v>136280</v>
          </cell>
          <cell r="BG358">
            <v>5418</v>
          </cell>
          <cell r="BI358">
            <v>40</v>
          </cell>
        </row>
        <row r="359">
          <cell r="A359">
            <v>34022202</v>
          </cell>
          <cell r="B359" t="str">
            <v>MORSHI</v>
          </cell>
          <cell r="C359">
            <v>201208</v>
          </cell>
          <cell r="D359">
            <v>4760</v>
          </cell>
          <cell r="E359" t="str">
            <v>MORSHI II</v>
          </cell>
          <cell r="F359">
            <v>34022</v>
          </cell>
          <cell r="G359" t="str">
            <v>33KV LEHEGAON</v>
          </cell>
          <cell r="H359">
            <v>202</v>
          </cell>
          <cell r="I359" t="str">
            <v>11KV DHAMANGAON OLD</v>
          </cell>
          <cell r="J359" t="str">
            <v>AGD</v>
          </cell>
          <cell r="K359">
            <v>-155.44999999999999</v>
          </cell>
          <cell r="L359">
            <v>53.87</v>
          </cell>
          <cell r="M359">
            <v>-37.610914999999977</v>
          </cell>
          <cell r="N359" t="str">
            <v/>
          </cell>
          <cell r="O359">
            <v>-37.61</v>
          </cell>
          <cell r="P359" t="str">
            <v>E</v>
          </cell>
          <cell r="Q359">
            <v>808</v>
          </cell>
          <cell r="R359">
            <v>698</v>
          </cell>
          <cell r="S359">
            <v>102</v>
          </cell>
          <cell r="T359">
            <v>9822544.5399999991</v>
          </cell>
          <cell r="U359">
            <v>6701923.96</v>
          </cell>
          <cell r="V359">
            <v>3095806.24</v>
          </cell>
          <cell r="W359">
            <v>546762</v>
          </cell>
          <cell r="X359">
            <v>463185</v>
          </cell>
          <cell r="Y359">
            <v>71910</v>
          </cell>
          <cell r="Z359">
            <v>3251.9780000000001</v>
          </cell>
          <cell r="AA359">
            <v>2715.5</v>
          </cell>
          <cell r="AB359">
            <v>510</v>
          </cell>
          <cell r="AC359">
            <v>112327.14</v>
          </cell>
          <cell r="AD359">
            <v>93614.34</v>
          </cell>
          <cell r="AE359">
            <v>2673.6</v>
          </cell>
          <cell r="AF359">
            <v>365663.92</v>
          </cell>
          <cell r="AG359">
            <v>284665.77</v>
          </cell>
          <cell r="AH359">
            <v>60492.480000000003</v>
          </cell>
          <cell r="AI359">
            <v>9841242.8900000006</v>
          </cell>
          <cell r="AJ359">
            <v>6711024.0800000001</v>
          </cell>
          <cell r="AK359">
            <v>3098306.08</v>
          </cell>
          <cell r="AL359">
            <v>0</v>
          </cell>
          <cell r="AM359">
            <v>0</v>
          </cell>
          <cell r="AN359">
            <v>0</v>
          </cell>
          <cell r="AO359">
            <v>16865168.5</v>
          </cell>
          <cell r="AP359">
            <v>11825775.4</v>
          </cell>
          <cell r="AQ359">
            <v>4988848.78</v>
          </cell>
          <cell r="AR359">
            <v>0</v>
          </cell>
          <cell r="AS359">
            <v>0</v>
          </cell>
          <cell r="AT359">
            <v>0</v>
          </cell>
          <cell r="AX359">
            <v>0</v>
          </cell>
          <cell r="AY359">
            <v>0</v>
          </cell>
          <cell r="AZ359">
            <v>0</v>
          </cell>
          <cell r="BA359">
            <v>214040</v>
          </cell>
          <cell r="BB359">
            <v>67.83</v>
          </cell>
          <cell r="BC359">
            <v>39.909999999999997</v>
          </cell>
          <cell r="BD359">
            <v>3.98</v>
          </cell>
          <cell r="BE359">
            <v>-155.44999999999999</v>
          </cell>
          <cell r="BF359">
            <v>214040</v>
          </cell>
          <cell r="BG359">
            <v>0</v>
          </cell>
          <cell r="BI359">
            <v>54</v>
          </cell>
        </row>
        <row r="360">
          <cell r="A360">
            <v>34022203</v>
          </cell>
          <cell r="B360" t="str">
            <v>MORSHI</v>
          </cell>
          <cell r="C360">
            <v>201208</v>
          </cell>
          <cell r="D360">
            <v>4760</v>
          </cell>
          <cell r="E360" t="str">
            <v>MORSHI II</v>
          </cell>
          <cell r="F360">
            <v>34022</v>
          </cell>
          <cell r="G360" t="str">
            <v>33KV LEHEGAON</v>
          </cell>
          <cell r="H360">
            <v>203</v>
          </cell>
          <cell r="I360" t="str">
            <v>11KV NERPINGALAI</v>
          </cell>
          <cell r="J360" t="str">
            <v>AGD</v>
          </cell>
          <cell r="K360">
            <v>-477.49</v>
          </cell>
          <cell r="L360">
            <v>11.175000000000001</v>
          </cell>
          <cell r="M360">
            <v>35.465492499999996</v>
          </cell>
          <cell r="N360" t="str">
            <v>D</v>
          </cell>
          <cell r="O360">
            <v>35.47</v>
          </cell>
          <cell r="P360" t="str">
            <v>C</v>
          </cell>
          <cell r="Q360">
            <v>724</v>
          </cell>
          <cell r="R360">
            <v>659</v>
          </cell>
          <cell r="S360">
            <v>65</v>
          </cell>
          <cell r="T360">
            <v>9420093</v>
          </cell>
          <cell r="U360">
            <v>7424241.0499999998</v>
          </cell>
          <cell r="V360">
            <v>1995851.95</v>
          </cell>
          <cell r="W360">
            <v>558552</v>
          </cell>
          <cell r="X360">
            <v>507204</v>
          </cell>
          <cell r="Y360">
            <v>45825</v>
          </cell>
          <cell r="Z360">
            <v>3542</v>
          </cell>
          <cell r="AA360">
            <v>3217</v>
          </cell>
          <cell r="AB360">
            <v>325</v>
          </cell>
          <cell r="AC360">
            <v>78448.95</v>
          </cell>
          <cell r="AD360">
            <v>76074.960000000006</v>
          </cell>
          <cell r="AE360">
            <v>2373.9899999999998</v>
          </cell>
          <cell r="AF360">
            <v>393344.16</v>
          </cell>
          <cell r="AG360">
            <v>350111.22</v>
          </cell>
          <cell r="AH360">
            <v>43232.94</v>
          </cell>
          <cell r="AI360">
            <v>9399146.2699999996</v>
          </cell>
          <cell r="AJ360">
            <v>7405010.9199999999</v>
          </cell>
          <cell r="AK360">
            <v>1994135.35</v>
          </cell>
          <cell r="AL360">
            <v>0</v>
          </cell>
          <cell r="AM360">
            <v>0</v>
          </cell>
          <cell r="AN360">
            <v>0</v>
          </cell>
          <cell r="AO360">
            <v>16656946.6</v>
          </cell>
          <cell r="AP360">
            <v>13197343.699999999</v>
          </cell>
          <cell r="AQ360">
            <v>3459602.92</v>
          </cell>
          <cell r="AR360">
            <v>0</v>
          </cell>
          <cell r="AS360">
            <v>0</v>
          </cell>
          <cell r="AT360">
            <v>0</v>
          </cell>
          <cell r="AX360">
            <v>0</v>
          </cell>
          <cell r="AY360">
            <v>0</v>
          </cell>
          <cell r="AZ360">
            <v>0</v>
          </cell>
          <cell r="BA360">
            <v>96720</v>
          </cell>
          <cell r="BB360">
            <v>0</v>
          </cell>
          <cell r="BC360">
            <v>22.35</v>
          </cell>
          <cell r="BD360">
            <v>3.39</v>
          </cell>
          <cell r="BE360">
            <v>-477.49</v>
          </cell>
          <cell r="BF360">
            <v>96720</v>
          </cell>
          <cell r="BG360">
            <v>0</v>
          </cell>
          <cell r="BI360">
            <v>48</v>
          </cell>
        </row>
        <row r="361">
          <cell r="A361">
            <v>34022204</v>
          </cell>
          <cell r="B361" t="str">
            <v>MORSHI</v>
          </cell>
          <cell r="C361">
            <v>201208</v>
          </cell>
          <cell r="D361">
            <v>4760</v>
          </cell>
          <cell r="E361" t="str">
            <v>MORSHI II</v>
          </cell>
          <cell r="F361">
            <v>34022</v>
          </cell>
          <cell r="G361" t="str">
            <v>33KV LEHEGAON</v>
          </cell>
          <cell r="H361">
            <v>204</v>
          </cell>
          <cell r="I361" t="str">
            <v>11KV SHIRKHED</v>
          </cell>
          <cell r="J361" t="str">
            <v>AGD</v>
          </cell>
          <cell r="K361">
            <v>-261.52</v>
          </cell>
          <cell r="L361">
            <v>12.966666699999999</v>
          </cell>
          <cell r="M361">
            <v>53.122906546160003</v>
          </cell>
          <cell r="N361" t="str">
            <v>F</v>
          </cell>
          <cell r="O361">
            <v>53.12</v>
          </cell>
          <cell r="P361" t="str">
            <v>F</v>
          </cell>
          <cell r="Q361">
            <v>782</v>
          </cell>
          <cell r="R361">
            <v>624</v>
          </cell>
          <cell r="S361">
            <v>152</v>
          </cell>
          <cell r="T361">
            <v>8624692.0199999996</v>
          </cell>
          <cell r="U361">
            <v>4193680.84</v>
          </cell>
          <cell r="V361">
            <v>4423379.9800000004</v>
          </cell>
          <cell r="W361">
            <v>345036</v>
          </cell>
          <cell r="X361">
            <v>230577</v>
          </cell>
          <cell r="Y361">
            <v>107865</v>
          </cell>
          <cell r="Z361">
            <v>3075.9895999999999</v>
          </cell>
          <cell r="AA361">
            <v>2286.5</v>
          </cell>
          <cell r="AB361">
            <v>765</v>
          </cell>
          <cell r="AC361">
            <v>60256.71</v>
          </cell>
          <cell r="AD361">
            <v>52280.73</v>
          </cell>
          <cell r="AE361">
            <v>6400.2</v>
          </cell>
          <cell r="AF361">
            <v>247902.96</v>
          </cell>
          <cell r="AG361">
            <v>125227.68</v>
          </cell>
          <cell r="AH361">
            <v>115992.57</v>
          </cell>
          <cell r="AI361">
            <v>8630044.1999999993</v>
          </cell>
          <cell r="AJ361">
            <v>4182677.57</v>
          </cell>
          <cell r="AK361">
            <v>4432344.13</v>
          </cell>
          <cell r="AL361">
            <v>0</v>
          </cell>
          <cell r="AM361">
            <v>0</v>
          </cell>
          <cell r="AN361">
            <v>0</v>
          </cell>
          <cell r="AO361">
            <v>13567615.300000001</v>
          </cell>
          <cell r="AP361">
            <v>6634250.4400000004</v>
          </cell>
          <cell r="AQ361">
            <v>6917160.6799999997</v>
          </cell>
          <cell r="AR361">
            <v>0</v>
          </cell>
          <cell r="AS361">
            <v>0</v>
          </cell>
          <cell r="AT361">
            <v>0</v>
          </cell>
          <cell r="AX361">
            <v>0</v>
          </cell>
          <cell r="AY361">
            <v>0</v>
          </cell>
          <cell r="AZ361">
            <v>0</v>
          </cell>
          <cell r="BA361">
            <v>95440</v>
          </cell>
          <cell r="BB361">
            <v>-9.6</v>
          </cell>
          <cell r="BC361">
            <v>44.5</v>
          </cell>
          <cell r="BD361">
            <v>4</v>
          </cell>
          <cell r="BE361">
            <v>-261.52</v>
          </cell>
          <cell r="BF361">
            <v>95440</v>
          </cell>
          <cell r="BG361">
            <v>0</v>
          </cell>
          <cell r="BI361">
            <v>42</v>
          </cell>
        </row>
        <row r="362">
          <cell r="A362">
            <v>34022205</v>
          </cell>
          <cell r="B362" t="str">
            <v>MORSHI</v>
          </cell>
          <cell r="C362">
            <v>201208</v>
          </cell>
          <cell r="D362">
            <v>4760</v>
          </cell>
          <cell r="E362" t="str">
            <v>MORSHI II</v>
          </cell>
          <cell r="F362">
            <v>34022</v>
          </cell>
          <cell r="G362" t="str">
            <v>33KV LEHEGAON</v>
          </cell>
          <cell r="H362">
            <v>205</v>
          </cell>
          <cell r="I362" t="str">
            <v>11KV RAJURWADI EXP.</v>
          </cell>
          <cell r="J362" t="str">
            <v>AGD</v>
          </cell>
          <cell r="K362">
            <v>-711.5</v>
          </cell>
          <cell r="L362">
            <v>8.2149999999999999</v>
          </cell>
          <cell r="M362">
            <v>33.335274999999996</v>
          </cell>
          <cell r="N362" t="str">
            <v>C</v>
          </cell>
          <cell r="O362">
            <v>33.340000000000003</v>
          </cell>
          <cell r="P362" t="str">
            <v>C</v>
          </cell>
          <cell r="Q362">
            <v>14</v>
          </cell>
          <cell r="R362">
            <v>12</v>
          </cell>
          <cell r="S362">
            <v>2</v>
          </cell>
          <cell r="T362">
            <v>115691.5</v>
          </cell>
          <cell r="U362">
            <v>82483.399999999994</v>
          </cell>
          <cell r="V362">
            <v>33208.1</v>
          </cell>
          <cell r="W362">
            <v>12984</v>
          </cell>
          <cell r="X362">
            <v>11448</v>
          </cell>
          <cell r="Y362">
            <v>1410</v>
          </cell>
          <cell r="Z362">
            <v>70</v>
          </cell>
          <cell r="AA362">
            <v>60</v>
          </cell>
          <cell r="AB362">
            <v>10</v>
          </cell>
          <cell r="AC362">
            <v>1501.05</v>
          </cell>
          <cell r="AD362">
            <v>1342.8</v>
          </cell>
          <cell r="AE362">
            <v>158.25</v>
          </cell>
          <cell r="AF362">
            <v>8840.67</v>
          </cell>
          <cell r="AG362">
            <v>7703.67</v>
          </cell>
          <cell r="AH362">
            <v>1137</v>
          </cell>
          <cell r="AI362">
            <v>115079.94</v>
          </cell>
          <cell r="AJ362">
            <v>82010.759999999995</v>
          </cell>
          <cell r="AK362">
            <v>33069.18</v>
          </cell>
          <cell r="AO362">
            <v>180174.13</v>
          </cell>
          <cell r="AP362">
            <v>131071.06</v>
          </cell>
          <cell r="AQ362">
            <v>49103.07</v>
          </cell>
          <cell r="AX362">
            <v>0</v>
          </cell>
          <cell r="AY362">
            <v>0</v>
          </cell>
          <cell r="AZ362">
            <v>0</v>
          </cell>
          <cell r="BA362">
            <v>1600</v>
          </cell>
          <cell r="BB362">
            <v>0</v>
          </cell>
          <cell r="BC362">
            <v>16.43</v>
          </cell>
          <cell r="BD362">
            <v>6.71</v>
          </cell>
          <cell r="BE362">
            <v>-711.5</v>
          </cell>
          <cell r="BF362">
            <v>1600</v>
          </cell>
          <cell r="BG362">
            <v>0</v>
          </cell>
          <cell r="BI362">
            <v>1</v>
          </cell>
        </row>
        <row r="363">
          <cell r="A363">
            <v>34022206</v>
          </cell>
          <cell r="B363" t="str">
            <v>MORSHI</v>
          </cell>
          <cell r="C363">
            <v>201208</v>
          </cell>
          <cell r="D363">
            <v>4760</v>
          </cell>
          <cell r="E363" t="str">
            <v>MORSHI II</v>
          </cell>
          <cell r="F363">
            <v>34022</v>
          </cell>
          <cell r="G363" t="str">
            <v>33KV LEHEGAON</v>
          </cell>
          <cell r="H363">
            <v>206</v>
          </cell>
          <cell r="I363" t="str">
            <v>11KV DHAMANGAON EXP.</v>
          </cell>
          <cell r="J363" t="str">
            <v>OTH</v>
          </cell>
          <cell r="K363">
            <v>26.48</v>
          </cell>
          <cell r="L363">
            <v>100</v>
          </cell>
          <cell r="M363">
            <v>26.480000000000004</v>
          </cell>
          <cell r="N363" t="str">
            <v>C</v>
          </cell>
          <cell r="O363">
            <v>26.48</v>
          </cell>
          <cell r="P363" t="str">
            <v>C</v>
          </cell>
          <cell r="Q363">
            <v>2808</v>
          </cell>
          <cell r="R363">
            <v>2</v>
          </cell>
          <cell r="S363">
            <v>3</v>
          </cell>
          <cell r="T363">
            <v>1388809.64</v>
          </cell>
          <cell r="U363">
            <v>0</v>
          </cell>
          <cell r="V363">
            <v>71946.36</v>
          </cell>
          <cell r="W363">
            <v>643242</v>
          </cell>
          <cell r="X363">
            <v>1554</v>
          </cell>
          <cell r="Y363">
            <v>2115</v>
          </cell>
          <cell r="Z363">
            <v>1327.0211999999999</v>
          </cell>
          <cell r="AA363">
            <v>8</v>
          </cell>
          <cell r="AB363">
            <v>15</v>
          </cell>
          <cell r="AC363">
            <v>3204509.77</v>
          </cell>
          <cell r="AD363">
            <v>999.39</v>
          </cell>
          <cell r="AE363">
            <v>326.22000000000003</v>
          </cell>
          <cell r="AF363">
            <v>2964641.08</v>
          </cell>
          <cell r="AG363">
            <v>1114.8599999999999</v>
          </cell>
          <cell r="AH363">
            <v>1705.5</v>
          </cell>
          <cell r="AI363">
            <v>1594322.77</v>
          </cell>
          <cell r="AJ363">
            <v>0</v>
          </cell>
          <cell r="AK363">
            <v>71649.149999999994</v>
          </cell>
          <cell r="AL363">
            <v>0</v>
          </cell>
          <cell r="AM363">
            <v>0</v>
          </cell>
          <cell r="AN363">
            <v>0</v>
          </cell>
          <cell r="AO363">
            <v>656241.38</v>
          </cell>
          <cell r="AP363">
            <v>0</v>
          </cell>
          <cell r="AQ363">
            <v>103724.35</v>
          </cell>
          <cell r="AR363">
            <v>0</v>
          </cell>
          <cell r="AS363">
            <v>0</v>
          </cell>
          <cell r="AT363">
            <v>0</v>
          </cell>
          <cell r="AX363">
            <v>0</v>
          </cell>
          <cell r="AY363">
            <v>0</v>
          </cell>
          <cell r="AZ363">
            <v>0</v>
          </cell>
          <cell r="BA363">
            <v>884603</v>
          </cell>
          <cell r="BB363">
            <v>106.06</v>
          </cell>
          <cell r="BC363">
            <v>112.05</v>
          </cell>
          <cell r="BD363">
            <v>8.66</v>
          </cell>
          <cell r="BE363">
            <v>27.28</v>
          </cell>
          <cell r="BF363">
            <v>928060</v>
          </cell>
          <cell r="BG363">
            <v>42805</v>
          </cell>
          <cell r="BH363">
            <v>38</v>
          </cell>
          <cell r="BI363">
            <v>19</v>
          </cell>
        </row>
        <row r="364">
          <cell r="A364">
            <v>34022207</v>
          </cell>
          <cell r="B364" t="str">
            <v>MORSHI</v>
          </cell>
          <cell r="C364">
            <v>201208</v>
          </cell>
          <cell r="D364">
            <v>4760</v>
          </cell>
          <cell r="E364" t="str">
            <v>MORSHI II</v>
          </cell>
          <cell r="F364">
            <v>34022</v>
          </cell>
          <cell r="G364" t="str">
            <v>33KV LEHEGAON</v>
          </cell>
          <cell r="H364">
            <v>207</v>
          </cell>
          <cell r="I364" t="str">
            <v>11KV NERPINGLAI GAOTHAN</v>
          </cell>
          <cell r="J364" t="str">
            <v>OTH</v>
          </cell>
          <cell r="K364">
            <v>8.08</v>
          </cell>
          <cell r="L364">
            <v>100</v>
          </cell>
          <cell r="M364">
            <v>8.0799999999999983</v>
          </cell>
          <cell r="N364" t="str">
            <v>A</v>
          </cell>
          <cell r="O364">
            <v>8.08</v>
          </cell>
          <cell r="P364" t="str">
            <v>A</v>
          </cell>
          <cell r="Q364">
            <v>3274</v>
          </cell>
          <cell r="R364">
            <v>1</v>
          </cell>
          <cell r="S364">
            <v>7</v>
          </cell>
          <cell r="T364">
            <v>742082.24</v>
          </cell>
          <cell r="U364">
            <v>0</v>
          </cell>
          <cell r="V364">
            <v>199346.64</v>
          </cell>
          <cell r="W364">
            <v>866769</v>
          </cell>
          <cell r="X364">
            <v>-123</v>
          </cell>
          <cell r="Y364">
            <v>4935</v>
          </cell>
          <cell r="Z364">
            <v>2515.5243999999998</v>
          </cell>
          <cell r="AA364">
            <v>3</v>
          </cell>
          <cell r="AB364">
            <v>35</v>
          </cell>
          <cell r="AC364">
            <v>4461220.37</v>
          </cell>
          <cell r="AD364">
            <v>109.23</v>
          </cell>
          <cell r="AE364">
            <v>180.93</v>
          </cell>
          <cell r="AF364">
            <v>4256650.25</v>
          </cell>
          <cell r="AG364">
            <v>28.56</v>
          </cell>
          <cell r="AH364">
            <v>4608.51</v>
          </cell>
          <cell r="AI364">
            <v>1206695.54</v>
          </cell>
          <cell r="AJ364">
            <v>0</v>
          </cell>
          <cell r="AK364">
            <v>199244.84</v>
          </cell>
          <cell r="AL364">
            <v>0</v>
          </cell>
          <cell r="AM364">
            <v>0</v>
          </cell>
          <cell r="AN364">
            <v>0</v>
          </cell>
          <cell r="AO364">
            <v>329671.84999999998</v>
          </cell>
          <cell r="AP364">
            <v>0</v>
          </cell>
          <cell r="AQ364">
            <v>285689.71000000002</v>
          </cell>
          <cell r="AR364">
            <v>0</v>
          </cell>
          <cell r="AS364">
            <v>0</v>
          </cell>
          <cell r="AT364">
            <v>0</v>
          </cell>
          <cell r="AX364">
            <v>0</v>
          </cell>
          <cell r="AY364">
            <v>0</v>
          </cell>
          <cell r="AZ364">
            <v>0</v>
          </cell>
          <cell r="BA364">
            <v>943000</v>
          </cell>
          <cell r="BB364">
            <v>101.63</v>
          </cell>
          <cell r="BC364">
            <v>478.08</v>
          </cell>
          <cell r="BD364">
            <v>2.98</v>
          </cell>
          <cell r="BE364">
            <v>8.08</v>
          </cell>
          <cell r="BF364">
            <v>943000</v>
          </cell>
          <cell r="BG364">
            <v>0</v>
          </cell>
          <cell r="BI364">
            <v>19</v>
          </cell>
        </row>
        <row r="365">
          <cell r="A365">
            <v>34022208</v>
          </cell>
          <cell r="B365" t="str">
            <v>MORSHI</v>
          </cell>
          <cell r="C365">
            <v>201208</v>
          </cell>
          <cell r="D365">
            <v>4760</v>
          </cell>
          <cell r="E365" t="str">
            <v>MORSHI II</v>
          </cell>
          <cell r="F365">
            <v>34022</v>
          </cell>
          <cell r="G365" t="str">
            <v>33 kV Lehgaon</v>
          </cell>
          <cell r="H365">
            <v>208</v>
          </cell>
          <cell r="I365" t="str">
            <v>Nimbhi Gaothan</v>
          </cell>
          <cell r="J365" t="str">
            <v>OTH</v>
          </cell>
          <cell r="K365">
            <v>29.73</v>
          </cell>
          <cell r="L365">
            <v>100</v>
          </cell>
          <cell r="M365">
            <v>29.730000000000004</v>
          </cell>
          <cell r="N365" t="str">
            <v>C</v>
          </cell>
          <cell r="O365">
            <v>29.73</v>
          </cell>
          <cell r="P365" t="str">
            <v>C</v>
          </cell>
          <cell r="Q365">
            <v>3055</v>
          </cell>
          <cell r="R365">
            <v>11</v>
          </cell>
          <cell r="S365">
            <v>0</v>
          </cell>
          <cell r="T365">
            <v>1176465.97</v>
          </cell>
          <cell r="U365">
            <v>28158.16</v>
          </cell>
          <cell r="V365">
            <v>0</v>
          </cell>
          <cell r="W365">
            <v>639063</v>
          </cell>
          <cell r="X365">
            <v>4065</v>
          </cell>
          <cell r="Y365">
            <v>0</v>
          </cell>
          <cell r="Z365">
            <v>2027.4644000000001</v>
          </cell>
          <cell r="AA365">
            <v>45</v>
          </cell>
          <cell r="AB365">
            <v>0</v>
          </cell>
          <cell r="AC365">
            <v>3422377.72</v>
          </cell>
          <cell r="AD365">
            <v>2477.73</v>
          </cell>
          <cell r="AE365">
            <v>0</v>
          </cell>
          <cell r="AF365">
            <v>3149922.74</v>
          </cell>
          <cell r="AG365">
            <v>2105.52</v>
          </cell>
          <cell r="AH365">
            <v>0</v>
          </cell>
          <cell r="AI365">
            <v>1027882</v>
          </cell>
          <cell r="AJ365">
            <v>27322.06</v>
          </cell>
          <cell r="AK365">
            <v>0</v>
          </cell>
          <cell r="AL365">
            <v>0</v>
          </cell>
          <cell r="AM365">
            <v>0</v>
          </cell>
          <cell r="AN365">
            <v>0</v>
          </cell>
          <cell r="AO365">
            <v>442227.14</v>
          </cell>
          <cell r="AP365">
            <v>44362.83</v>
          </cell>
          <cell r="AQ365">
            <v>0</v>
          </cell>
          <cell r="AR365">
            <v>0</v>
          </cell>
          <cell r="AS365">
            <v>0</v>
          </cell>
          <cell r="AT365">
            <v>0</v>
          </cell>
          <cell r="AX365">
            <v>0</v>
          </cell>
          <cell r="AY365">
            <v>0</v>
          </cell>
          <cell r="AZ365">
            <v>0</v>
          </cell>
          <cell r="BA365">
            <v>930600</v>
          </cell>
          <cell r="BB365">
            <v>105.36</v>
          </cell>
          <cell r="BC365">
            <v>112.35</v>
          </cell>
          <cell r="BD365">
            <v>0</v>
          </cell>
          <cell r="BE365">
            <v>31.33</v>
          </cell>
          <cell r="BF365">
            <v>930600</v>
          </cell>
          <cell r="BG365">
            <v>0</v>
          </cell>
          <cell r="BH365">
            <v>46</v>
          </cell>
          <cell r="BI365">
            <v>24</v>
          </cell>
        </row>
        <row r="366">
          <cell r="A366">
            <v>34022209</v>
          </cell>
          <cell r="B366" t="str">
            <v>MORSHI</v>
          </cell>
          <cell r="C366">
            <v>201208</v>
          </cell>
          <cell r="D366">
            <v>4760</v>
          </cell>
          <cell r="E366" t="str">
            <v>MORSHI II</v>
          </cell>
          <cell r="F366">
            <v>34022</v>
          </cell>
          <cell r="G366" t="str">
            <v>33 KV LEHGAON</v>
          </cell>
          <cell r="H366">
            <v>209</v>
          </cell>
          <cell r="I366" t="str">
            <v>SAWARKHED GAOTHAN</v>
          </cell>
          <cell r="J366" t="str">
            <v>OTH</v>
          </cell>
          <cell r="K366">
            <v>34.65</v>
          </cell>
          <cell r="L366">
            <v>100</v>
          </cell>
          <cell r="M366">
            <v>34.650000000000006</v>
          </cell>
          <cell r="N366" t="str">
            <v>D</v>
          </cell>
          <cell r="O366">
            <v>34.65</v>
          </cell>
          <cell r="P366" t="str">
            <v>D</v>
          </cell>
          <cell r="Q366">
            <v>1122</v>
          </cell>
          <cell r="R366">
            <v>3</v>
          </cell>
          <cell r="S366">
            <v>2</v>
          </cell>
          <cell r="T366">
            <v>699895.97</v>
          </cell>
          <cell r="U366">
            <v>528.65</v>
          </cell>
          <cell r="V366">
            <v>51092.94</v>
          </cell>
          <cell r="W366">
            <v>245106</v>
          </cell>
          <cell r="X366">
            <v>957</v>
          </cell>
          <cell r="Y366">
            <v>1410</v>
          </cell>
          <cell r="Z366">
            <v>615.82560000000001</v>
          </cell>
          <cell r="AA366">
            <v>15.5</v>
          </cell>
          <cell r="AB366">
            <v>10</v>
          </cell>
          <cell r="AC366">
            <v>1091642.8600000001</v>
          </cell>
          <cell r="AD366">
            <v>1360.83</v>
          </cell>
          <cell r="AE366">
            <v>322.98</v>
          </cell>
          <cell r="AF366">
            <v>1025772.91</v>
          </cell>
          <cell r="AG366">
            <v>917.04</v>
          </cell>
          <cell r="AH366">
            <v>1137</v>
          </cell>
          <cell r="AI366">
            <v>712319.05</v>
          </cell>
          <cell r="AJ366">
            <v>49.1</v>
          </cell>
          <cell r="AK366">
            <v>50789.3</v>
          </cell>
          <cell r="AL366">
            <v>0</v>
          </cell>
          <cell r="AM366">
            <v>0</v>
          </cell>
          <cell r="AN366">
            <v>0</v>
          </cell>
          <cell r="AO366">
            <v>483235.07</v>
          </cell>
          <cell r="AP366">
            <v>101.86</v>
          </cell>
          <cell r="AQ366">
            <v>67933.86</v>
          </cell>
          <cell r="AR366">
            <v>0</v>
          </cell>
          <cell r="AS366">
            <v>0</v>
          </cell>
          <cell r="AT366">
            <v>0</v>
          </cell>
          <cell r="AX366">
            <v>0</v>
          </cell>
          <cell r="AY366">
            <v>0</v>
          </cell>
          <cell r="AZ366">
            <v>0</v>
          </cell>
          <cell r="BA366">
            <v>375060</v>
          </cell>
          <cell r="BB366">
            <v>106.08</v>
          </cell>
          <cell r="BC366">
            <v>139.74</v>
          </cell>
          <cell r="BD366">
            <v>12.14</v>
          </cell>
          <cell r="BE366">
            <v>34.65</v>
          </cell>
          <cell r="BF366">
            <v>375060</v>
          </cell>
          <cell r="BG366">
            <v>0</v>
          </cell>
          <cell r="BI366">
            <v>11</v>
          </cell>
        </row>
        <row r="367">
          <cell r="A367">
            <v>34049201</v>
          </cell>
          <cell r="B367" t="str">
            <v>MORSHI</v>
          </cell>
          <cell r="C367">
            <v>201208</v>
          </cell>
          <cell r="D367">
            <v>4760</v>
          </cell>
          <cell r="E367" t="str">
            <v>MORSHI II</v>
          </cell>
          <cell r="F367">
            <v>34049</v>
          </cell>
          <cell r="G367" t="str">
            <v>33 KV RAJURWADI</v>
          </cell>
          <cell r="H367">
            <v>201</v>
          </cell>
          <cell r="I367" t="str">
            <v>11 KV KAWATHAL</v>
          </cell>
          <cell r="J367" t="str">
            <v>AGD</v>
          </cell>
          <cell r="K367">
            <v>-19.559999999999999</v>
          </cell>
          <cell r="L367">
            <v>44.383333299999997</v>
          </cell>
          <cell r="M367">
            <v>46.935286706520003</v>
          </cell>
          <cell r="N367" t="str">
            <v>E</v>
          </cell>
          <cell r="O367">
            <v>46.94</v>
          </cell>
          <cell r="P367" t="str">
            <v>E</v>
          </cell>
          <cell r="Q367">
            <v>216</v>
          </cell>
          <cell r="R367">
            <v>179</v>
          </cell>
          <cell r="S367">
            <v>34</v>
          </cell>
          <cell r="T367">
            <v>1404572.74</v>
          </cell>
          <cell r="U367">
            <v>403052.79999999999</v>
          </cell>
          <cell r="V367">
            <v>660922.54</v>
          </cell>
          <cell r="W367">
            <v>134724</v>
          </cell>
          <cell r="X367">
            <v>95643</v>
          </cell>
          <cell r="Y367">
            <v>23970</v>
          </cell>
          <cell r="Z367">
            <v>1069</v>
          </cell>
          <cell r="AA367">
            <v>814.5</v>
          </cell>
          <cell r="AB367">
            <v>170</v>
          </cell>
          <cell r="AC367">
            <v>68226.179999999993</v>
          </cell>
          <cell r="AD367">
            <v>53169.51</v>
          </cell>
          <cell r="AE367">
            <v>3798.3</v>
          </cell>
          <cell r="AF367">
            <v>111892.16</v>
          </cell>
          <cell r="AG367">
            <v>61288.68</v>
          </cell>
          <cell r="AH367">
            <v>24990.09</v>
          </cell>
          <cell r="AI367">
            <v>1416138.89</v>
          </cell>
          <cell r="AJ367">
            <v>397530.98</v>
          </cell>
          <cell r="AK367">
            <v>658826.93999999994</v>
          </cell>
          <cell r="AL367">
            <v>0</v>
          </cell>
          <cell r="AM367">
            <v>0</v>
          </cell>
          <cell r="AN367">
            <v>0</v>
          </cell>
          <cell r="AO367">
            <v>1750167.53</v>
          </cell>
          <cell r="AP367">
            <v>559148.21</v>
          </cell>
          <cell r="AQ367">
            <v>845566.63</v>
          </cell>
          <cell r="AR367">
            <v>0</v>
          </cell>
          <cell r="AS367">
            <v>0</v>
          </cell>
          <cell r="AT367">
            <v>0</v>
          </cell>
          <cell r="AX367">
            <v>0</v>
          </cell>
          <cell r="AY367">
            <v>0</v>
          </cell>
          <cell r="AZ367">
            <v>0</v>
          </cell>
          <cell r="BA367">
            <v>112680</v>
          </cell>
          <cell r="BB367">
            <v>21.49</v>
          </cell>
          <cell r="BC367">
            <v>100.56</v>
          </cell>
          <cell r="BD367">
            <v>11.66</v>
          </cell>
          <cell r="BE367">
            <v>-19.559999999999999</v>
          </cell>
          <cell r="BF367">
            <v>112680</v>
          </cell>
          <cell r="BG367">
            <v>0</v>
          </cell>
          <cell r="BI367">
            <v>15</v>
          </cell>
        </row>
        <row r="368">
          <cell r="A368">
            <v>34049202</v>
          </cell>
          <cell r="B368" t="str">
            <v>MORSHI</v>
          </cell>
          <cell r="C368">
            <v>201208</v>
          </cell>
          <cell r="D368">
            <v>4760</v>
          </cell>
          <cell r="E368" t="str">
            <v>MORSHI II</v>
          </cell>
          <cell r="F368">
            <v>34049</v>
          </cell>
          <cell r="G368" t="str">
            <v>33 KV Rajurwadi</v>
          </cell>
          <cell r="H368">
            <v>202</v>
          </cell>
          <cell r="I368" t="str">
            <v>11 KV Rajurwadi Gaothan</v>
          </cell>
          <cell r="J368" t="str">
            <v>OTH</v>
          </cell>
          <cell r="K368">
            <v>16.97</v>
          </cell>
          <cell r="L368">
            <v>95.38</v>
          </cell>
          <cell r="M368">
            <v>20.805986000000004</v>
          </cell>
          <cell r="N368" t="str">
            <v>B</v>
          </cell>
          <cell r="O368">
            <v>20.81</v>
          </cell>
          <cell r="P368" t="str">
            <v>B</v>
          </cell>
          <cell r="Q368">
            <v>1019</v>
          </cell>
          <cell r="R368">
            <v>3</v>
          </cell>
          <cell r="S368">
            <v>4</v>
          </cell>
          <cell r="T368">
            <v>245622.21</v>
          </cell>
          <cell r="U368">
            <v>4138.07</v>
          </cell>
          <cell r="V368">
            <v>51607.25</v>
          </cell>
          <cell r="W368">
            <v>244381</v>
          </cell>
          <cell r="X368">
            <v>1758</v>
          </cell>
          <cell r="Y368">
            <v>2820</v>
          </cell>
          <cell r="Z368">
            <v>890.36419999999998</v>
          </cell>
          <cell r="AA368">
            <v>15</v>
          </cell>
          <cell r="AB368">
            <v>20</v>
          </cell>
          <cell r="AC368">
            <v>1073764.1200000001</v>
          </cell>
          <cell r="AD368">
            <v>692.43</v>
          </cell>
          <cell r="AE368">
            <v>2012.94</v>
          </cell>
          <cell r="AF368">
            <v>1096270.8400000001</v>
          </cell>
          <cell r="AG368">
            <v>913.08</v>
          </cell>
          <cell r="AH368">
            <v>2274</v>
          </cell>
          <cell r="AI368">
            <v>340202.71</v>
          </cell>
          <cell r="AJ368">
            <v>3950.09</v>
          </cell>
          <cell r="AK368">
            <v>51632.97</v>
          </cell>
          <cell r="AL368">
            <v>0</v>
          </cell>
          <cell r="AM368">
            <v>0</v>
          </cell>
          <cell r="AN368">
            <v>0</v>
          </cell>
          <cell r="AO368">
            <v>133787.03</v>
          </cell>
          <cell r="AP368">
            <v>2976.5</v>
          </cell>
          <cell r="AQ368">
            <v>60136.91</v>
          </cell>
          <cell r="AR368">
            <v>0</v>
          </cell>
          <cell r="AS368">
            <v>0</v>
          </cell>
          <cell r="AT368">
            <v>0</v>
          </cell>
          <cell r="AX368">
            <v>0</v>
          </cell>
          <cell r="AY368">
            <v>0</v>
          </cell>
          <cell r="AZ368">
            <v>0</v>
          </cell>
          <cell r="BA368">
            <v>294320</v>
          </cell>
          <cell r="BB368">
            <v>95.38</v>
          </cell>
          <cell r="BC368">
            <v>76.78</v>
          </cell>
          <cell r="BD368">
            <v>110.23</v>
          </cell>
          <cell r="BE368">
            <v>16.97</v>
          </cell>
          <cell r="BF368">
            <v>294320</v>
          </cell>
          <cell r="BG368">
            <v>0</v>
          </cell>
          <cell r="BI368">
            <v>11</v>
          </cell>
        </row>
        <row r="369">
          <cell r="A369">
            <v>34049203</v>
          </cell>
          <cell r="B369" t="str">
            <v>MORSHI</v>
          </cell>
          <cell r="C369">
            <v>201208</v>
          </cell>
          <cell r="D369">
            <v>4760</v>
          </cell>
          <cell r="E369" t="str">
            <v>MORSHI II</v>
          </cell>
          <cell r="F369">
            <v>34049</v>
          </cell>
          <cell r="G369" t="str">
            <v>33 KV RAJURWADI</v>
          </cell>
          <cell r="H369">
            <v>203</v>
          </cell>
          <cell r="I369" t="str">
            <v>11 KV Shirlas Ag</v>
          </cell>
          <cell r="J369" t="str">
            <v>AGD</v>
          </cell>
          <cell r="K369">
            <v>-360.12</v>
          </cell>
          <cell r="L369">
            <v>12.6766667</v>
          </cell>
          <cell r="M369">
            <v>41.672121179959994</v>
          </cell>
          <cell r="N369" t="str">
            <v>D</v>
          </cell>
          <cell r="O369">
            <v>41.67</v>
          </cell>
          <cell r="P369" t="str">
            <v>D</v>
          </cell>
          <cell r="Q369">
            <v>274</v>
          </cell>
          <cell r="R369">
            <v>221</v>
          </cell>
          <cell r="S369">
            <v>53</v>
          </cell>
          <cell r="T369">
            <v>4103290.78</v>
          </cell>
          <cell r="U369">
            <v>2529534.23</v>
          </cell>
          <cell r="V369">
            <v>1573756.55</v>
          </cell>
          <cell r="W369">
            <v>195091</v>
          </cell>
          <cell r="X369">
            <v>156030</v>
          </cell>
          <cell r="Y369">
            <v>37365</v>
          </cell>
          <cell r="Z369">
            <v>1317</v>
          </cell>
          <cell r="AA369">
            <v>1052</v>
          </cell>
          <cell r="AB369">
            <v>265</v>
          </cell>
          <cell r="AC369">
            <v>29984.97</v>
          </cell>
          <cell r="AD369">
            <v>26833.32</v>
          </cell>
          <cell r="AE369">
            <v>3151.65</v>
          </cell>
          <cell r="AF369">
            <v>144808.59</v>
          </cell>
          <cell r="AG369">
            <v>113430.63</v>
          </cell>
          <cell r="AH369">
            <v>31377.96</v>
          </cell>
          <cell r="AI369">
            <v>4098734.73</v>
          </cell>
          <cell r="AJ369">
            <v>2525265.38</v>
          </cell>
          <cell r="AK369">
            <v>1573469.35</v>
          </cell>
          <cell r="AL369">
            <v>0</v>
          </cell>
          <cell r="AM369">
            <v>0</v>
          </cell>
          <cell r="AN369">
            <v>0</v>
          </cell>
          <cell r="AO369">
            <v>7132951.5099999998</v>
          </cell>
          <cell r="AP369">
            <v>4487753.83</v>
          </cell>
          <cell r="AQ369">
            <v>2645197.6800000002</v>
          </cell>
          <cell r="AR369">
            <v>0</v>
          </cell>
          <cell r="AS369">
            <v>0</v>
          </cell>
          <cell r="AT369">
            <v>0</v>
          </cell>
          <cell r="AX369">
            <v>0</v>
          </cell>
          <cell r="AY369">
            <v>0</v>
          </cell>
          <cell r="AZ369">
            <v>0</v>
          </cell>
          <cell r="BA369">
            <v>42400</v>
          </cell>
          <cell r="BB369">
            <v>0</v>
          </cell>
          <cell r="BC369">
            <v>26.28</v>
          </cell>
          <cell r="BD369">
            <v>11.75</v>
          </cell>
          <cell r="BE369">
            <v>-360.12</v>
          </cell>
          <cell r="BF369">
            <v>42400</v>
          </cell>
          <cell r="BG369">
            <v>0</v>
          </cell>
          <cell r="BI369">
            <v>19</v>
          </cell>
        </row>
        <row r="370">
          <cell r="A370">
            <v>37018204</v>
          </cell>
          <cell r="B370" t="str">
            <v>MORSHI</v>
          </cell>
          <cell r="C370">
            <v>201208</v>
          </cell>
          <cell r="D370">
            <v>4760</v>
          </cell>
          <cell r="E370" t="str">
            <v>MORSHI II</v>
          </cell>
          <cell r="F370">
            <v>37018</v>
          </cell>
          <cell r="G370" t="str">
            <v>132KV MORSHI</v>
          </cell>
          <cell r="H370">
            <v>204</v>
          </cell>
          <cell r="I370" t="str">
            <v>11 KV NIMBHI</v>
          </cell>
          <cell r="J370" t="str">
            <v>AGD</v>
          </cell>
          <cell r="K370">
            <v>-196.52</v>
          </cell>
          <cell r="L370">
            <v>50.356666699999998</v>
          </cell>
          <cell r="M370">
            <v>-49.317588098839991</v>
          </cell>
          <cell r="N370" t="str">
            <v/>
          </cell>
          <cell r="O370">
            <v>-49.32</v>
          </cell>
          <cell r="P370" t="str">
            <v>E</v>
          </cell>
          <cell r="Q370">
            <v>529</v>
          </cell>
          <cell r="R370">
            <v>432</v>
          </cell>
          <cell r="S370">
            <v>91</v>
          </cell>
          <cell r="T370">
            <v>4053645.84</v>
          </cell>
          <cell r="U370">
            <v>1515349.47</v>
          </cell>
          <cell r="V370">
            <v>2538296.37</v>
          </cell>
          <cell r="W370">
            <v>248718</v>
          </cell>
          <cell r="X370">
            <v>181290</v>
          </cell>
          <cell r="Y370">
            <v>64155</v>
          </cell>
          <cell r="Z370">
            <v>2309.1088</v>
          </cell>
          <cell r="AA370">
            <v>1851</v>
          </cell>
          <cell r="AB370">
            <v>455</v>
          </cell>
          <cell r="AC370">
            <v>104193.99</v>
          </cell>
          <cell r="AD370">
            <v>89654.04</v>
          </cell>
          <cell r="AE370">
            <v>11135.07</v>
          </cell>
          <cell r="AF370">
            <v>183902.58</v>
          </cell>
          <cell r="AG370">
            <v>110015.34</v>
          </cell>
          <cell r="AH370">
            <v>67377.87</v>
          </cell>
          <cell r="AI370">
            <v>4038059.32</v>
          </cell>
          <cell r="AJ370">
            <v>1497870.16</v>
          </cell>
          <cell r="AK370">
            <v>2538104.79</v>
          </cell>
          <cell r="AL370">
            <v>0</v>
          </cell>
          <cell r="AM370">
            <v>0</v>
          </cell>
          <cell r="AN370">
            <v>0</v>
          </cell>
          <cell r="AO370">
            <v>6035605.8300000001</v>
          </cell>
          <cell r="AP370">
            <v>2130678.81</v>
          </cell>
          <cell r="AQ370">
            <v>3904927.02</v>
          </cell>
          <cell r="AR370">
            <v>0</v>
          </cell>
          <cell r="AS370">
            <v>0</v>
          </cell>
          <cell r="AT370">
            <v>0</v>
          </cell>
          <cell r="AX370">
            <v>0</v>
          </cell>
          <cell r="AY370">
            <v>0</v>
          </cell>
          <cell r="AZ370">
            <v>0</v>
          </cell>
          <cell r="BA370">
            <v>83880</v>
          </cell>
          <cell r="BB370">
            <v>42.7</v>
          </cell>
          <cell r="BC370">
            <v>87.96</v>
          </cell>
          <cell r="BD370">
            <v>20.41</v>
          </cell>
          <cell r="BE370">
            <v>-196.52</v>
          </cell>
          <cell r="BF370">
            <v>83880</v>
          </cell>
          <cell r="BG370">
            <v>0</v>
          </cell>
          <cell r="BI370">
            <v>35</v>
          </cell>
        </row>
      </sheetData>
      <sheetData sheetId="10"/>
      <sheetData sheetId="11"/>
      <sheetData sheetId="1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sheetName val="DATA"/>
      <sheetName val="DTC Est.2100"/>
      <sheetName val="11 kvEst.2100"/>
      <sheetName val="LT Est 2100"/>
      <sheetName val="Abst Non DDF"/>
      <sheetName val="cover"/>
      <sheetName val="11 kvEst.2100 (2)"/>
      <sheetName val="depriciation sheet"/>
    </sheetNames>
    <sheetDataSet>
      <sheetData sheetId="0"/>
      <sheetData sheetId="1"/>
      <sheetData sheetId="2"/>
      <sheetData sheetId="3"/>
      <sheetData sheetId="4"/>
      <sheetData sheetId="5"/>
      <sheetData sheetId="6"/>
      <sheetData sheetId="7"/>
      <sheetData sheetId="8"/>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Annexure A final"/>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nectors"/>
      <sheetName val="COST DATA 12-13"/>
      <sheetName val="Index above 40 Crs."/>
      <sheetName val="Note"/>
      <sheetName val="Data base 12-13 back Jan 10"/>
      <sheetName val="notes"/>
      <sheetName val="Line formulas"/>
      <sheetName val="Overheads"/>
      <sheetName val="Table A-K for Civil works"/>
      <sheetName val="COST DATA10-11"/>
      <sheetName val="Committee 11-12"/>
      <sheetName val="RSJ COst"/>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DTC WITH CSP 22KV"/>
      <sheetName val="DTC WITH CSP 11KV"/>
      <sheetName val="Index below 40 Crs."/>
      <sheetName val="Sheet1"/>
      <sheetName val="Sheet2"/>
    </sheetNames>
    <sheetDataSet>
      <sheetData sheetId="0"/>
      <sheetData sheetId="1">
        <row r="13137">
          <cell r="F13137">
            <v>507772.92464182223</v>
          </cell>
        </row>
      </sheetData>
      <sheetData sheetId="2"/>
      <sheetData sheetId="3"/>
      <sheetData sheetId="4">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May 2013)</v>
          </cell>
        </row>
        <row r="3">
          <cell r="D3" t="str">
            <v>Price</v>
          </cell>
          <cell r="E3" t="str">
            <v>12.36 % in Rs.</v>
          </cell>
        </row>
        <row r="5">
          <cell r="B5" t="str">
            <v>GROUP - XI</v>
          </cell>
          <cell r="E5">
            <v>12.36</v>
          </cell>
        </row>
        <row r="6">
          <cell r="B6" t="str">
            <v>33 kV Pin Insulators with G.I. Pins</v>
          </cell>
          <cell r="C6" t="str">
            <v>No</v>
          </cell>
          <cell r="D6">
            <v>612.28</v>
          </cell>
          <cell r="E6">
            <v>75.677807999999985</v>
          </cell>
          <cell r="F6">
            <v>687.957808</v>
          </cell>
          <cell r="H6" t="str">
            <v>$</v>
          </cell>
        </row>
        <row r="7">
          <cell r="B7" t="str">
            <v>22 kV Pin Insulators with G.I. Pins</v>
          </cell>
          <cell r="C7" t="str">
            <v>No</v>
          </cell>
          <cell r="D7">
            <v>321.56</v>
          </cell>
          <cell r="E7">
            <v>39.744815999999993</v>
          </cell>
          <cell r="F7">
            <v>361.30481600000002</v>
          </cell>
          <cell r="H7" t="str">
            <v>$</v>
          </cell>
        </row>
        <row r="8">
          <cell r="B8" t="str">
            <v>11 kV Pin Insulators with G.I. Pins</v>
          </cell>
          <cell r="C8" t="str">
            <v>No</v>
          </cell>
          <cell r="D8">
            <v>110.48</v>
          </cell>
          <cell r="E8">
            <v>13.655327999999999</v>
          </cell>
          <cell r="F8">
            <v>124.135328</v>
          </cell>
          <cell r="H8" t="str">
            <v>$</v>
          </cell>
        </row>
        <row r="9">
          <cell r="B9" t="str">
            <v>Antifog type Disc.Insulators 7000 Kg.for highly polluted area</v>
          </cell>
          <cell r="C9" t="str">
            <v>Nos</v>
          </cell>
          <cell r="D9">
            <v>596.70000000000005</v>
          </cell>
          <cell r="E9">
            <v>73.752120000000005</v>
          </cell>
          <cell r="F9">
            <v>670.45212000000004</v>
          </cell>
          <cell r="H9" t="str">
            <v>$</v>
          </cell>
        </row>
        <row r="10">
          <cell r="B10" t="str">
            <v>Disc Insulator 11 KV 7000 KG.</v>
          </cell>
          <cell r="C10" t="str">
            <v>Nos</v>
          </cell>
          <cell r="D10">
            <v>178.67</v>
          </cell>
          <cell r="E10">
            <v>22.083611999999995</v>
          </cell>
          <cell r="F10">
            <v>200.75361199999998</v>
          </cell>
          <cell r="H10" t="str">
            <v>$</v>
          </cell>
        </row>
        <row r="11">
          <cell r="B11" t="str">
            <v>Disc Insulator 11 KV 4500 KG.</v>
          </cell>
          <cell r="C11" t="str">
            <v>Nos</v>
          </cell>
          <cell r="D11">
            <v>169.74</v>
          </cell>
          <cell r="E11">
            <v>20.979863999999999</v>
          </cell>
          <cell r="F11">
            <v>190.719864</v>
          </cell>
          <cell r="H11" t="str">
            <v>$</v>
          </cell>
        </row>
        <row r="12">
          <cell r="B12" t="str">
            <v>L.T.Shackle Insulator</v>
          </cell>
          <cell r="C12" t="str">
            <v>Nos</v>
          </cell>
          <cell r="D12">
            <v>8.7889999999999997</v>
          </cell>
          <cell r="E12">
            <v>1.0863204</v>
          </cell>
          <cell r="F12">
            <v>9.8753203999999997</v>
          </cell>
          <cell r="H12" t="str">
            <v>$</v>
          </cell>
        </row>
        <row r="13">
          <cell r="B13" t="str">
            <v>L.T.Shackle hardware</v>
          </cell>
          <cell r="C13" t="str">
            <v>Pair</v>
          </cell>
          <cell r="D13">
            <v>25.57</v>
          </cell>
          <cell r="E13">
            <v>3.1604519999999998</v>
          </cell>
          <cell r="F13">
            <v>28.730452</v>
          </cell>
          <cell r="H13" t="str">
            <v>$</v>
          </cell>
        </row>
        <row r="14">
          <cell r="B14" t="str">
            <v>Stay Insulators</v>
          </cell>
          <cell r="C14" t="str">
            <v>No</v>
          </cell>
          <cell r="D14">
            <v>8.57</v>
          </cell>
          <cell r="E14">
            <v>1.0592519999999999</v>
          </cell>
          <cell r="F14">
            <v>9.629252000000001</v>
          </cell>
          <cell r="H14" t="str">
            <v>$</v>
          </cell>
        </row>
        <row r="15">
          <cell r="B15" t="str">
            <v>H.T.Stay Set</v>
          </cell>
          <cell r="C15" t="str">
            <v>Set</v>
          </cell>
          <cell r="D15">
            <v>439.87</v>
          </cell>
          <cell r="E15">
            <v>54.367931999999996</v>
          </cell>
          <cell r="F15">
            <v>543.66172519999998</v>
          </cell>
          <cell r="H15" t="str">
            <v>$</v>
          </cell>
        </row>
        <row r="16">
          <cell r="B16" t="str">
            <v>L.T. Stay sets</v>
          </cell>
          <cell r="C16" t="str">
            <v>Set</v>
          </cell>
          <cell r="D16">
            <v>347.03</v>
          </cell>
          <cell r="E16">
            <v>42.892907999999991</v>
          </cell>
          <cell r="F16">
            <v>428.91519879999998</v>
          </cell>
          <cell r="H16" t="str">
            <v>$</v>
          </cell>
        </row>
        <row r="17">
          <cell r="B17" t="str">
            <v>Earthing Sets H.T</v>
          </cell>
          <cell r="C17" t="str">
            <v>Set</v>
          </cell>
          <cell r="D17">
            <v>284.43799999999999</v>
          </cell>
          <cell r="E17">
            <v>35.156536799999998</v>
          </cell>
          <cell r="F17">
            <v>319.59453680000001</v>
          </cell>
          <cell r="H17" t="str">
            <v>$</v>
          </cell>
        </row>
        <row r="18">
          <cell r="B18" t="str">
            <v>Earthing Sets L.T.</v>
          </cell>
          <cell r="C18" t="str">
            <v>Set</v>
          </cell>
          <cell r="D18">
            <v>137.81900000000002</v>
          </cell>
          <cell r="E18">
            <v>17.034428399999999</v>
          </cell>
          <cell r="F18">
            <v>154.85342840000001</v>
          </cell>
          <cell r="H18" t="str">
            <v>$</v>
          </cell>
        </row>
        <row r="19">
          <cell r="B19" t="str">
            <v>W.P.Wire 10 mm2 T/C 1100 V Grade</v>
          </cell>
          <cell r="C19" t="str">
            <v>Coil</v>
          </cell>
          <cell r="D19">
            <v>1512.28</v>
          </cell>
          <cell r="E19">
            <v>186.91780799999998</v>
          </cell>
          <cell r="F19">
            <v>1699.1978079999999</v>
          </cell>
          <cell r="H19" t="str">
            <v>$</v>
          </cell>
        </row>
        <row r="20">
          <cell r="B20" t="str">
            <v>do-         4 mm2 T/C 1100 V Grade</v>
          </cell>
          <cell r="C20" t="str">
            <v>Coil</v>
          </cell>
          <cell r="D20">
            <v>744.11</v>
          </cell>
          <cell r="E20">
            <v>91.97199599999999</v>
          </cell>
          <cell r="F20">
            <v>836.081996</v>
          </cell>
          <cell r="H20" t="str">
            <v>$</v>
          </cell>
        </row>
        <row r="21">
          <cell r="B21" t="str">
            <v>do-       2.5 mm2 T/C 1100 V Grade</v>
          </cell>
          <cell r="C21" t="str">
            <v>Coil</v>
          </cell>
          <cell r="D21">
            <v>459.98</v>
          </cell>
          <cell r="E21">
            <v>56.853527999999997</v>
          </cell>
          <cell r="F21">
            <v>516.833528</v>
          </cell>
          <cell r="H21" t="str">
            <v>$</v>
          </cell>
        </row>
        <row r="22">
          <cell r="B22" t="str">
            <v>do-       1.5 mm2 T/C 1100 V Grade</v>
          </cell>
          <cell r="C22" t="str">
            <v>Coil</v>
          </cell>
          <cell r="D22">
            <v>330.32</v>
          </cell>
          <cell r="E22">
            <v>40.827551999999997</v>
          </cell>
          <cell r="F22">
            <v>371.14755200000002</v>
          </cell>
          <cell r="H22" t="str">
            <v>$</v>
          </cell>
        </row>
        <row r="23">
          <cell r="B23" t="str">
            <v>L.T. PVC armoured cable 3 1/2 C 50 sq.mm.</v>
          </cell>
          <cell r="C23" t="str">
            <v>RMT</v>
          </cell>
          <cell r="D23">
            <v>128.24617000000001</v>
          </cell>
          <cell r="E23">
            <v>15.851226612</v>
          </cell>
          <cell r="F23">
            <v>144.09739661200001</v>
          </cell>
          <cell r="H23" t="str">
            <v>$</v>
          </cell>
        </row>
        <row r="24">
          <cell r="B24" t="str">
            <v>L.T. PVC armoured cable 3 1/2 C 35 sq.mm.</v>
          </cell>
          <cell r="C24" t="str">
            <v>RMT</v>
          </cell>
          <cell r="D24">
            <v>97.319890000000001</v>
          </cell>
          <cell r="E24">
            <v>12.028738403999998</v>
          </cell>
          <cell r="F24">
            <v>109.348628404</v>
          </cell>
          <cell r="H24" t="str">
            <v>$</v>
          </cell>
        </row>
        <row r="25">
          <cell r="B25" t="str">
            <v>L.T.PVC Armoured cable 4core 16sq.mm.</v>
          </cell>
          <cell r="C25" t="str">
            <v>RMT</v>
          </cell>
          <cell r="D25">
            <v>66.670940000000002</v>
          </cell>
          <cell r="E25">
            <v>8.2405281839999986</v>
          </cell>
          <cell r="F25">
            <v>74.911468184</v>
          </cell>
          <cell r="H25" t="str">
            <v>$</v>
          </cell>
        </row>
        <row r="26">
          <cell r="B26" t="str">
            <v>L.T. PVC armoured cable 2/C 16 Sq.mm</v>
          </cell>
          <cell r="C26" t="str">
            <v>RMT</v>
          </cell>
          <cell r="D26">
            <v>44.357999999999997</v>
          </cell>
          <cell r="E26">
            <v>5.4826487999999989</v>
          </cell>
          <cell r="F26">
            <v>49.840648799999997</v>
          </cell>
          <cell r="H26" t="str">
            <v>$</v>
          </cell>
        </row>
        <row r="27">
          <cell r="B27" t="str">
            <v>L.T. XLPE cable 3.5 Core 300 mm2</v>
          </cell>
          <cell r="C27" t="str">
            <v>RMT</v>
          </cell>
          <cell r="D27">
            <v>570.23460999999998</v>
          </cell>
          <cell r="E27">
            <v>70.480997795999997</v>
          </cell>
          <cell r="F27">
            <v>640.71560779599997</v>
          </cell>
          <cell r="G27" t="str">
            <v/>
          </cell>
          <cell r="H27" t="str">
            <v>$</v>
          </cell>
        </row>
        <row r="28">
          <cell r="B28" t="str">
            <v>L.T. XLPE cable 3.5 Core 240 mm2</v>
          </cell>
          <cell r="C28" t="str">
            <v>RMT</v>
          </cell>
          <cell r="D28">
            <v>490.5</v>
          </cell>
          <cell r="E28">
            <v>60.625799999999991</v>
          </cell>
          <cell r="F28">
            <v>551.12580000000003</v>
          </cell>
          <cell r="H28" t="str">
            <v>$</v>
          </cell>
        </row>
        <row r="29">
          <cell r="B29" t="str">
            <v>L.T. XLPE Armoured cable185 sq.mm.</v>
          </cell>
          <cell r="C29" t="str">
            <v>RMT</v>
          </cell>
          <cell r="D29">
            <v>364.63891000000001</v>
          </cell>
          <cell r="E29">
            <v>45.069369275999996</v>
          </cell>
          <cell r="F29">
            <v>409.70827927599998</v>
          </cell>
          <cell r="H29" t="str">
            <v>$</v>
          </cell>
        </row>
        <row r="30">
          <cell r="B30" t="str">
            <v>L.T.XLPE Armoured cable120 sq.mm.</v>
          </cell>
          <cell r="C30" t="str">
            <v>RMT</v>
          </cell>
          <cell r="D30">
            <v>260.13</v>
          </cell>
          <cell r="E30">
            <v>32.152067999999993</v>
          </cell>
          <cell r="F30">
            <v>292.28206799999998</v>
          </cell>
          <cell r="H30" t="str">
            <v>$</v>
          </cell>
        </row>
        <row r="31">
          <cell r="B31" t="str">
            <v>L.T.XLPE Armoured cable70 sq.mm.</v>
          </cell>
          <cell r="C31" t="str">
            <v>RMT</v>
          </cell>
          <cell r="D31">
            <v>159.97176999999999</v>
          </cell>
          <cell r="E31">
            <v>19.772510771999997</v>
          </cell>
          <cell r="F31">
            <v>179.744280772</v>
          </cell>
          <cell r="H31" t="str">
            <v>$</v>
          </cell>
        </row>
        <row r="32">
          <cell r="B32" t="str">
            <v>L.T.Aerial bunched cable(3x120)</v>
          </cell>
          <cell r="C32" t="str">
            <v>RMT</v>
          </cell>
          <cell r="D32">
            <v>246.06440000000001</v>
          </cell>
          <cell r="E32">
            <v>30.413559839999998</v>
          </cell>
          <cell r="F32">
            <v>276.47795983999998</v>
          </cell>
          <cell r="H32" t="str">
            <v>$</v>
          </cell>
        </row>
        <row r="33">
          <cell r="B33" t="str">
            <v>L.T.Aerial bunched cable(3x70)</v>
          </cell>
          <cell r="C33" t="str">
            <v>RMT</v>
          </cell>
          <cell r="D33">
            <v>157.15799999999999</v>
          </cell>
          <cell r="E33">
            <v>19.424728799999997</v>
          </cell>
          <cell r="F33">
            <v>176.58272879999998</v>
          </cell>
          <cell r="H33" t="str">
            <v>$</v>
          </cell>
        </row>
        <row r="34">
          <cell r="B34" t="str">
            <v>L.T.Aerial bunched cable(3x50)</v>
          </cell>
          <cell r="C34" t="str">
            <v>RMT</v>
          </cell>
          <cell r="D34">
            <v>116.376</v>
          </cell>
          <cell r="E34">
            <v>14.384073599999999</v>
          </cell>
          <cell r="F34">
            <v>130.7600736</v>
          </cell>
          <cell r="H34" t="str">
            <v>$</v>
          </cell>
        </row>
        <row r="35">
          <cell r="B35" t="str">
            <v>XLPE Cable 33 KV, 3 C / 300 mm sq.</v>
          </cell>
          <cell r="C35" t="str">
            <v>RMT</v>
          </cell>
          <cell r="D35">
            <v>1555.4732100000001</v>
          </cell>
          <cell r="E35">
            <v>192.25648875599998</v>
          </cell>
          <cell r="F35">
            <v>1747.7296987560001</v>
          </cell>
          <cell r="H35" t="str">
            <v>$</v>
          </cell>
        </row>
        <row r="36">
          <cell r="B36" t="str">
            <v>XLPE Cable 22 KV, 3 C / 300 mm sq.</v>
          </cell>
          <cell r="C36" t="str">
            <v>RMT</v>
          </cell>
          <cell r="D36">
            <v>1309.40471</v>
          </cell>
          <cell r="E36">
            <v>161.842422156</v>
          </cell>
          <cell r="F36">
            <v>1471.2471321560001</v>
          </cell>
          <cell r="H36" t="str">
            <v>$</v>
          </cell>
        </row>
        <row r="37">
          <cell r="B37" t="str">
            <v>XLPE Cable 22 KV, 3 C / 240 mm sq.</v>
          </cell>
          <cell r="C37" t="str">
            <v>RMT</v>
          </cell>
          <cell r="D37">
            <v>937.06</v>
          </cell>
          <cell r="E37">
            <v>115.82061599999999</v>
          </cell>
          <cell r="F37">
            <v>1200.1626000000001</v>
          </cell>
          <cell r="H37" t="str">
            <v>$</v>
          </cell>
        </row>
        <row r="38">
          <cell r="B38" t="str">
            <v>XLPE Cable 22 KV, 3 C / 95 mm sq.</v>
          </cell>
          <cell r="C38" t="str">
            <v>RMT</v>
          </cell>
          <cell r="D38">
            <v>556.6</v>
          </cell>
          <cell r="E38">
            <v>68.795760000000001</v>
          </cell>
          <cell r="F38">
            <v>848.29420000000005</v>
          </cell>
          <cell r="H38" t="str">
            <v>$</v>
          </cell>
        </row>
        <row r="39">
          <cell r="B39" t="str">
            <v>XLPE Cable 11 kV 3C 400 sq.mm.</v>
          </cell>
          <cell r="C39" t="str">
            <v>RMT</v>
          </cell>
          <cell r="D39">
            <v>1050.8699999999999</v>
          </cell>
          <cell r="E39">
            <v>129.88753199999996</v>
          </cell>
          <cell r="F39">
            <v>1602.4580000000001</v>
          </cell>
          <cell r="H39" t="str">
            <v>$</v>
          </cell>
        </row>
        <row r="40">
          <cell r="B40" t="str">
            <v>XLPE Cable 11 KV, 3 C / 300 mm sq.</v>
          </cell>
          <cell r="C40" t="str">
            <v>RMT</v>
          </cell>
          <cell r="D40">
            <v>1001.85</v>
          </cell>
          <cell r="E40">
            <v>123.82865999999999</v>
          </cell>
          <cell r="F40">
            <v>1125.67866</v>
          </cell>
          <cell r="H40" t="str">
            <v>$</v>
          </cell>
        </row>
        <row r="41">
          <cell r="B41" t="str">
            <v>XLPE Cable 11 KV, 3 C / 240 mm sq.</v>
          </cell>
          <cell r="C41" t="str">
            <v>RMT</v>
          </cell>
          <cell r="D41">
            <v>885.54822000000001</v>
          </cell>
          <cell r="E41">
            <v>109.45375999199999</v>
          </cell>
          <cell r="F41">
            <v>995.00197999199997</v>
          </cell>
          <cell r="H41" t="str">
            <v>$</v>
          </cell>
        </row>
        <row r="42">
          <cell r="B42" t="str">
            <v>XLPE Cable 11 KV, 3 C / 185 mm sq.</v>
          </cell>
          <cell r="C42" t="str">
            <v>RMT</v>
          </cell>
          <cell r="D42">
            <v>752</v>
          </cell>
          <cell r="E42">
            <v>92.947199999999995</v>
          </cell>
          <cell r="F42">
            <v>844.94719999999995</v>
          </cell>
          <cell r="H42" t="str">
            <v>$</v>
          </cell>
        </row>
        <row r="43">
          <cell r="B43" t="str">
            <v>XLPE Cable 11 KV, 3 C / 95 mm sq.</v>
          </cell>
          <cell r="C43" t="str">
            <v>RMT</v>
          </cell>
          <cell r="D43">
            <v>399.37</v>
          </cell>
          <cell r="E43">
            <v>49.362131999999995</v>
          </cell>
          <cell r="F43">
            <v>649.94799999999998</v>
          </cell>
          <cell r="G43" t="str">
            <v/>
          </cell>
          <cell r="H43" t="str">
            <v>$</v>
          </cell>
        </row>
        <row r="44">
          <cell r="B44" t="str">
            <v>XLPE Cable 11 kV 3C 50 sq.mm.</v>
          </cell>
          <cell r="C44" t="str">
            <v>RMT</v>
          </cell>
          <cell r="D44">
            <v>295.16000000000003</v>
          </cell>
          <cell r="E44">
            <v>36.481775999999996</v>
          </cell>
          <cell r="F44">
            <v>442.637</v>
          </cell>
          <cell r="H44" t="str">
            <v>$</v>
          </cell>
        </row>
        <row r="45">
          <cell r="B45" t="str">
            <v>XLPE Cable 11 kV 3C 35 sq.mm.</v>
          </cell>
          <cell r="C45" t="str">
            <v>RMT</v>
          </cell>
          <cell r="D45">
            <v>239.53</v>
          </cell>
          <cell r="E45">
            <v>29.605907999999996</v>
          </cell>
          <cell r="F45">
            <v>324.97399999999999</v>
          </cell>
          <cell r="H45" t="str">
            <v>$</v>
          </cell>
        </row>
        <row r="46">
          <cell r="B46" t="str">
            <v>Armoured Copper control cable 7Cx2.5 sq.mm.</v>
          </cell>
          <cell r="C46" t="str">
            <v>RMT</v>
          </cell>
          <cell r="D46">
            <v>126.38164999999999</v>
          </cell>
          <cell r="E46">
            <v>15.620771939999997</v>
          </cell>
          <cell r="F46">
            <v>142.00242193999998</v>
          </cell>
          <cell r="H46" t="str">
            <v>$</v>
          </cell>
        </row>
        <row r="47">
          <cell r="B47" t="str">
            <v>Armoured Copper control cable 2Cx2.5 sq.mm.</v>
          </cell>
          <cell r="C47" t="str">
            <v>RMT</v>
          </cell>
          <cell r="D47">
            <v>52.366950000000003</v>
          </cell>
          <cell r="E47">
            <v>6.4725550199999997</v>
          </cell>
          <cell r="F47">
            <v>58.839505020000004</v>
          </cell>
          <cell r="H47" t="str">
            <v>$</v>
          </cell>
        </row>
        <row r="48">
          <cell r="B48" t="str">
            <v>19 C X 2.5 sq mm  Copper Cable</v>
          </cell>
          <cell r="C48" t="str">
            <v>RMT</v>
          </cell>
          <cell r="D48">
            <v>300.07</v>
          </cell>
          <cell r="E48">
            <v>37.088651999999996</v>
          </cell>
          <cell r="F48">
            <v>337.15865199999996</v>
          </cell>
          <cell r="H48" t="str">
            <v>$</v>
          </cell>
        </row>
        <row r="49">
          <cell r="B49" t="str">
            <v>12 C X 2.5 sq mm  Copper Cable</v>
          </cell>
          <cell r="C49" t="str">
            <v>RMT</v>
          </cell>
          <cell r="D49">
            <v>199.12</v>
          </cell>
          <cell r="E49">
            <v>24.611231999999998</v>
          </cell>
          <cell r="F49">
            <v>223.73123200000001</v>
          </cell>
          <cell r="H49" t="str">
            <v>$</v>
          </cell>
        </row>
        <row r="50">
          <cell r="B50" t="str">
            <v>Un-Armoured Copper control cable 7Cx2.5 sq.mm.</v>
          </cell>
          <cell r="C50" t="str">
            <v>RMT</v>
          </cell>
          <cell r="D50">
            <v>108.35814999999999</v>
          </cell>
          <cell r="E50">
            <v>13.393067339999998</v>
          </cell>
          <cell r="F50">
            <v>121.75121734</v>
          </cell>
          <cell r="H50" t="str">
            <v>$</v>
          </cell>
        </row>
        <row r="51">
          <cell r="B51" t="str">
            <v>4 C X 2.5 sq mm  Copper Cable</v>
          </cell>
          <cell r="C51" t="str">
            <v>RMT</v>
          </cell>
          <cell r="D51">
            <v>67.204390000000004</v>
          </cell>
          <cell r="E51">
            <v>8.306462604</v>
          </cell>
          <cell r="F51">
            <v>75.510852604000007</v>
          </cell>
          <cell r="H51" t="str">
            <v>$</v>
          </cell>
        </row>
        <row r="52">
          <cell r="B52" t="str">
            <v>2 C X 2.5 sq mm  Copper Cable</v>
          </cell>
          <cell r="C52" t="str">
            <v>RMT</v>
          </cell>
          <cell r="D52">
            <v>38.685450000000003</v>
          </cell>
          <cell r="E52">
            <v>4.7815216199999995</v>
          </cell>
          <cell r="F52">
            <v>43.466971620000002</v>
          </cell>
          <cell r="H52" t="str">
            <v>$</v>
          </cell>
        </row>
        <row r="53">
          <cell r="B53" t="str">
            <v>L.T. PVC armoured cable 2/C 50 Sq.mm</v>
          </cell>
          <cell r="C53" t="str">
            <v>KM</v>
          </cell>
          <cell r="D53">
            <v>88441</v>
          </cell>
          <cell r="E53">
            <v>9109.4229999999989</v>
          </cell>
          <cell r="F53">
            <v>97550.422999999995</v>
          </cell>
          <cell r="H53" t="str">
            <v>$</v>
          </cell>
        </row>
        <row r="54">
          <cell r="B54" t="str">
            <v>R.S. service connection pipe 25 mm dia</v>
          </cell>
          <cell r="C54" t="str">
            <v>Mtr</v>
          </cell>
          <cell r="D54">
            <v>0</v>
          </cell>
          <cell r="E54">
            <v>0</v>
          </cell>
          <cell r="F54">
            <v>0</v>
          </cell>
          <cell r="G54" t="str">
            <v>**</v>
          </cell>
          <cell r="H54" t="str">
            <v>$</v>
          </cell>
        </row>
        <row r="55">
          <cell r="B55" t="str">
            <v>R.S. service connection pipe 20 mm dia</v>
          </cell>
          <cell r="C55" t="str">
            <v>Mtr.</v>
          </cell>
          <cell r="D55">
            <v>0</v>
          </cell>
          <cell r="E55">
            <v>0</v>
          </cell>
          <cell r="F55">
            <v>0</v>
          </cell>
          <cell r="G55" t="str">
            <v>**</v>
          </cell>
          <cell r="H55" t="str">
            <v>$</v>
          </cell>
        </row>
        <row r="56">
          <cell r="B56" t="str">
            <v>33 KV Pin Insulators{CD 840mm]</v>
          </cell>
          <cell r="C56" t="str">
            <v>No.</v>
          </cell>
          <cell r="D56">
            <v>320.10000000000002</v>
          </cell>
          <cell r="E56">
            <v>39.564360000000001</v>
          </cell>
          <cell r="F56">
            <v>359.66436000000004</v>
          </cell>
          <cell r="H56" t="str">
            <v>$</v>
          </cell>
        </row>
        <row r="58">
          <cell r="B58" t="str">
            <v xml:space="preserve">S.P.Static Meter 5-30 A with LCD display with Box   </v>
          </cell>
          <cell r="C58" t="str">
            <v>No.</v>
          </cell>
          <cell r="D58">
            <v>584</v>
          </cell>
          <cell r="E58">
            <v>72.182399999999987</v>
          </cell>
          <cell r="F58">
            <v>656.18240000000003</v>
          </cell>
          <cell r="H58" t="str">
            <v>$</v>
          </cell>
        </row>
        <row r="59">
          <cell r="B59" t="str">
            <v>S.P.Static Meter 5-30 A With LCD Display without Box</v>
          </cell>
          <cell r="C59" t="str">
            <v>No.</v>
          </cell>
          <cell r="D59">
            <v>444</v>
          </cell>
          <cell r="E59">
            <v>54.878399999999992</v>
          </cell>
          <cell r="F59">
            <v>498.8784</v>
          </cell>
          <cell r="H59" t="str">
            <v>$</v>
          </cell>
        </row>
        <row r="60">
          <cell r="B60" t="str">
            <v>S.P.Static Meter 10-60 A with LCD Display with Box</v>
          </cell>
          <cell r="C60" t="str">
            <v>No.</v>
          </cell>
          <cell r="D60">
            <v>1140.5129999999999</v>
          </cell>
          <cell r="E60">
            <v>140.96740679999996</v>
          </cell>
          <cell r="F60">
            <v>1281.4804067999999</v>
          </cell>
          <cell r="H60" t="str">
            <v>$</v>
          </cell>
        </row>
        <row r="61">
          <cell r="B61" t="str">
            <v xml:space="preserve">T.P.Meter 10-40 A Static type with KWH &amp; KVAMD </v>
          </cell>
          <cell r="C61" t="str">
            <v>No.</v>
          </cell>
          <cell r="D61">
            <v>1836.35</v>
          </cell>
          <cell r="E61">
            <v>226.97285999999997</v>
          </cell>
          <cell r="F61">
            <v>2063.3228599999998</v>
          </cell>
          <cell r="H61" t="str">
            <v>$</v>
          </cell>
        </row>
        <row r="62">
          <cell r="B62" t="str">
            <v>C.T.Op Metering Unit of 50/5A rating with electronic type meter, cabinet etc.</v>
          </cell>
          <cell r="C62" t="str">
            <v>Set</v>
          </cell>
          <cell r="D62">
            <v>16605</v>
          </cell>
          <cell r="E62">
            <v>2052.3779999999997</v>
          </cell>
          <cell r="F62">
            <v>18657.378000000001</v>
          </cell>
          <cell r="H62" t="str">
            <v>$</v>
          </cell>
        </row>
        <row r="63">
          <cell r="B63" t="str">
            <v>C.T.Op Metering Unit of 100/5A rating with electronic type meter, cabinet etc.</v>
          </cell>
          <cell r="C63" t="str">
            <v>Set</v>
          </cell>
          <cell r="D63">
            <v>17505</v>
          </cell>
          <cell r="E63">
            <v>2163.6179999999999</v>
          </cell>
          <cell r="F63">
            <v>19668.617999999999</v>
          </cell>
          <cell r="H63" t="str">
            <v>$</v>
          </cell>
        </row>
        <row r="64">
          <cell r="B64" t="str">
            <v>C.T.Operated Electronic Meter 50/5A with Communication Port RS-232.</v>
          </cell>
          <cell r="C64" t="str">
            <v>No</v>
          </cell>
          <cell r="D64">
            <v>2333</v>
          </cell>
          <cell r="E64">
            <v>288.35879999999997</v>
          </cell>
          <cell r="F64">
            <v>2621.3588</v>
          </cell>
          <cell r="H64" t="str">
            <v>$</v>
          </cell>
        </row>
        <row r="65">
          <cell r="B65" t="str">
            <v>C.T.Operated Electronic Meter 100/5A with Communication Port RS-232.</v>
          </cell>
          <cell r="C65" t="str">
            <v>No.</v>
          </cell>
          <cell r="D65">
            <v>2333</v>
          </cell>
          <cell r="E65">
            <v>288.35879999999997</v>
          </cell>
          <cell r="F65">
            <v>2621.3588</v>
          </cell>
          <cell r="H65" t="str">
            <v>$</v>
          </cell>
        </row>
        <row r="66">
          <cell r="B66" t="str">
            <v>H.T.Static Three Vector T.O.D. Meter</v>
          </cell>
          <cell r="C66" t="str">
            <v>No</v>
          </cell>
          <cell r="D66">
            <v>2693</v>
          </cell>
          <cell r="E66">
            <v>332.85479999999995</v>
          </cell>
          <cell r="F66">
            <v>3025.8548000000001</v>
          </cell>
          <cell r="H66" t="str">
            <v>$</v>
          </cell>
        </row>
        <row r="67">
          <cell r="B67" t="str">
            <v>L.T. C.T. Operated Meter Box [without CT &amp; Meter]</v>
          </cell>
          <cell r="C67" t="str">
            <v>No.</v>
          </cell>
          <cell r="D67">
            <v>1638.81</v>
          </cell>
          <cell r="E67">
            <v>202.55691599999997</v>
          </cell>
          <cell r="F67">
            <v>1841.3669159999999</v>
          </cell>
          <cell r="H67" t="str">
            <v>$</v>
          </cell>
        </row>
        <row r="68">
          <cell r="B68" t="str">
            <v xml:space="preserve">L.T. Current Transformer. 500/5A  </v>
          </cell>
          <cell r="C68" t="str">
            <v>No.</v>
          </cell>
          <cell r="D68">
            <v>212</v>
          </cell>
          <cell r="E68">
            <v>26.203199999999999</v>
          </cell>
          <cell r="F68">
            <v>238.20320000000001</v>
          </cell>
          <cell r="H68" t="str">
            <v>$</v>
          </cell>
        </row>
        <row r="69">
          <cell r="B69" t="str">
            <v xml:space="preserve">L.T. Current Transformer. 300/5A </v>
          </cell>
          <cell r="C69" t="str">
            <v>No.</v>
          </cell>
          <cell r="D69">
            <v>190</v>
          </cell>
          <cell r="E69">
            <v>23.483999999999998</v>
          </cell>
          <cell r="F69">
            <v>213.48400000000001</v>
          </cell>
          <cell r="H69" t="str">
            <v>$</v>
          </cell>
        </row>
        <row r="70">
          <cell r="B70" t="str">
            <v xml:space="preserve">L.T. Current Transformer. 200/5A </v>
          </cell>
          <cell r="C70" t="str">
            <v>No.</v>
          </cell>
          <cell r="D70">
            <v>163</v>
          </cell>
          <cell r="E70">
            <v>20.146799999999999</v>
          </cell>
          <cell r="F70">
            <v>183.14679999999998</v>
          </cell>
          <cell r="H70" t="str">
            <v>$</v>
          </cell>
        </row>
        <row r="71">
          <cell r="B71" t="str">
            <v>L.T.Dist.Boxes 25/63 KVA with MCCB</v>
          </cell>
          <cell r="C71" t="str">
            <v>No</v>
          </cell>
          <cell r="D71">
            <v>18188.05</v>
          </cell>
          <cell r="E71">
            <v>2248.0429799999997</v>
          </cell>
          <cell r="F71">
            <v>20436.092979999998</v>
          </cell>
          <cell r="H71" t="str">
            <v>$</v>
          </cell>
        </row>
        <row r="72">
          <cell r="B72" t="str">
            <v>L.T.Dist.Boxes 25/63 KVA with KITKAT</v>
          </cell>
          <cell r="C72" t="str">
            <v>No</v>
          </cell>
          <cell r="D72">
            <v>14577.02</v>
          </cell>
          <cell r="E72">
            <v>1801.7196719999999</v>
          </cell>
          <cell r="F72">
            <v>16378.739672</v>
          </cell>
          <cell r="H72" t="str">
            <v>$</v>
          </cell>
        </row>
        <row r="73">
          <cell r="B73" t="str">
            <v>L.T.Dist.Boxes 100 KVA with MCCB</v>
          </cell>
          <cell r="C73" t="str">
            <v>No</v>
          </cell>
          <cell r="D73">
            <v>18188.05</v>
          </cell>
          <cell r="E73">
            <v>2248.0429799999997</v>
          </cell>
          <cell r="F73">
            <v>20436.092979999998</v>
          </cell>
          <cell r="H73" t="str">
            <v>$</v>
          </cell>
        </row>
        <row r="74">
          <cell r="B74" t="str">
            <v>L.T.Dist.Boxes 100 KVA with KITKAT</v>
          </cell>
          <cell r="C74" t="str">
            <v>No</v>
          </cell>
          <cell r="D74">
            <v>15241.66</v>
          </cell>
          <cell r="E74">
            <v>1883.8691759999997</v>
          </cell>
          <cell r="F74">
            <v>17125.529176</v>
          </cell>
          <cell r="H74" t="str">
            <v>e</v>
          </cell>
        </row>
        <row r="75">
          <cell r="B75" t="str">
            <v>L.T.Dist.Boxes 200 KVA with MCCB</v>
          </cell>
          <cell r="C75" t="str">
            <v>No</v>
          </cell>
          <cell r="D75">
            <v>30907.22</v>
          </cell>
          <cell r="E75">
            <v>3820.132392</v>
          </cell>
          <cell r="F75">
            <v>34727.352392000001</v>
          </cell>
          <cell r="H75" t="str">
            <v>$</v>
          </cell>
        </row>
        <row r="76">
          <cell r="B76" t="str">
            <v>Common Meter Reading Instru. for Static Meters.</v>
          </cell>
          <cell r="C76" t="str">
            <v>No</v>
          </cell>
          <cell r="D76">
            <v>29500</v>
          </cell>
          <cell r="E76">
            <v>3646.2</v>
          </cell>
          <cell r="F76">
            <v>33146.199999999997</v>
          </cell>
          <cell r="H76" t="str">
            <v>$</v>
          </cell>
        </row>
        <row r="77">
          <cell r="B77" t="str">
            <v>Single Phase Distribution Box 15/25 KVA</v>
          </cell>
          <cell r="C77" t="str">
            <v>No</v>
          </cell>
          <cell r="D77">
            <v>2916.32</v>
          </cell>
          <cell r="E77">
            <v>360.45715200000001</v>
          </cell>
          <cell r="F77">
            <v>3276.7771520000001</v>
          </cell>
          <cell r="H77" t="str">
            <v>$</v>
          </cell>
        </row>
        <row r="81">
          <cell r="B81" t="str">
            <v>Item</v>
          </cell>
          <cell r="C81" t="str">
            <v>Size</v>
          </cell>
          <cell r="F81" t="str">
            <v>Ex. Work Rate</v>
          </cell>
        </row>
        <row r="82">
          <cell r="B82" t="str">
            <v>Ant To Ant</v>
          </cell>
          <cell r="C82" t="str">
            <v>50 SQ. MM</v>
          </cell>
          <cell r="F82">
            <v>157.30000000000001</v>
          </cell>
          <cell r="H82" t="str">
            <v>*</v>
          </cell>
        </row>
        <row r="83">
          <cell r="B83" t="str">
            <v>GNAT To GNAT</v>
          </cell>
          <cell r="C83" t="str">
            <v xml:space="preserve">25 SQ. MM </v>
          </cell>
          <cell r="F83">
            <v>157.30000000000001</v>
          </cell>
          <cell r="H83" t="str">
            <v>*</v>
          </cell>
        </row>
        <row r="84">
          <cell r="B84" t="str">
            <v>WEASEL TO WEASEL</v>
          </cell>
          <cell r="C84" t="str">
            <v>0.03 SQ. INCH</v>
          </cell>
          <cell r="F84">
            <v>157.30000000000001</v>
          </cell>
          <cell r="H84" t="str">
            <v>*</v>
          </cell>
        </row>
        <row r="85">
          <cell r="B85" t="str">
            <v>WEASEL To ANT/ GNAT</v>
          </cell>
          <cell r="C85" t="str">
            <v>0.03 SQ. INCH</v>
          </cell>
          <cell r="H85" t="str">
            <v>*</v>
          </cell>
        </row>
        <row r="86">
          <cell r="B86" t="str">
            <v>RABIT To RABIT</v>
          </cell>
          <cell r="C86" t="str">
            <v>0.05 SQ. Inch</v>
          </cell>
          <cell r="F86">
            <v>157.30000000000001</v>
          </cell>
          <cell r="H86" t="str">
            <v>*</v>
          </cell>
        </row>
        <row r="87">
          <cell r="B87" t="str">
            <v>RACCON TO RACCON</v>
          </cell>
          <cell r="C87" t="str">
            <v>0.08 SQ. INCH</v>
          </cell>
          <cell r="F87">
            <v>605</v>
          </cell>
          <cell r="H87" t="str">
            <v>*</v>
          </cell>
        </row>
        <row r="88">
          <cell r="B88" t="str">
            <v>DOG TO DOG</v>
          </cell>
          <cell r="C88" t="str">
            <v>0.1SQ. INCH</v>
          </cell>
          <cell r="F88">
            <v>770</v>
          </cell>
          <cell r="H88" t="str">
            <v>*</v>
          </cell>
        </row>
        <row r="89">
          <cell r="B89" t="str">
            <v>PANTHER TO PANTHER</v>
          </cell>
          <cell r="C89" t="str">
            <v>0.2 SQ. INCH</v>
          </cell>
          <cell r="F89">
            <v>990</v>
          </cell>
          <cell r="H89" t="str">
            <v>*</v>
          </cell>
        </row>
        <row r="93">
          <cell r="B93" t="str">
            <v>ACSR Panther</v>
          </cell>
          <cell r="C93" t="str">
            <v>Rmt</v>
          </cell>
          <cell r="D93">
            <v>118.98</v>
          </cell>
          <cell r="E93">
            <v>14.705927999999998</v>
          </cell>
          <cell r="F93">
            <v>133.68592799999999</v>
          </cell>
          <cell r="H93" t="str">
            <v>$</v>
          </cell>
        </row>
        <row r="94">
          <cell r="B94" t="str">
            <v>ACSR Dog</v>
          </cell>
          <cell r="C94" t="str">
            <v>Rmt</v>
          </cell>
          <cell r="D94">
            <v>49.69</v>
          </cell>
          <cell r="E94">
            <v>6.1416839999999988</v>
          </cell>
          <cell r="F94">
            <v>55.831683999999996</v>
          </cell>
          <cell r="H94" t="str">
            <v>$</v>
          </cell>
        </row>
        <row r="95">
          <cell r="B95" t="str">
            <v>ACSR Weasel</v>
          </cell>
          <cell r="C95" t="str">
            <v>Rmt</v>
          </cell>
          <cell r="D95">
            <v>14.55</v>
          </cell>
          <cell r="E95">
            <v>1.7983799999999999</v>
          </cell>
          <cell r="F95">
            <v>16.348379999999999</v>
          </cell>
          <cell r="H95" t="str">
            <v>$</v>
          </cell>
        </row>
        <row r="96">
          <cell r="B96" t="str">
            <v>AAC Ant</v>
          </cell>
          <cell r="C96" t="str">
            <v>Rmt</v>
          </cell>
          <cell r="D96">
            <v>20.99</v>
          </cell>
          <cell r="E96">
            <v>2.5943639999999997</v>
          </cell>
          <cell r="F96">
            <v>23.584363999999997</v>
          </cell>
          <cell r="H96" t="str">
            <v>$</v>
          </cell>
        </row>
        <row r="97">
          <cell r="B97" t="str">
            <v>AAC Gnat</v>
          </cell>
          <cell r="C97" t="str">
            <v>Rmt</v>
          </cell>
          <cell r="D97">
            <v>10.93</v>
          </cell>
          <cell r="E97">
            <v>1.3509479999999998</v>
          </cell>
          <cell r="F97">
            <v>12.280947999999999</v>
          </cell>
          <cell r="H97" t="str">
            <v>$</v>
          </cell>
        </row>
        <row r="98">
          <cell r="B98" t="str">
            <v>AAAC 34 mm2</v>
          </cell>
          <cell r="C98" t="str">
            <v>Rmt</v>
          </cell>
          <cell r="D98">
            <v>16.97</v>
          </cell>
          <cell r="E98">
            <v>2.0974919999999995</v>
          </cell>
          <cell r="F98">
            <v>19.067491999999998</v>
          </cell>
          <cell r="H98" t="str">
            <v>$</v>
          </cell>
        </row>
        <row r="99">
          <cell r="B99" t="str">
            <v>AAAC 55 mm2</v>
          </cell>
          <cell r="C99" t="str">
            <v>Rmt</v>
          </cell>
          <cell r="D99">
            <v>26.81</v>
          </cell>
          <cell r="E99">
            <v>3.3137159999999994</v>
          </cell>
          <cell r="F99">
            <v>30.123715999999998</v>
          </cell>
          <cell r="H99" t="str">
            <v>$</v>
          </cell>
        </row>
        <row r="100">
          <cell r="B100" t="str">
            <v>AAAC 100 mm2</v>
          </cell>
          <cell r="C100" t="str">
            <v>Rmt</v>
          </cell>
          <cell r="D100">
            <v>44.78</v>
          </cell>
          <cell r="E100">
            <v>5.534808</v>
          </cell>
          <cell r="F100">
            <v>50.314807999999999</v>
          </cell>
          <cell r="H100" t="str">
            <v>$</v>
          </cell>
        </row>
        <row r="101">
          <cell r="B101" t="str">
            <v>AAAC 232 mm2</v>
          </cell>
          <cell r="C101" t="str">
            <v>Rmt</v>
          </cell>
          <cell r="D101">
            <v>109.42</v>
          </cell>
          <cell r="E101">
            <v>13.524311999999998</v>
          </cell>
          <cell r="F101">
            <v>122.944312</v>
          </cell>
          <cell r="H101" t="str">
            <v>$</v>
          </cell>
        </row>
        <row r="102">
          <cell r="B102" t="str">
            <v>11KV A.B. Switch</v>
          </cell>
          <cell r="C102" t="str">
            <v>Set</v>
          </cell>
          <cell r="D102">
            <v>10221.43</v>
          </cell>
          <cell r="E102">
            <v>1263.3687479999999</v>
          </cell>
          <cell r="F102">
            <v>11484.798748000001</v>
          </cell>
          <cell r="H102" t="str">
            <v>$</v>
          </cell>
        </row>
        <row r="103">
          <cell r="B103" t="str">
            <v>22KV A.B.Switch</v>
          </cell>
          <cell r="C103" t="str">
            <v>Set</v>
          </cell>
          <cell r="D103">
            <v>13119.79</v>
          </cell>
          <cell r="E103">
            <v>1621.6060439999999</v>
          </cell>
          <cell r="F103">
            <v>14741.396044000001</v>
          </cell>
          <cell r="H103" t="str">
            <v>$</v>
          </cell>
        </row>
        <row r="104">
          <cell r="B104" t="str">
            <v>11KV H.G.Fuses</v>
          </cell>
          <cell r="C104" t="str">
            <v>Set</v>
          </cell>
          <cell r="D104">
            <v>1672.72</v>
          </cell>
          <cell r="E104">
            <v>206.74819199999999</v>
          </cell>
          <cell r="F104">
            <v>1879.468192</v>
          </cell>
          <cell r="H104" t="str">
            <v>$</v>
          </cell>
        </row>
        <row r="105">
          <cell r="B105" t="str">
            <v>22KV H.G.Fuses</v>
          </cell>
          <cell r="C105" t="str">
            <v>Set</v>
          </cell>
          <cell r="D105">
            <v>3426.29</v>
          </cell>
          <cell r="E105">
            <v>423.48944399999993</v>
          </cell>
          <cell r="F105">
            <v>3849.7794439999998</v>
          </cell>
          <cell r="H105" t="str">
            <v>$</v>
          </cell>
        </row>
        <row r="106">
          <cell r="B106" t="str">
            <v>Strain Hardware for AAAC232 sq.mm.</v>
          </cell>
          <cell r="C106" t="str">
            <v>Set</v>
          </cell>
          <cell r="D106">
            <v>591.39</v>
          </cell>
          <cell r="E106">
            <v>73.095803999999987</v>
          </cell>
          <cell r="F106">
            <v>664.48580399999992</v>
          </cell>
          <cell r="H106" t="str">
            <v>$</v>
          </cell>
        </row>
        <row r="107">
          <cell r="B107" t="str">
            <v xml:space="preserve">Strain Hardware for0.2 ACSR </v>
          </cell>
          <cell r="C107" t="str">
            <v>Set</v>
          </cell>
          <cell r="D107">
            <v>597.57000000000005</v>
          </cell>
          <cell r="E107">
            <v>73.859651999999997</v>
          </cell>
          <cell r="F107">
            <v>671.42965200000003</v>
          </cell>
          <cell r="H107" t="str">
            <v>$</v>
          </cell>
        </row>
        <row r="108">
          <cell r="B108" t="str">
            <v xml:space="preserve">Suspension Hardware for 0.2 ACSR </v>
          </cell>
          <cell r="C108" t="str">
            <v>Set</v>
          </cell>
          <cell r="D108">
            <v>332.61</v>
          </cell>
          <cell r="E108">
            <v>41.110596000000001</v>
          </cell>
          <cell r="F108">
            <v>373.720596</v>
          </cell>
          <cell r="H108" t="str">
            <v>$</v>
          </cell>
        </row>
        <row r="109">
          <cell r="B109" t="str">
            <v>Strain Hardware forWeasel/Squirrel</v>
          </cell>
          <cell r="C109" t="str">
            <v>Set</v>
          </cell>
          <cell r="D109">
            <v>175.09</v>
          </cell>
          <cell r="E109">
            <v>21.641123999999998</v>
          </cell>
          <cell r="F109">
            <v>196.73112399999999</v>
          </cell>
          <cell r="H109" t="str">
            <v>$</v>
          </cell>
        </row>
        <row r="110">
          <cell r="B110" t="str">
            <v>Strain Hardware for Dog0.1 or Equ.AAAC.</v>
          </cell>
          <cell r="C110" t="str">
            <v>Set</v>
          </cell>
          <cell r="D110">
            <v>315.7</v>
          </cell>
          <cell r="E110">
            <v>39.020519999999998</v>
          </cell>
          <cell r="F110">
            <v>354.72051999999996</v>
          </cell>
          <cell r="H110" t="str">
            <v>$</v>
          </cell>
        </row>
        <row r="111">
          <cell r="B111" t="str">
            <v>SSN Hardware for 0.1 Dog or AAAC 100 Sq.mm</v>
          </cell>
          <cell r="C111" t="str">
            <v>Set</v>
          </cell>
          <cell r="D111">
            <v>220.47</v>
          </cell>
          <cell r="E111">
            <v>27.250091999999999</v>
          </cell>
          <cell r="F111">
            <v>247.72009199999999</v>
          </cell>
          <cell r="H111" t="str">
            <v>$</v>
          </cell>
        </row>
        <row r="112">
          <cell r="B112" t="str">
            <v>G.I.Wire 8 SWG/ 6 SWG</v>
          </cell>
          <cell r="C112" t="str">
            <v>Kg.</v>
          </cell>
          <cell r="D112">
            <v>47.74</v>
          </cell>
          <cell r="E112">
            <v>5.9006639999999999</v>
          </cell>
          <cell r="F112">
            <v>53.640664000000001</v>
          </cell>
          <cell r="H112" t="str">
            <v>$</v>
          </cell>
        </row>
        <row r="113">
          <cell r="B113" t="str">
            <v>G.I.Wire 8 SWG/ 6 SWG</v>
          </cell>
          <cell r="C113" t="str">
            <v>Kg.</v>
          </cell>
          <cell r="D113">
            <v>47.74</v>
          </cell>
          <cell r="E113">
            <v>5.9006639999999999</v>
          </cell>
          <cell r="F113">
            <v>53.640664000000001</v>
          </cell>
          <cell r="H113" t="str">
            <v>$</v>
          </cell>
        </row>
        <row r="114">
          <cell r="B114" t="str">
            <v>G.I.Wire 3.15mm (10 SWG)</v>
          </cell>
          <cell r="C114" t="str">
            <v>Kg.</v>
          </cell>
          <cell r="D114">
            <v>47.74</v>
          </cell>
          <cell r="E114">
            <v>5.9006639999999999</v>
          </cell>
          <cell r="F114">
            <v>53.640664000000001</v>
          </cell>
          <cell r="H114" t="str">
            <v>$</v>
          </cell>
        </row>
        <row r="115">
          <cell r="B115" t="str">
            <v>G.I.Stay Wire 7/4mm(8 SWG)</v>
          </cell>
          <cell r="C115" t="str">
            <v>Kg.</v>
          </cell>
          <cell r="D115">
            <v>47.74</v>
          </cell>
          <cell r="E115">
            <v>5.9006639999999999</v>
          </cell>
          <cell r="F115">
            <v>53.640664000000001</v>
          </cell>
          <cell r="H115" t="str">
            <v>$</v>
          </cell>
        </row>
        <row r="116">
          <cell r="B116" t="str">
            <v>G.I.Stay Wire 7/3.15mm(10SWG)</v>
          </cell>
          <cell r="C116" t="str">
            <v>Kg.</v>
          </cell>
          <cell r="D116">
            <v>47.74</v>
          </cell>
          <cell r="E116">
            <v>5.9006639999999999</v>
          </cell>
          <cell r="F116">
            <v>53.640664000000001</v>
          </cell>
          <cell r="H116" t="str">
            <v>$</v>
          </cell>
        </row>
        <row r="117">
          <cell r="B117" t="str">
            <v xml:space="preserve">G.I.Barbed Wire `A' type. </v>
          </cell>
          <cell r="C117" t="str">
            <v>Kg.</v>
          </cell>
          <cell r="D117">
            <v>58.82</v>
          </cell>
          <cell r="E117">
            <v>7.2701519999999995</v>
          </cell>
          <cell r="F117">
            <v>66.090152000000003</v>
          </cell>
          <cell r="H117" t="str">
            <v>$</v>
          </cell>
        </row>
        <row r="118">
          <cell r="B118" t="str">
            <v>RSJ 116x100, 6 m long</v>
          </cell>
          <cell r="C118" t="str">
            <v>MT</v>
          </cell>
          <cell r="D118">
            <v>5020.3019999999997</v>
          </cell>
          <cell r="E118">
            <v>620.50932719999992</v>
          </cell>
          <cell r="F118">
            <v>5640.8113271999991</v>
          </cell>
          <cell r="H118" t="str">
            <v>$</v>
          </cell>
        </row>
        <row r="119">
          <cell r="B119" t="str">
            <v>RSJ 116x100, 8 m long</v>
          </cell>
          <cell r="C119" t="str">
            <v>MT</v>
          </cell>
          <cell r="D119">
            <v>6693.7359999999999</v>
          </cell>
          <cell r="E119">
            <v>827.34576959999993</v>
          </cell>
          <cell r="F119">
            <v>7521.0817695999995</v>
          </cell>
          <cell r="G119" t="str">
            <v>#</v>
          </cell>
          <cell r="H119" t="str">
            <v>$</v>
          </cell>
        </row>
        <row r="120">
          <cell r="B120" t="str">
            <v>RSJ 116x100, 9 m long</v>
          </cell>
          <cell r="C120" t="str">
            <v>MT</v>
          </cell>
          <cell r="D120">
            <v>7530.4530000000004</v>
          </cell>
          <cell r="E120">
            <v>930.76399079999999</v>
          </cell>
          <cell r="F120">
            <v>8461.2169907999996</v>
          </cell>
          <cell r="G120" t="str">
            <v>#</v>
          </cell>
          <cell r="H120" t="str">
            <v>$</v>
          </cell>
        </row>
        <row r="121">
          <cell r="B121" t="str">
            <v>RSJ 116x100, 10 m long</v>
          </cell>
          <cell r="C121" t="str">
            <v>MT</v>
          </cell>
          <cell r="D121">
            <v>8367.17</v>
          </cell>
          <cell r="E121">
            <v>1034.1822119999999</v>
          </cell>
          <cell r="F121">
            <v>9401.3522119999998</v>
          </cell>
          <cell r="G121" t="str">
            <v>#</v>
          </cell>
          <cell r="H121" t="str">
            <v>$</v>
          </cell>
        </row>
        <row r="122">
          <cell r="B122" t="str">
            <v>RSJ 116x100, 11 m long</v>
          </cell>
          <cell r="C122" t="str">
            <v>MT</v>
          </cell>
          <cell r="D122">
            <v>9203.8870000000006</v>
          </cell>
          <cell r="E122">
            <v>1137.6004332</v>
          </cell>
          <cell r="F122">
            <v>10341.4874332</v>
          </cell>
          <cell r="G122" t="str">
            <v>#</v>
          </cell>
          <cell r="H122" t="str">
            <v>$</v>
          </cell>
        </row>
        <row r="123">
          <cell r="B123" t="str">
            <v>RSJ 116x100, 12 m long</v>
          </cell>
          <cell r="C123" t="str">
            <v>MT</v>
          </cell>
          <cell r="D123">
            <v>10040.603999999999</v>
          </cell>
          <cell r="E123">
            <v>1241.0186543999998</v>
          </cell>
          <cell r="F123">
            <v>11281.622654399998</v>
          </cell>
          <cell r="G123" t="str">
            <v>#</v>
          </cell>
          <cell r="H123" t="str">
            <v>$</v>
          </cell>
        </row>
        <row r="124">
          <cell r="B124" t="str">
            <v>RSJ 116x100, 13 m long</v>
          </cell>
          <cell r="C124" t="str">
            <v>MT</v>
          </cell>
          <cell r="D124">
            <v>10877.321</v>
          </cell>
          <cell r="E124">
            <v>1344.4368755999999</v>
          </cell>
          <cell r="F124">
            <v>12221.7578756</v>
          </cell>
          <cell r="G124" t="str">
            <v>#</v>
          </cell>
          <cell r="H124" t="str">
            <v>$</v>
          </cell>
        </row>
        <row r="125">
          <cell r="B125" t="str">
            <v>RSJ 152x152, 6 m long</v>
          </cell>
          <cell r="C125" t="str">
            <v>MT</v>
          </cell>
          <cell r="D125">
            <v>7846.2048000000004</v>
          </cell>
          <cell r="E125">
            <v>969.79091327999993</v>
          </cell>
          <cell r="F125">
            <v>8815.9957132800009</v>
          </cell>
          <cell r="G125" t="str">
            <v>#</v>
          </cell>
          <cell r="H125" t="str">
            <v>$</v>
          </cell>
        </row>
        <row r="126">
          <cell r="B126" t="str">
            <v>RSJ 152x152, 8 m long</v>
          </cell>
          <cell r="C126" t="str">
            <v>MT</v>
          </cell>
          <cell r="D126">
            <v>10461.606400000001</v>
          </cell>
          <cell r="E126">
            <v>1293.05455104</v>
          </cell>
          <cell r="F126">
            <v>11754.660951040001</v>
          </cell>
          <cell r="G126" t="str">
            <v>#</v>
          </cell>
          <cell r="H126" t="str">
            <v>$</v>
          </cell>
        </row>
        <row r="127">
          <cell r="B127" t="str">
            <v>RSJ 152x152, 9 m long</v>
          </cell>
          <cell r="C127" t="str">
            <v>MT</v>
          </cell>
          <cell r="D127">
            <v>11769.307200000001</v>
          </cell>
          <cell r="E127">
            <v>1454.6863699200001</v>
          </cell>
          <cell r="F127">
            <v>13223.993569920001</v>
          </cell>
          <cell r="G127" t="str">
            <v>#</v>
          </cell>
          <cell r="H127" t="str">
            <v>$</v>
          </cell>
        </row>
        <row r="128">
          <cell r="B128" t="str">
            <v>RSJ 152x152, 10 m long</v>
          </cell>
          <cell r="C128" t="str">
            <v>MT</v>
          </cell>
          <cell r="D128">
            <v>13077.008</v>
          </cell>
          <cell r="E128">
            <v>1616.3181887999999</v>
          </cell>
          <cell r="F128">
            <v>14693.3261888</v>
          </cell>
          <cell r="G128" t="str">
            <v>#</v>
          </cell>
          <cell r="H128" t="str">
            <v>$</v>
          </cell>
        </row>
        <row r="129">
          <cell r="B129" t="str">
            <v>RSJ 152x152, 11 m long</v>
          </cell>
          <cell r="C129" t="str">
            <v>MT</v>
          </cell>
          <cell r="D129">
            <v>14384.7088</v>
          </cell>
          <cell r="E129">
            <v>1777.9500076799998</v>
          </cell>
          <cell r="F129">
            <v>16162.65880768</v>
          </cell>
          <cell r="G129" t="str">
            <v>#</v>
          </cell>
          <cell r="H129" t="str">
            <v>$</v>
          </cell>
        </row>
        <row r="130">
          <cell r="B130" t="str">
            <v>RSJ 152x152, 12 m long</v>
          </cell>
          <cell r="C130" t="str">
            <v>MT</v>
          </cell>
          <cell r="D130">
            <v>15692.409600000001</v>
          </cell>
          <cell r="E130">
            <v>1939.5818265599999</v>
          </cell>
          <cell r="F130">
            <v>17631.991426560002</v>
          </cell>
          <cell r="G130" t="str">
            <v>#</v>
          </cell>
          <cell r="H130" t="str">
            <v>$</v>
          </cell>
        </row>
        <row r="131">
          <cell r="B131" t="str">
            <v>RSJ 152x152, 13 m long</v>
          </cell>
          <cell r="C131" t="str">
            <v>MT</v>
          </cell>
          <cell r="D131">
            <v>17000.110400000001</v>
          </cell>
          <cell r="E131">
            <v>2101.2136454400002</v>
          </cell>
          <cell r="F131">
            <v>19101.32404544</v>
          </cell>
          <cell r="G131" t="str">
            <v>#</v>
          </cell>
          <cell r="H131" t="str">
            <v>$</v>
          </cell>
        </row>
        <row r="132">
          <cell r="B132" t="str">
            <v>RSJ 125x70, 6 m long</v>
          </cell>
          <cell r="C132" t="str">
            <v>MT</v>
          </cell>
          <cell r="D132">
            <v>2903.0442000000003</v>
          </cell>
          <cell r="E132">
            <v>358.81626311999997</v>
          </cell>
          <cell r="F132">
            <v>3261.8604631200001</v>
          </cell>
          <cell r="G132" t="str">
            <v>#</v>
          </cell>
          <cell r="H132" t="str">
            <v>$</v>
          </cell>
        </row>
        <row r="133">
          <cell r="B133" t="str">
            <v>RSJ 125x70, 8 m long</v>
          </cell>
          <cell r="C133" t="str">
            <v>MT</v>
          </cell>
          <cell r="D133">
            <v>3870.7256000000002</v>
          </cell>
          <cell r="E133">
            <v>478.42168415999998</v>
          </cell>
          <cell r="F133">
            <v>4349.1472841599998</v>
          </cell>
          <cell r="G133" t="str">
            <v>#</v>
          </cell>
          <cell r="H133" t="str">
            <v>$</v>
          </cell>
        </row>
        <row r="134">
          <cell r="B134" t="str">
            <v>RSJ 125x70, 9 m long</v>
          </cell>
          <cell r="C134" t="str">
            <v>MT</v>
          </cell>
          <cell r="D134">
            <v>4354.5662999999995</v>
          </cell>
          <cell r="E134">
            <v>538.22439467999993</v>
          </cell>
          <cell r="F134">
            <v>4892.7906946799994</v>
          </cell>
          <cell r="G134" t="str">
            <v>#</v>
          </cell>
          <cell r="H134" t="str">
            <v>$</v>
          </cell>
        </row>
        <row r="135">
          <cell r="B135" t="str">
            <v>RSJ 125x70, 10 m long</v>
          </cell>
          <cell r="C135" t="str">
            <v>MT</v>
          </cell>
          <cell r="D135">
            <v>4838.4070000000002</v>
          </cell>
          <cell r="E135">
            <v>598.02710519999994</v>
          </cell>
          <cell r="F135">
            <v>5436.4341052</v>
          </cell>
          <cell r="G135" t="str">
            <v>#</v>
          </cell>
          <cell r="H135" t="str">
            <v>$</v>
          </cell>
        </row>
        <row r="136">
          <cell r="B136" t="str">
            <v>RSJ 125x70, 11 m long</v>
          </cell>
          <cell r="C136" t="str">
            <v>MT</v>
          </cell>
          <cell r="D136">
            <v>5322.2476999999999</v>
          </cell>
          <cell r="E136">
            <v>657.82981571999994</v>
          </cell>
          <cell r="F136">
            <v>5980.0775157199996</v>
          </cell>
          <cell r="G136" t="str">
            <v>#</v>
          </cell>
          <cell r="H136" t="str">
            <v>$</v>
          </cell>
        </row>
        <row r="137">
          <cell r="B137" t="str">
            <v>RSJ 125x70, 12 m long</v>
          </cell>
          <cell r="C137" t="str">
            <v>MT</v>
          </cell>
          <cell r="D137">
            <v>5806.0884000000005</v>
          </cell>
          <cell r="E137">
            <v>717.63252623999995</v>
          </cell>
          <cell r="F137">
            <v>6523.7209262400002</v>
          </cell>
          <cell r="G137" t="str">
            <v>#</v>
          </cell>
          <cell r="H137" t="str">
            <v>$</v>
          </cell>
        </row>
        <row r="138">
          <cell r="B138" t="str">
            <v>RSJ 125x70, 13 m long</v>
          </cell>
          <cell r="C138" t="str">
            <v>MT</v>
          </cell>
          <cell r="D138">
            <v>6289.9291000000003</v>
          </cell>
          <cell r="E138">
            <v>777.43523675999995</v>
          </cell>
          <cell r="F138">
            <v>7067.3643367599998</v>
          </cell>
          <cell r="G138" t="str">
            <v>#</v>
          </cell>
          <cell r="H138" t="str">
            <v>$</v>
          </cell>
        </row>
        <row r="139">
          <cell r="B139" t="str">
            <v>RSJ 175x85, 6 m long</v>
          </cell>
          <cell r="C139" t="str">
            <v>MT</v>
          </cell>
          <cell r="D139">
            <v>5755.8853799999997</v>
          </cell>
          <cell r="E139">
            <v>711.42743296799995</v>
          </cell>
          <cell r="F139">
            <v>6467.3128129679999</v>
          </cell>
          <cell r="G139" t="str">
            <v>#</v>
          </cell>
          <cell r="H139" t="str">
            <v>$</v>
          </cell>
        </row>
        <row r="140">
          <cell r="B140" t="str">
            <v>RSJ 175x85, 8 m long</v>
          </cell>
          <cell r="C140" t="str">
            <v>MT</v>
          </cell>
          <cell r="D140">
            <v>7674.5138399999996</v>
          </cell>
          <cell r="E140">
            <v>948.56991062399982</v>
          </cell>
          <cell r="F140">
            <v>8623.0837506239986</v>
          </cell>
          <cell r="G140" t="str">
            <v>#</v>
          </cell>
          <cell r="H140" t="str">
            <v>$</v>
          </cell>
        </row>
        <row r="141">
          <cell r="B141" t="str">
            <v>RSJ 175x85, 9 m long</v>
          </cell>
          <cell r="C141" t="str">
            <v>MT</v>
          </cell>
          <cell r="D141">
            <v>8633.8280699999996</v>
          </cell>
          <cell r="E141">
            <v>1067.1411494519998</v>
          </cell>
          <cell r="F141">
            <v>9700.9692194519994</v>
          </cell>
          <cell r="G141" t="str">
            <v>#</v>
          </cell>
          <cell r="H141" t="str">
            <v>$</v>
          </cell>
        </row>
        <row r="142">
          <cell r="B142" t="str">
            <v>RSJ 175x85, 10 m long</v>
          </cell>
          <cell r="C142" t="str">
            <v>MT</v>
          </cell>
          <cell r="D142">
            <v>9593.1422999999995</v>
          </cell>
          <cell r="E142">
            <v>1185.7123882799999</v>
          </cell>
          <cell r="F142">
            <v>10778.85468828</v>
          </cell>
          <cell r="G142" t="str">
            <v>#</v>
          </cell>
          <cell r="H142" t="str">
            <v>$</v>
          </cell>
        </row>
        <row r="143">
          <cell r="B143" t="str">
            <v>RSJ 175x85, 11 m long</v>
          </cell>
          <cell r="C143" t="str">
            <v>MT</v>
          </cell>
          <cell r="D143">
            <v>10552.456529999999</v>
          </cell>
          <cell r="E143">
            <v>1304.2836271079998</v>
          </cell>
          <cell r="F143">
            <v>11856.740157107999</v>
          </cell>
          <cell r="G143" t="str">
            <v>#</v>
          </cell>
          <cell r="H143" t="str">
            <v>$</v>
          </cell>
        </row>
        <row r="144">
          <cell r="B144" t="str">
            <v>RSJ 175x85, 12 m long</v>
          </cell>
          <cell r="C144" t="str">
            <v>MT</v>
          </cell>
          <cell r="D144">
            <v>11511.770759999999</v>
          </cell>
          <cell r="E144">
            <v>1422.8548659359999</v>
          </cell>
          <cell r="F144">
            <v>12934.625625936</v>
          </cell>
          <cell r="G144" t="str">
            <v>#</v>
          </cell>
          <cell r="H144" t="str">
            <v>$</v>
          </cell>
        </row>
        <row r="145">
          <cell r="B145" t="str">
            <v>RSJ 175x85, 13 m long</v>
          </cell>
          <cell r="C145" t="str">
            <v>MT</v>
          </cell>
          <cell r="D145">
            <v>12471.084989999999</v>
          </cell>
          <cell r="E145">
            <v>1541.4261047639998</v>
          </cell>
          <cell r="F145">
            <v>14012.511094763999</v>
          </cell>
          <cell r="G145" t="str">
            <v>#</v>
          </cell>
          <cell r="H145" t="str">
            <v>$</v>
          </cell>
        </row>
        <row r="148">
          <cell r="B148" t="str">
            <v>Dist.Trans.  22/0.433 kV  ID  630 KVA</v>
          </cell>
          <cell r="C148" t="str">
            <v>No</v>
          </cell>
          <cell r="D148">
            <v>622921.87</v>
          </cell>
          <cell r="E148">
            <v>76993.143131999997</v>
          </cell>
          <cell r="F148">
            <v>699915.01313199999</v>
          </cell>
          <cell r="H148" t="str">
            <v>$</v>
          </cell>
        </row>
        <row r="149">
          <cell r="B149" t="str">
            <v>Dist. Transformer 630 KVA, 22/0.43 kv</v>
          </cell>
          <cell r="C149" t="str">
            <v>No</v>
          </cell>
          <cell r="D149">
            <v>617597.75</v>
          </cell>
          <cell r="E149">
            <v>76335.08189999999</v>
          </cell>
          <cell r="F149">
            <v>693932.83189999999</v>
          </cell>
          <cell r="H149" t="str">
            <v>$</v>
          </cell>
        </row>
        <row r="150">
          <cell r="B150" t="str">
            <v>Dist. Transformer 315 KVA, 22/0.43 kv</v>
          </cell>
          <cell r="C150" t="str">
            <v>No</v>
          </cell>
          <cell r="D150">
            <v>424864.66</v>
          </cell>
          <cell r="E150">
            <v>52513.271975999989</v>
          </cell>
          <cell r="F150">
            <v>477377.93197599996</v>
          </cell>
          <cell r="H150" t="str">
            <v>$</v>
          </cell>
        </row>
        <row r="151">
          <cell r="B151" t="str">
            <v>Dist.transformer 200kva,22/0.4kv</v>
          </cell>
          <cell r="C151" t="str">
            <v>No</v>
          </cell>
          <cell r="D151">
            <v>239585.33</v>
          </cell>
          <cell r="E151">
            <v>29612.746787999997</v>
          </cell>
          <cell r="F151">
            <v>269198.07678800001</v>
          </cell>
          <cell r="H151" t="str">
            <v>$</v>
          </cell>
        </row>
        <row r="152">
          <cell r="B152" t="str">
            <v>Dist.transformer 100kva,22/0.4kv</v>
          </cell>
          <cell r="C152" t="str">
            <v>No</v>
          </cell>
          <cell r="D152">
            <v>134167.79</v>
          </cell>
          <cell r="E152">
            <v>16583.138844000001</v>
          </cell>
          <cell r="F152">
            <v>150750.92884400001</v>
          </cell>
          <cell r="H152" t="str">
            <v>$</v>
          </cell>
        </row>
        <row r="153">
          <cell r="B153" t="str">
            <v>Dist. transformer 63kva,22/0.4kv</v>
          </cell>
          <cell r="C153" t="str">
            <v>No</v>
          </cell>
          <cell r="D153">
            <v>124114.49</v>
          </cell>
          <cell r="E153">
            <v>15340.550964</v>
          </cell>
          <cell r="F153">
            <v>139455.04096400001</v>
          </cell>
          <cell r="H153" t="str">
            <v>$</v>
          </cell>
        </row>
        <row r="154">
          <cell r="B154" t="str">
            <v>Dist. Transformer 630 KVA, 11/0.43 kv</v>
          </cell>
          <cell r="C154" t="str">
            <v>No.</v>
          </cell>
          <cell r="D154">
            <v>550087.93000000005</v>
          </cell>
          <cell r="E154">
            <v>67990.868147999994</v>
          </cell>
          <cell r="F154">
            <v>618078.79814800003</v>
          </cell>
          <cell r="H154" t="str">
            <v>$</v>
          </cell>
        </row>
        <row r="155">
          <cell r="B155" t="str">
            <v>Dist.Trans.  11/0.433 kV  ID 315 KVA</v>
          </cell>
          <cell r="C155" t="str">
            <v>No</v>
          </cell>
          <cell r="D155">
            <v>394836.63</v>
          </cell>
          <cell r="E155">
            <v>48801.807467999999</v>
          </cell>
          <cell r="F155">
            <v>443638.43746799999</v>
          </cell>
          <cell r="H155" t="str">
            <v>$</v>
          </cell>
        </row>
        <row r="156">
          <cell r="B156" t="str">
            <v>Dist. Transformer 315 KVA, 11/0.43 kv</v>
          </cell>
          <cell r="C156" t="str">
            <v>No</v>
          </cell>
          <cell r="D156">
            <v>391003.26</v>
          </cell>
          <cell r="E156">
            <v>48328.002935999997</v>
          </cell>
          <cell r="F156">
            <v>439331.26293600001</v>
          </cell>
          <cell r="H156" t="str">
            <v>$</v>
          </cell>
        </row>
        <row r="157">
          <cell r="B157" t="str">
            <v>Dist. Transformer 200 KVA, 11/0.43 kv</v>
          </cell>
          <cell r="C157" t="str">
            <v>No</v>
          </cell>
          <cell r="D157">
            <v>144238.17000000001</v>
          </cell>
          <cell r="E157">
            <v>17827.837812000002</v>
          </cell>
          <cell r="F157">
            <v>162066.00781200003</v>
          </cell>
          <cell r="H157" t="str">
            <v>$</v>
          </cell>
        </row>
        <row r="158">
          <cell r="B158" t="str">
            <v>Dist. Transformer 100 KVA, 11/0.43 kv</v>
          </cell>
          <cell r="C158" t="str">
            <v>No</v>
          </cell>
          <cell r="D158">
            <v>83853.119999999995</v>
          </cell>
          <cell r="E158">
            <v>10364.245631999998</v>
          </cell>
          <cell r="F158">
            <v>94217.365632000001</v>
          </cell>
          <cell r="H158" t="str">
            <v>$</v>
          </cell>
        </row>
        <row r="159">
          <cell r="B159" t="str">
            <v>Dist. transformer 63kva,11/.4kv</v>
          </cell>
          <cell r="C159" t="str">
            <v>No</v>
          </cell>
          <cell r="D159">
            <v>73176.83</v>
          </cell>
          <cell r="E159">
            <v>9044.656187999999</v>
          </cell>
          <cell r="F159">
            <v>82221.486187999995</v>
          </cell>
          <cell r="H159" t="str">
            <v>$</v>
          </cell>
        </row>
        <row r="160">
          <cell r="B160" t="str">
            <v>Dist Trans.  11/0.433 KV 200 KVA (AMDT)</v>
          </cell>
          <cell r="D160">
            <v>287990.73269999999</v>
          </cell>
          <cell r="E160">
            <v>35595.654561719995</v>
          </cell>
          <cell r="F160">
            <v>323586.38726171997</v>
          </cell>
          <cell r="H160" t="str">
            <v>$</v>
          </cell>
        </row>
        <row r="161">
          <cell r="B161" t="str">
            <v>Dist Trans.  11/0.433 KV 100 KVA (AMDT)</v>
          </cell>
          <cell r="C161" t="str">
            <v>No</v>
          </cell>
          <cell r="D161">
            <v>147344.09580000001</v>
          </cell>
          <cell r="E161">
            <v>18211.730240879999</v>
          </cell>
          <cell r="F161">
            <v>165555.82604088</v>
          </cell>
          <cell r="H161" t="str">
            <v>$</v>
          </cell>
        </row>
        <row r="162">
          <cell r="B162" t="str">
            <v>Dist.Trans.  11/0.433 KV  63 KVA (AMDT)</v>
          </cell>
          <cell r="C162" t="str">
            <v>No</v>
          </cell>
          <cell r="D162">
            <v>119065.93599999999</v>
          </cell>
          <cell r="E162">
            <v>14716.549689599997</v>
          </cell>
          <cell r="F162">
            <v>133782.4856896</v>
          </cell>
          <cell r="H162" t="str">
            <v>$</v>
          </cell>
        </row>
        <row r="163">
          <cell r="B163" t="str">
            <v>Dist.Trans.  11/0.433 KV  25 KVA (AMDT) Single phase</v>
          </cell>
          <cell r="D163">
            <v>59435.8534</v>
          </cell>
          <cell r="E163">
            <v>7346.2714802399996</v>
          </cell>
          <cell r="F163">
            <v>66782.124880239993</v>
          </cell>
          <cell r="H163" t="str">
            <v>$</v>
          </cell>
        </row>
        <row r="164">
          <cell r="B164" t="str">
            <v>Dist.Trans.  11/0.433 KV  15 KVA (AMDT) Single phase</v>
          </cell>
          <cell r="D164">
            <v>43653.750800000002</v>
          </cell>
          <cell r="E164">
            <v>5395.6035988799995</v>
          </cell>
          <cell r="F164">
            <v>49049.354398880001</v>
          </cell>
          <cell r="H164" t="str">
            <v>$</v>
          </cell>
        </row>
        <row r="165">
          <cell r="B165" t="str">
            <v>Dist Trans.  11/0.433 KV 25 KVA Single Phase</v>
          </cell>
          <cell r="C165" t="str">
            <v>No</v>
          </cell>
          <cell r="D165">
            <v>49261.132799999905</v>
          </cell>
          <cell r="E165">
            <v>6088.6760140799879</v>
          </cell>
          <cell r="F165">
            <v>55349.808814079894</v>
          </cell>
          <cell r="H165" t="str">
            <v>$</v>
          </cell>
        </row>
        <row r="166">
          <cell r="B166" t="str">
            <v>Dist Trans.  11/0.433 KV 15 KVA Single Phase</v>
          </cell>
          <cell r="C166" t="str">
            <v>No</v>
          </cell>
          <cell r="D166">
            <v>22985.8</v>
          </cell>
          <cell r="E166">
            <v>2841.0448799999995</v>
          </cell>
          <cell r="F166">
            <v>25826.844879999997</v>
          </cell>
          <cell r="H166" t="str">
            <v>$</v>
          </cell>
        </row>
        <row r="167">
          <cell r="B167" t="str">
            <v>L.A.s 22KV (Gapless type) with disconnector</v>
          </cell>
          <cell r="C167" t="str">
            <v>Set</v>
          </cell>
          <cell r="D167">
            <v>1826.67</v>
          </cell>
          <cell r="E167">
            <v>225.77641199999999</v>
          </cell>
          <cell r="F167">
            <v>2052.4464120000002</v>
          </cell>
          <cell r="H167" t="str">
            <v>$</v>
          </cell>
        </row>
        <row r="168">
          <cell r="B168" t="str">
            <v>L.As. 11 KV (Gapless type)  with disconector</v>
          </cell>
          <cell r="C168" t="str">
            <v>Set</v>
          </cell>
          <cell r="D168">
            <v>940.19999999999993</v>
          </cell>
          <cell r="E168">
            <v>116.20871999999999</v>
          </cell>
          <cell r="F168">
            <v>1056.4087199999999</v>
          </cell>
          <cell r="H168" t="str">
            <v>$</v>
          </cell>
        </row>
        <row r="169">
          <cell r="B169" t="str">
            <v>Capacitor banks without Switchgear 11 KV 0.6 MVAR</v>
          </cell>
          <cell r="C169" t="str">
            <v>Set</v>
          </cell>
          <cell r="D169">
            <v>47094.038</v>
          </cell>
          <cell r="E169">
            <v>5820.8230967999998</v>
          </cell>
          <cell r="F169">
            <v>52914.861096799999</v>
          </cell>
          <cell r="H169" t="str">
            <v>$</v>
          </cell>
        </row>
        <row r="170">
          <cell r="B170" t="str">
            <v>Automatic capacitor switch 11 KV</v>
          </cell>
          <cell r="C170" t="str">
            <v>No.</v>
          </cell>
          <cell r="D170">
            <v>94629.87</v>
          </cell>
          <cell r="E170">
            <v>11696.251931999997</v>
          </cell>
          <cell r="F170">
            <v>106326.12193199999</v>
          </cell>
          <cell r="H170" t="str">
            <v>$</v>
          </cell>
        </row>
        <row r="171">
          <cell r="B171" t="str">
            <v>Kit Kat fuses 415 V 200 A</v>
          </cell>
          <cell r="C171" t="str">
            <v>No</v>
          </cell>
          <cell r="D171">
            <v>345.87</v>
          </cell>
          <cell r="E171">
            <v>42.749531999999995</v>
          </cell>
          <cell r="F171">
            <v>388.61953199999999</v>
          </cell>
          <cell r="H171" t="str">
            <v>$</v>
          </cell>
        </row>
        <row r="172">
          <cell r="B172" t="str">
            <v>Kit Kat fuses 415 V 100 A</v>
          </cell>
          <cell r="C172" t="str">
            <v>No</v>
          </cell>
          <cell r="D172">
            <v>224.26</v>
          </cell>
          <cell r="E172">
            <v>27.718535999999997</v>
          </cell>
          <cell r="F172">
            <v>251.97853599999999</v>
          </cell>
          <cell r="H172" t="str">
            <v>$</v>
          </cell>
        </row>
        <row r="173">
          <cell r="B173" t="str">
            <v>Single pole MCB with encloser 32 A</v>
          </cell>
          <cell r="C173" t="str">
            <v>No</v>
          </cell>
          <cell r="D173">
            <v>97.97</v>
          </cell>
          <cell r="E173">
            <v>12.109091999999999</v>
          </cell>
          <cell r="F173">
            <v>110.079092</v>
          </cell>
          <cell r="H173" t="str">
            <v>$</v>
          </cell>
        </row>
        <row r="174">
          <cell r="B174" t="str">
            <v>Single pole MCB with encloser 20 A</v>
          </cell>
          <cell r="C174" t="str">
            <v>No</v>
          </cell>
          <cell r="D174">
            <v>111.8</v>
          </cell>
          <cell r="E174">
            <v>13.818479999999997</v>
          </cell>
          <cell r="F174">
            <v>125.61847999999999</v>
          </cell>
          <cell r="H174" t="str">
            <v>$</v>
          </cell>
        </row>
        <row r="175">
          <cell r="B175" t="str">
            <v>Single pole MCB with encloser 10 A</v>
          </cell>
          <cell r="C175" t="str">
            <v>No</v>
          </cell>
          <cell r="D175">
            <v>97.97</v>
          </cell>
          <cell r="E175">
            <v>12.109091999999999</v>
          </cell>
          <cell r="F175">
            <v>110.079092</v>
          </cell>
          <cell r="H175" t="str">
            <v>$</v>
          </cell>
        </row>
        <row r="176">
          <cell r="B176" t="str">
            <v xml:space="preserve">22KV   metering cubical with ratio 5/5A CTs &amp; PTs but without meter </v>
          </cell>
          <cell r="C176" t="str">
            <v>Set</v>
          </cell>
          <cell r="D176">
            <v>105944.90700000001</v>
          </cell>
          <cell r="E176">
            <v>13094.790505199999</v>
          </cell>
          <cell r="F176">
            <v>119039.69750520001</v>
          </cell>
          <cell r="H176" t="str">
            <v>$</v>
          </cell>
        </row>
        <row r="177">
          <cell r="B177" t="str">
            <v>-do-          with ratio 10/5A</v>
          </cell>
          <cell r="C177" t="str">
            <v>Set</v>
          </cell>
          <cell r="D177">
            <v>103915.31</v>
          </cell>
          <cell r="E177">
            <v>12843.932315999999</v>
          </cell>
          <cell r="F177">
            <v>116759.24231599999</v>
          </cell>
          <cell r="H177" t="str">
            <v>$</v>
          </cell>
        </row>
        <row r="178">
          <cell r="B178" t="str">
            <v>-do-         with ratio 25/5A</v>
          </cell>
          <cell r="C178" t="str">
            <v>Set</v>
          </cell>
          <cell r="D178">
            <v>115997.069</v>
          </cell>
          <cell r="E178">
            <v>14337.237728399999</v>
          </cell>
          <cell r="F178">
            <v>130334.3067284</v>
          </cell>
          <cell r="H178" t="str">
            <v>$</v>
          </cell>
        </row>
        <row r="179">
          <cell r="B179" t="str">
            <v>-do-          with ratio 50/5A</v>
          </cell>
          <cell r="C179" t="str">
            <v>Set</v>
          </cell>
          <cell r="D179">
            <v>114992.98</v>
          </cell>
          <cell r="E179">
            <v>14213.132327999998</v>
          </cell>
          <cell r="F179">
            <v>129206.11232799999</v>
          </cell>
          <cell r="H179" t="str">
            <v>$</v>
          </cell>
        </row>
        <row r="180">
          <cell r="B180" t="str">
            <v xml:space="preserve">11KV   metering cubical with ratio 5/5A CTs &amp; PTs but without meter </v>
          </cell>
          <cell r="C180" t="str">
            <v>Set</v>
          </cell>
          <cell r="D180">
            <v>69892.066000000006</v>
          </cell>
          <cell r="E180">
            <v>8638.6593575999996</v>
          </cell>
          <cell r="F180">
            <v>78530.725357600008</v>
          </cell>
          <cell r="H180" t="str">
            <v>$</v>
          </cell>
        </row>
        <row r="181">
          <cell r="B181" t="str">
            <v>-do-          with ratio 10/5A</v>
          </cell>
          <cell r="C181" t="str">
            <v>Set</v>
          </cell>
          <cell r="D181">
            <v>74888.179999999993</v>
          </cell>
          <cell r="E181">
            <v>9256.1790479999981</v>
          </cell>
          <cell r="F181">
            <v>84144.359047999984</v>
          </cell>
          <cell r="H181" t="str">
            <v>$</v>
          </cell>
        </row>
        <row r="182">
          <cell r="B182" t="str">
            <v>-do-         with ratio 25/5A</v>
          </cell>
          <cell r="C182" t="str">
            <v>Set</v>
          </cell>
          <cell r="D182">
            <v>67359.14</v>
          </cell>
          <cell r="E182">
            <v>8325.589704</v>
          </cell>
          <cell r="F182">
            <v>75684.729703999998</v>
          </cell>
          <cell r="H182" t="str">
            <v>$</v>
          </cell>
        </row>
        <row r="183">
          <cell r="B183" t="str">
            <v>-do-          with ratio 50/5A</v>
          </cell>
          <cell r="C183" t="str">
            <v>Set</v>
          </cell>
          <cell r="D183">
            <v>67359.14</v>
          </cell>
          <cell r="E183">
            <v>8325.589704</v>
          </cell>
          <cell r="F183">
            <v>75684.729703999998</v>
          </cell>
          <cell r="H183" t="str">
            <v>$</v>
          </cell>
        </row>
        <row r="184">
          <cell r="B184" t="str">
            <v>-do-          with ratio 100/5A</v>
          </cell>
          <cell r="C184" t="str">
            <v>Set</v>
          </cell>
          <cell r="D184">
            <v>67359.14</v>
          </cell>
          <cell r="E184">
            <v>8325.589704</v>
          </cell>
          <cell r="F184">
            <v>75684.729703999998</v>
          </cell>
          <cell r="H184" t="str">
            <v>$</v>
          </cell>
        </row>
        <row r="185">
          <cell r="B185" t="str">
            <v>11 kV Extendable Ring Main unit</v>
          </cell>
          <cell r="C185" t="str">
            <v>No</v>
          </cell>
          <cell r="D185">
            <v>290006.65000000002</v>
          </cell>
          <cell r="E185">
            <v>35844.821940000002</v>
          </cell>
          <cell r="F185">
            <v>325851.47194000002</v>
          </cell>
          <cell r="H185" t="str">
            <v>$</v>
          </cell>
        </row>
        <row r="186">
          <cell r="B186" t="str">
            <v>11 kV Non Extendable Ring Main unit</v>
          </cell>
          <cell r="C186" t="str">
            <v>No</v>
          </cell>
          <cell r="D186">
            <v>279265.67</v>
          </cell>
          <cell r="E186">
            <v>34517.236811999996</v>
          </cell>
          <cell r="F186">
            <v>313782.90681199997</v>
          </cell>
          <cell r="H186" t="str">
            <v>$</v>
          </cell>
        </row>
        <row r="187">
          <cell r="B187" t="str">
            <v>22 kV Non Extendable Ring Main unit</v>
          </cell>
          <cell r="C187" t="str">
            <v>No</v>
          </cell>
          <cell r="D187">
            <v>407325.08</v>
          </cell>
          <cell r="E187">
            <v>50345.379887999996</v>
          </cell>
          <cell r="F187">
            <v>457670.45988800004</v>
          </cell>
          <cell r="H187" t="str">
            <v>$</v>
          </cell>
        </row>
        <row r="188">
          <cell r="B188" t="str">
            <v xml:space="preserve">Transformer Oil </v>
          </cell>
          <cell r="C188" t="str">
            <v>KL</v>
          </cell>
          <cell r="D188">
            <v>73693.600000000006</v>
          </cell>
          <cell r="E188">
            <v>7590.4408000000003</v>
          </cell>
          <cell r="F188">
            <v>81284.040800000002</v>
          </cell>
          <cell r="H188" t="str">
            <v>$</v>
          </cell>
        </row>
        <row r="190">
          <cell r="B190" t="str">
            <v>Cost of material</v>
          </cell>
        </row>
        <row r="191">
          <cell r="B191" t="str">
            <v xml:space="preserve">Erection on material                                         </v>
          </cell>
          <cell r="F191">
            <v>0.1</v>
          </cell>
        </row>
        <row r="192">
          <cell r="B192" t="str">
            <v xml:space="preserve">Transportation on material   </v>
          </cell>
          <cell r="F192">
            <v>0.05</v>
          </cell>
        </row>
        <row r="193">
          <cell r="B193" t="str">
            <v xml:space="preserve">Insurance on material </v>
          </cell>
          <cell r="F193">
            <v>0.01</v>
          </cell>
        </row>
        <row r="194">
          <cell r="B194" t="str">
            <v>Service Tax @ (10.3%  On 1+2+3)</v>
          </cell>
          <cell r="F194">
            <v>1.6480000000000002E-2</v>
          </cell>
        </row>
        <row r="195">
          <cell r="B195" t="str">
            <v xml:space="preserve">Contingencies on material                     </v>
          </cell>
          <cell r="F195">
            <v>0.03</v>
          </cell>
        </row>
        <row r="196">
          <cell r="B196" t="str">
            <v xml:space="preserve">T &amp; P on material        </v>
          </cell>
          <cell r="F196">
            <v>1.4999999999999999E-2</v>
          </cell>
        </row>
        <row r="197">
          <cell r="B197" t="str">
            <v>Contractor supervision on charges on material</v>
          </cell>
          <cell r="F197">
            <v>0.1</v>
          </cell>
        </row>
        <row r="198">
          <cell r="B198" t="str">
            <v>Contractor profit on Total Project Cost i.e. on Sub-Total-I</v>
          </cell>
          <cell r="F198">
            <v>0.05</v>
          </cell>
        </row>
        <row r="199">
          <cell r="B199" t="str">
            <v xml:space="preserve">Contractors Financing on material                                    </v>
          </cell>
          <cell r="F199">
            <v>0.03</v>
          </cell>
        </row>
        <row r="200">
          <cell r="B200" t="str">
            <v>Price Escalation on Material Cost</v>
          </cell>
          <cell r="F200">
            <v>0.05</v>
          </cell>
        </row>
        <row r="201">
          <cell r="B201" t="str">
            <v>H.O.supervision charges @ 1.5% (i.e. 15% of 10% on errection of material)</v>
          </cell>
          <cell r="F201">
            <v>1.4999999999999999E-2</v>
          </cell>
        </row>
        <row r="202">
          <cell r="B202" t="str">
            <v>Interest during Construction Period (on total project</v>
          </cell>
          <cell r="F202">
            <v>2.5000000000000001E-2</v>
          </cell>
        </row>
        <row r="204">
          <cell r="B204" t="str">
            <v>GROUP - XIII</v>
          </cell>
        </row>
        <row r="205">
          <cell r="B205" t="str">
            <v>11 KV Isolators with EB (800 A)</v>
          </cell>
          <cell r="C205" t="str">
            <v>Set</v>
          </cell>
          <cell r="D205">
            <v>39092.75</v>
          </cell>
          <cell r="E205">
            <v>4831.8638999999994</v>
          </cell>
          <cell r="F205">
            <v>43924.613899999997</v>
          </cell>
          <cell r="H205" t="str">
            <v>$</v>
          </cell>
        </row>
        <row r="206">
          <cell r="B206" t="str">
            <v>11 KV Isolators without EB (800 Amp.)</v>
          </cell>
          <cell r="C206" t="str">
            <v>Set</v>
          </cell>
          <cell r="D206">
            <v>34367.449999999997</v>
          </cell>
          <cell r="E206">
            <v>4247.8168199999991</v>
          </cell>
          <cell r="F206">
            <v>38615.266819999997</v>
          </cell>
          <cell r="H206" t="str">
            <v>$</v>
          </cell>
        </row>
        <row r="207">
          <cell r="B207" t="str">
            <v>22 KV Isolators with EB (800 A)</v>
          </cell>
          <cell r="C207" t="str">
            <v>Set</v>
          </cell>
          <cell r="D207">
            <v>41092.75</v>
          </cell>
          <cell r="E207">
            <v>5079.0638999999992</v>
          </cell>
          <cell r="F207">
            <v>46171.813900000001</v>
          </cell>
          <cell r="H207" t="str">
            <v>$</v>
          </cell>
        </row>
        <row r="208">
          <cell r="B208" t="str">
            <v>22 KV Isolators without EB (800 Amp.)</v>
          </cell>
          <cell r="C208" t="str">
            <v>Set</v>
          </cell>
          <cell r="D208">
            <v>36367.449999999997</v>
          </cell>
          <cell r="E208">
            <v>4495.0168199999989</v>
          </cell>
          <cell r="F208">
            <v>40862.466819999994</v>
          </cell>
          <cell r="H208" t="str">
            <v>$</v>
          </cell>
        </row>
        <row r="209">
          <cell r="B209" t="str">
            <v>33 KV Isolators with EB (800 A)</v>
          </cell>
          <cell r="C209" t="str">
            <v>Set</v>
          </cell>
          <cell r="D209">
            <v>46092.75</v>
          </cell>
          <cell r="E209">
            <v>4747.5532499999999</v>
          </cell>
          <cell r="F209">
            <v>50840.303249999997</v>
          </cell>
          <cell r="H209" t="str">
            <v>$</v>
          </cell>
        </row>
        <row r="210">
          <cell r="B210" t="str">
            <v>33 KV Isolators without EB (800 Amp.)</v>
          </cell>
          <cell r="C210" t="str">
            <v>Set</v>
          </cell>
          <cell r="D210">
            <v>41367.449999999997</v>
          </cell>
          <cell r="E210">
            <v>5113.0168199999989</v>
          </cell>
          <cell r="F210">
            <v>46480.466819999994</v>
          </cell>
          <cell r="H210" t="str">
            <v>$</v>
          </cell>
        </row>
        <row r="211">
          <cell r="B211" t="str">
            <v>AC Distribution Board 'B' type</v>
          </cell>
          <cell r="C211" t="str">
            <v>No.</v>
          </cell>
          <cell r="D211">
            <v>23953.58</v>
          </cell>
          <cell r="E211">
            <v>2960.6624879999999</v>
          </cell>
          <cell r="F211">
            <v>26914.242488000004</v>
          </cell>
          <cell r="H211" t="str">
            <v>$</v>
          </cell>
        </row>
        <row r="212">
          <cell r="B212" t="str">
            <v xml:space="preserve">C&amp;R panel for 33 KV for feeder breaker </v>
          </cell>
          <cell r="C212" t="str">
            <v>Set</v>
          </cell>
          <cell r="D212">
            <v>85639.44</v>
          </cell>
          <cell r="E212">
            <v>10585.034783999999</v>
          </cell>
          <cell r="F212">
            <v>96224.474784000005</v>
          </cell>
          <cell r="H212" t="str">
            <v>$</v>
          </cell>
        </row>
        <row r="213">
          <cell r="B213" t="str">
            <v>C&amp;R panel for 22 KV feeder breaker</v>
          </cell>
          <cell r="C213" t="str">
            <v>Set</v>
          </cell>
          <cell r="D213">
            <v>75639.44</v>
          </cell>
          <cell r="E213">
            <v>9349.0347839999995</v>
          </cell>
          <cell r="F213">
            <v>84988.474784000005</v>
          </cell>
          <cell r="H213" t="str">
            <v>$</v>
          </cell>
        </row>
        <row r="214">
          <cell r="B214" t="str">
            <v>C&amp;R panel for 33 KV Transformer with 1 Amp. Relay</v>
          </cell>
          <cell r="C214" t="str">
            <v>Set</v>
          </cell>
          <cell r="D214">
            <v>56712.15</v>
          </cell>
          <cell r="E214">
            <v>7009.6217399999996</v>
          </cell>
          <cell r="F214">
            <v>63721.771740000004</v>
          </cell>
          <cell r="H214" t="str">
            <v>$</v>
          </cell>
        </row>
        <row r="215">
          <cell r="B215" t="str">
            <v>C&amp;R panel for 22 KV Transformer with 1 A relay</v>
          </cell>
          <cell r="C215" t="str">
            <v>Set</v>
          </cell>
          <cell r="D215">
            <v>51712.15</v>
          </cell>
          <cell r="E215">
            <v>6391.6217399999996</v>
          </cell>
          <cell r="F215">
            <v>58103.771740000004</v>
          </cell>
          <cell r="H215" t="str">
            <v>$</v>
          </cell>
        </row>
        <row r="216">
          <cell r="B216" t="str">
            <v>33 KV VCB complete  1600 Amp (O.D.)</v>
          </cell>
          <cell r="C216" t="str">
            <v>No.</v>
          </cell>
          <cell r="D216">
            <v>167361</v>
          </cell>
          <cell r="E216">
            <v>20685.819599999999</v>
          </cell>
          <cell r="F216">
            <v>188046.81959999999</v>
          </cell>
          <cell r="H216" t="str">
            <v>$</v>
          </cell>
        </row>
        <row r="217">
          <cell r="B217" t="str">
            <v>22 KV VCB complete  1600 Amp (O.D.)</v>
          </cell>
          <cell r="C217" t="str">
            <v>No.</v>
          </cell>
          <cell r="D217">
            <v>157361.4</v>
          </cell>
          <cell r="E217">
            <v>19449.869039999998</v>
          </cell>
          <cell r="F217">
            <v>176811.26903999998</v>
          </cell>
          <cell r="H217" t="str">
            <v>$</v>
          </cell>
        </row>
        <row r="218">
          <cell r="B218" t="str">
            <v>C&amp;R panel for 33 KV Transformer with Diff. Protection</v>
          </cell>
          <cell r="C218" t="str">
            <v>Set</v>
          </cell>
          <cell r="D218">
            <v>128974.83</v>
          </cell>
          <cell r="E218">
            <v>15941.288987999998</v>
          </cell>
          <cell r="F218">
            <v>144916.118988</v>
          </cell>
          <cell r="H218" t="str">
            <v>$</v>
          </cell>
        </row>
        <row r="219">
          <cell r="B219" t="str">
            <v>C&amp;R panel for 22 KV Transformer with Diff. Protection</v>
          </cell>
          <cell r="C219" t="str">
            <v>Set</v>
          </cell>
          <cell r="D219">
            <v>111382.46</v>
          </cell>
          <cell r="E219">
            <v>13766.872056</v>
          </cell>
          <cell r="F219">
            <v>125149.33205600001</v>
          </cell>
          <cell r="H219" t="str">
            <v>$</v>
          </cell>
        </row>
        <row r="220">
          <cell r="B220" t="str">
            <v>11 kv 250 MVA OD Switchgears comprising of 1 Incomer and 3 single feeder with associated OD panels, Islators, C.T. &amp; P.T. etc.</v>
          </cell>
          <cell r="C220" t="str">
            <v>Set</v>
          </cell>
          <cell r="D220">
            <v>1051275</v>
          </cell>
          <cell r="E220">
            <v>129937.58999999998</v>
          </cell>
          <cell r="F220">
            <v>1181212.5900000001</v>
          </cell>
          <cell r="H220" t="str">
            <v>$</v>
          </cell>
        </row>
        <row r="221">
          <cell r="B221" t="str">
            <v>11kV I D switchgear (2 I/c+1 B/c+8O/G)</v>
          </cell>
          <cell r="C221" t="str">
            <v>Set</v>
          </cell>
          <cell r="D221">
            <v>2838034.88</v>
          </cell>
          <cell r="E221">
            <v>350781.11116799997</v>
          </cell>
          <cell r="F221">
            <v>3188815.9911679998</v>
          </cell>
          <cell r="H221" t="str">
            <v>$</v>
          </cell>
        </row>
        <row r="222">
          <cell r="B222" t="str">
            <v>33 KV P.T.</v>
          </cell>
          <cell r="C222" t="str">
            <v>No.</v>
          </cell>
          <cell r="D222">
            <v>16238.58</v>
          </cell>
          <cell r="E222">
            <v>2007.0884879999999</v>
          </cell>
          <cell r="F222">
            <v>18245.668487999999</v>
          </cell>
          <cell r="H222" t="str">
            <v>$</v>
          </cell>
        </row>
        <row r="223">
          <cell r="B223" t="str">
            <v>22 KV P.T.</v>
          </cell>
          <cell r="C223" t="str">
            <v>No.</v>
          </cell>
          <cell r="D223">
            <v>16238.58</v>
          </cell>
          <cell r="E223">
            <v>2007.0884879999999</v>
          </cell>
          <cell r="F223">
            <v>18245.668487999999</v>
          </cell>
          <cell r="H223" t="str">
            <v>$</v>
          </cell>
        </row>
        <row r="224">
          <cell r="B224" t="str">
            <v>33 kV C. T. (400-200/1-1-1)</v>
          </cell>
          <cell r="C224" t="str">
            <v>No.</v>
          </cell>
          <cell r="D224">
            <v>22984.97</v>
          </cell>
          <cell r="E224">
            <v>2840.9422919999997</v>
          </cell>
          <cell r="F224">
            <v>25825.912292000001</v>
          </cell>
          <cell r="H224" t="str">
            <v>$</v>
          </cell>
        </row>
        <row r="225">
          <cell r="B225" t="str">
            <v>22 KV C.T. Three core.</v>
          </cell>
          <cell r="C225" t="str">
            <v>No.</v>
          </cell>
          <cell r="D225">
            <v>22932.68</v>
          </cell>
          <cell r="E225">
            <v>2834.4792479999996</v>
          </cell>
          <cell r="F225">
            <v>25767.159248</v>
          </cell>
          <cell r="H225" t="str">
            <v>$</v>
          </cell>
        </row>
        <row r="226">
          <cell r="B226" t="str">
            <v>30 V, 100 AH Lead Acid Battery  sets</v>
          </cell>
          <cell r="C226" t="str">
            <v>Sets</v>
          </cell>
          <cell r="D226">
            <v>20510.89</v>
          </cell>
          <cell r="E226">
            <v>2535.1460039999997</v>
          </cell>
          <cell r="F226">
            <v>23046.036003999998</v>
          </cell>
          <cell r="H226" t="str">
            <v>$</v>
          </cell>
        </row>
        <row r="227">
          <cell r="B227" t="str">
            <v>Battery chargers suitable  for above</v>
          </cell>
          <cell r="C227" t="str">
            <v>No.</v>
          </cell>
          <cell r="D227">
            <v>29704.07</v>
          </cell>
          <cell r="E227">
            <v>3671.4230519999996</v>
          </cell>
          <cell r="F227">
            <v>33375.493051999998</v>
          </cell>
          <cell r="H227" t="str">
            <v>$</v>
          </cell>
        </row>
        <row r="228">
          <cell r="B228" t="str">
            <v>Battery set 30 Volt, 100 AH with Battery charger</v>
          </cell>
          <cell r="C228" t="str">
            <v>Set</v>
          </cell>
          <cell r="D228">
            <v>50214.96</v>
          </cell>
          <cell r="E228">
            <v>6206.5690559999994</v>
          </cell>
          <cell r="F228">
            <v>56421.529055999999</v>
          </cell>
          <cell r="H228" t="str">
            <v>$</v>
          </cell>
        </row>
        <row r="229">
          <cell r="B229" t="str">
            <v>33 KV Lightning Arrestors  (Station type)</v>
          </cell>
          <cell r="C229" t="str">
            <v>Set</v>
          </cell>
          <cell r="D229">
            <v>10232.040000000001</v>
          </cell>
          <cell r="E229">
            <v>1264.6801439999999</v>
          </cell>
          <cell r="F229">
            <v>11496.720144000001</v>
          </cell>
          <cell r="H229" t="str">
            <v>$</v>
          </cell>
        </row>
        <row r="230">
          <cell r="B230" t="str">
            <v>22 KV Lightning Arrestors  (Station type)</v>
          </cell>
          <cell r="C230" t="str">
            <v>set</v>
          </cell>
          <cell r="D230">
            <v>9870.93</v>
          </cell>
          <cell r="E230">
            <v>1220.0469479999999</v>
          </cell>
          <cell r="F230">
            <v>11090.976948</v>
          </cell>
          <cell r="H230" t="str">
            <v>$</v>
          </cell>
        </row>
        <row r="231">
          <cell r="B231" t="str">
            <v>Power Transformer 33/11 KV, 5 MVA</v>
          </cell>
          <cell r="C231" t="str">
            <v>No.</v>
          </cell>
          <cell r="D231">
            <v>3300000</v>
          </cell>
          <cell r="E231">
            <v>407879.99999999994</v>
          </cell>
          <cell r="F231">
            <v>3707880</v>
          </cell>
          <cell r="H231" t="str">
            <v>$</v>
          </cell>
        </row>
        <row r="232">
          <cell r="B232" t="str">
            <v xml:space="preserve">Power Transformer 33/11 KV, 10 MVA </v>
          </cell>
          <cell r="C232" t="str">
            <v>No.</v>
          </cell>
          <cell r="D232">
            <v>5500000</v>
          </cell>
          <cell r="E232">
            <v>679799.99999999988</v>
          </cell>
          <cell r="F232">
            <v>6179800</v>
          </cell>
          <cell r="H232" t="str">
            <v>$</v>
          </cell>
        </row>
        <row r="235">
          <cell r="B235" t="str">
            <v>11 KV Lightning Arrestors  (Station type)</v>
          </cell>
          <cell r="C235" t="str">
            <v>set</v>
          </cell>
          <cell r="F235">
            <v>10162.662177452401</v>
          </cell>
          <cell r="H235" t="str">
            <v>*</v>
          </cell>
        </row>
        <row r="236">
          <cell r="B236" t="str">
            <v xml:space="preserve">11 KV PT </v>
          </cell>
          <cell r="C236" t="str">
            <v>No.</v>
          </cell>
          <cell r="F236">
            <v>7847.697000000001</v>
          </cell>
          <cell r="H236" t="str">
            <v>*</v>
          </cell>
        </row>
        <row r="237">
          <cell r="B237" t="str">
            <v>11 / .433 KV 25 KVA Transformer</v>
          </cell>
          <cell r="C237" t="str">
            <v>No</v>
          </cell>
          <cell r="F237">
            <v>63000</v>
          </cell>
          <cell r="H237" t="str">
            <v>*</v>
          </cell>
        </row>
        <row r="238">
          <cell r="B238" t="str">
            <v>11 KV  V cross arm with clamp</v>
          </cell>
          <cell r="C238" t="str">
            <v>No</v>
          </cell>
          <cell r="F238">
            <v>580.13695555555546</v>
          </cell>
          <cell r="H238" t="str">
            <v>*</v>
          </cell>
        </row>
        <row r="239">
          <cell r="B239" t="str">
            <v>22 KV  V cross arm with clamp</v>
          </cell>
          <cell r="C239" t="str">
            <v>No</v>
          </cell>
          <cell r="F239">
            <v>822.71629999999993</v>
          </cell>
          <cell r="H239" t="str">
            <v>*</v>
          </cell>
        </row>
        <row r="240">
          <cell r="B240" t="str">
            <v>33 KV  V Cross Arms</v>
          </cell>
          <cell r="C240" t="str">
            <v>No</v>
          </cell>
          <cell r="F240">
            <v>822.71629999999993</v>
          </cell>
          <cell r="H240" t="str">
            <v>*</v>
          </cell>
        </row>
        <row r="241">
          <cell r="B241" t="str">
            <v>11 KV 250 MVA OD switchgear comprising of 2 incomer &amp; 4 single feeders with associated OD pannels , Isolators CT &amp; PT etc</v>
          </cell>
          <cell r="C241" t="str">
            <v>Set</v>
          </cell>
          <cell r="F241">
            <v>2067122.0325000002</v>
          </cell>
          <cell r="H241" t="str">
            <v>*</v>
          </cell>
        </row>
        <row r="242">
          <cell r="B242" t="str">
            <v>11 KV 250 MVA O.D. Switch gear with one I/C+ one O/G</v>
          </cell>
          <cell r="C242" t="str">
            <v>Set</v>
          </cell>
          <cell r="F242">
            <v>590606.29500000004</v>
          </cell>
          <cell r="H242" t="str">
            <v>*</v>
          </cell>
        </row>
        <row r="243">
          <cell r="B243" t="str">
            <v>11 KV 250 MVA O.D. Switch gear with one I/C+ three O/G</v>
          </cell>
          <cell r="C243" t="str">
            <v>Set</v>
          </cell>
          <cell r="F243">
            <v>1181212.5900000001</v>
          </cell>
          <cell r="H243" t="str">
            <v>*</v>
          </cell>
        </row>
        <row r="244">
          <cell r="B244" t="str">
            <v>22 kv 500 MVA OD Switchgears comprising of 1 Incomer and 3 single feeder with associated OD panels, Islators, C.T. &amp; P.T. etc.</v>
          </cell>
          <cell r="C244" t="str">
            <v>Set</v>
          </cell>
          <cell r="F244">
            <v>1781635.6262960001</v>
          </cell>
          <cell r="H244" t="str">
            <v>*</v>
          </cell>
        </row>
        <row r="245">
          <cell r="B245" t="str">
            <v>11 KV 3 Phase, Residual voltage Transformer with terminal connectors.</v>
          </cell>
          <cell r="C245" t="str">
            <v>No</v>
          </cell>
          <cell r="F245">
            <v>28188.600000000002</v>
          </cell>
          <cell r="H245" t="str">
            <v>*</v>
          </cell>
        </row>
        <row r="247">
          <cell r="B247" t="str">
            <v>11 KV 500 MVA ID switchgear comprising of one incomer ,3 O/G &amp; 1 B/C with associated OD panels, Isolators, CT &amp; PT etc.</v>
          </cell>
          <cell r="C247" t="str">
            <v>Set</v>
          </cell>
          <cell r="E247">
            <v>1449461.8141672725</v>
          </cell>
          <cell r="F247">
            <v>1449461.8141672725</v>
          </cell>
          <cell r="H247" t="str">
            <v>*</v>
          </cell>
        </row>
        <row r="248">
          <cell r="B248" t="str">
            <v>11 KV Capa. Bank 0.6 MVAR without switch</v>
          </cell>
          <cell r="C248" t="str">
            <v>Set</v>
          </cell>
          <cell r="F248">
            <v>50824.4</v>
          </cell>
          <cell r="H248" t="str">
            <v>*</v>
          </cell>
        </row>
        <row r="249">
          <cell r="B249" t="str">
            <v>11 KV CT 400 - 200 / 5 - 5 Indoor</v>
          </cell>
          <cell r="C249" t="str">
            <v>No</v>
          </cell>
          <cell r="F249">
            <v>6050.0000000000009</v>
          </cell>
          <cell r="H249" t="str">
            <v>*</v>
          </cell>
        </row>
        <row r="250">
          <cell r="B250" t="str">
            <v>11 KV CT 400 - 200 / 5 - 5 Outdoor</v>
          </cell>
          <cell r="C250" t="str">
            <v>No</v>
          </cell>
          <cell r="F250">
            <v>16500</v>
          </cell>
          <cell r="H250" t="str">
            <v>*</v>
          </cell>
        </row>
        <row r="251">
          <cell r="B251" t="str">
            <v>11 KV CT 600 - 300 / 5 - 5 Indoor</v>
          </cell>
          <cell r="C251" t="str">
            <v>No</v>
          </cell>
          <cell r="F251">
            <v>6050.0000000000009</v>
          </cell>
          <cell r="H251" t="str">
            <v>*</v>
          </cell>
        </row>
        <row r="252">
          <cell r="B252" t="str">
            <v>11 KV CT 600 - 300 / 5 - 5 Outdoor</v>
          </cell>
          <cell r="C252" t="str">
            <v>No</v>
          </cell>
          <cell r="F252">
            <v>18150</v>
          </cell>
          <cell r="H252" t="str">
            <v>*</v>
          </cell>
        </row>
        <row r="253">
          <cell r="B253" t="str">
            <v>CT - 11 KV 400 - 200 - 100/ 5-5-5 A / 3 Core I/D</v>
          </cell>
          <cell r="C253" t="str">
            <v>No</v>
          </cell>
          <cell r="F253">
            <v>21780</v>
          </cell>
        </row>
        <row r="254">
          <cell r="B254" t="str">
            <v>11 KV Feedar Pillar 2 Way</v>
          </cell>
          <cell r="C254" t="str">
            <v>No</v>
          </cell>
          <cell r="F254">
            <v>78650</v>
          </cell>
          <cell r="H254" t="str">
            <v>*</v>
          </cell>
        </row>
        <row r="255">
          <cell r="B255" t="str">
            <v>11 KV Guarding angle with clamp</v>
          </cell>
          <cell r="C255" t="str">
            <v>Kg</v>
          </cell>
          <cell r="F255">
            <v>47.05</v>
          </cell>
          <cell r="H255" t="str">
            <v>*</v>
          </cell>
        </row>
        <row r="256">
          <cell r="B256" t="str">
            <v>11 kV heat shrinkable Indoor termination joint kit for 3 C X 185 sqmm</v>
          </cell>
          <cell r="C256" t="str">
            <v>Kit</v>
          </cell>
          <cell r="F256">
            <v>1663.7500000000005</v>
          </cell>
          <cell r="H256" t="str">
            <v>*</v>
          </cell>
        </row>
        <row r="257">
          <cell r="B257" t="str">
            <v>11 kV heat shrinkable Indoor termination joint kit for 3 C X 120 sqmm</v>
          </cell>
          <cell r="C257" t="str">
            <v>Kit</v>
          </cell>
          <cell r="F257">
            <v>1663.7500000000005</v>
          </cell>
        </row>
        <row r="258">
          <cell r="B258" t="str">
            <v>11 kV heat shrinkable Indoor termination joint kit for 3 C X 240 sqmm</v>
          </cell>
          <cell r="C258" t="str">
            <v>Kit</v>
          </cell>
          <cell r="F258">
            <v>1710.9400000000003</v>
          </cell>
          <cell r="H258" t="str">
            <v>*</v>
          </cell>
        </row>
        <row r="259">
          <cell r="B259" t="str">
            <v>11 kV heat shrinkable Indoor termination joint kit for 3 C X 300 sqmm</v>
          </cell>
          <cell r="C259" t="str">
            <v>Kit</v>
          </cell>
          <cell r="F259">
            <v>1798.0600000000004</v>
          </cell>
          <cell r="H259" t="str">
            <v>*</v>
          </cell>
        </row>
        <row r="260">
          <cell r="B260" t="str">
            <v>11 kV heat shrinkable Indoor termination joint kit for 3 C X 95 sqmm</v>
          </cell>
          <cell r="C260" t="str">
            <v>Kit</v>
          </cell>
          <cell r="F260">
            <v>1264.45</v>
          </cell>
          <cell r="H260" t="str">
            <v>*</v>
          </cell>
        </row>
        <row r="261">
          <cell r="B261" t="str">
            <v>11 kV heat shrinkable Outdoor termination joint kit for 3 C X 185 sqmm</v>
          </cell>
          <cell r="C261" t="str">
            <v>Kit</v>
          </cell>
          <cell r="F261">
            <v>2063.0500000000006</v>
          </cell>
          <cell r="H261" t="str">
            <v>*</v>
          </cell>
        </row>
        <row r="262">
          <cell r="B262" t="str">
            <v>11 kV heat shrinkable Outdoor termination joint kit for 3 C X 120 sqmm</v>
          </cell>
          <cell r="C262" t="str">
            <v>Kit</v>
          </cell>
          <cell r="F262">
            <v>2063.0500000000006</v>
          </cell>
          <cell r="H262" t="str">
            <v>*</v>
          </cell>
        </row>
        <row r="263">
          <cell r="B263" t="str">
            <v>11 kV heat shrinkable Outdoor termination joint kit for 3 C X 240 sqmm</v>
          </cell>
          <cell r="C263" t="str">
            <v>Kit</v>
          </cell>
          <cell r="F263">
            <v>2196.1500000000005</v>
          </cell>
          <cell r="H263" t="str">
            <v>*</v>
          </cell>
        </row>
        <row r="264">
          <cell r="B264" t="str">
            <v>11 kV heat shrinkable Outdoor termination joint kit for 3 C X 300 sqmm</v>
          </cell>
          <cell r="C264" t="str">
            <v>Kit</v>
          </cell>
          <cell r="F264">
            <v>2196.1500000000005</v>
          </cell>
          <cell r="H264" t="str">
            <v>*</v>
          </cell>
        </row>
        <row r="265">
          <cell r="B265" t="str">
            <v>11 kV heat shrinkable Outdoor termination joint kit for 3 C X 95 sqmm</v>
          </cell>
          <cell r="C265" t="str">
            <v>Kit</v>
          </cell>
          <cell r="F265">
            <v>1577.8400000000001</v>
          </cell>
          <cell r="H265" t="str">
            <v>*</v>
          </cell>
        </row>
        <row r="266">
          <cell r="B266" t="str">
            <v>11 kV heat shrinkable Straight through joint kit for 3 C X 185 sqmm</v>
          </cell>
          <cell r="C266" t="str">
            <v>Kit</v>
          </cell>
          <cell r="F266">
            <v>5457.1</v>
          </cell>
          <cell r="H266" t="str">
            <v>*</v>
          </cell>
        </row>
        <row r="267">
          <cell r="B267" t="str">
            <v>11 kV heat shrinkable Straight through joint kit for 3 C X 120 sqmm</v>
          </cell>
          <cell r="C267" t="str">
            <v>Kit</v>
          </cell>
          <cell r="F267">
            <v>5457.1</v>
          </cell>
          <cell r="H267" t="str">
            <v>*</v>
          </cell>
        </row>
        <row r="268">
          <cell r="B268" t="str">
            <v>11 kV heat shrinkable Straight through joint kit for 3 C X 240 sqmm</v>
          </cell>
          <cell r="C268" t="str">
            <v>Kit</v>
          </cell>
          <cell r="F268">
            <v>5723.3</v>
          </cell>
          <cell r="H268" t="str">
            <v>*</v>
          </cell>
        </row>
        <row r="269">
          <cell r="B269" t="str">
            <v>11 kV heat shrinkable Straight through joint kit for 3 C X 300 sqmm</v>
          </cell>
          <cell r="C269" t="str">
            <v>Kit</v>
          </cell>
          <cell r="F269">
            <v>5723.3</v>
          </cell>
          <cell r="H269" t="str">
            <v>*</v>
          </cell>
        </row>
        <row r="270">
          <cell r="B270" t="str">
            <v>11 kV heat shrinkable Straight through joint kit for 3 C X 95 sqmm</v>
          </cell>
          <cell r="C270" t="str">
            <v>Kit</v>
          </cell>
          <cell r="F270">
            <v>4525.4000000000005</v>
          </cell>
          <cell r="H270" t="str">
            <v>*</v>
          </cell>
        </row>
        <row r="271">
          <cell r="B271" t="str">
            <v xml:space="preserve">11 KV Isolator with  EB 400 A </v>
          </cell>
          <cell r="C271" t="str">
            <v>Set</v>
          </cell>
          <cell r="F271">
            <v>37092</v>
          </cell>
          <cell r="H271" t="str">
            <v>*</v>
          </cell>
        </row>
        <row r="272">
          <cell r="B272" t="str">
            <v xml:space="preserve">11 KV Isolator without  EB 400 A </v>
          </cell>
          <cell r="C272" t="str">
            <v>Set</v>
          </cell>
          <cell r="F272">
            <v>32367</v>
          </cell>
          <cell r="H272" t="str">
            <v>*</v>
          </cell>
        </row>
        <row r="273">
          <cell r="B273" t="str">
            <v>11 KV Top fitting with clamp</v>
          </cell>
          <cell r="C273" t="str">
            <v>No</v>
          </cell>
          <cell r="F273">
            <v>82.5</v>
          </cell>
          <cell r="H273" t="str">
            <v>*</v>
          </cell>
        </row>
        <row r="274">
          <cell r="B274" t="str">
            <v>11 KV VCB 400 A Indoor</v>
          </cell>
          <cell r="C274" t="str">
            <v>No</v>
          </cell>
          <cell r="F274">
            <v>150000</v>
          </cell>
          <cell r="G274">
            <v>357500</v>
          </cell>
          <cell r="H274" t="str">
            <v>*</v>
          </cell>
        </row>
        <row r="275">
          <cell r="B275" t="str">
            <v>11 KV VCB 400 A Outdoor</v>
          </cell>
          <cell r="C275" t="str">
            <v>No</v>
          </cell>
          <cell r="F275">
            <v>150000</v>
          </cell>
          <cell r="G275">
            <v>357500</v>
          </cell>
          <cell r="H275" t="str">
            <v>*</v>
          </cell>
        </row>
        <row r="276">
          <cell r="B276" t="str">
            <v>11 KV VCB 800 A Indoor</v>
          </cell>
          <cell r="C276" t="str">
            <v>No</v>
          </cell>
          <cell r="F276">
            <v>155000</v>
          </cell>
          <cell r="G276">
            <v>357500</v>
          </cell>
          <cell r="H276" t="str">
            <v>*</v>
          </cell>
        </row>
        <row r="277">
          <cell r="B277" t="str">
            <v>11 KV VCB 800 A Outdoor</v>
          </cell>
          <cell r="C277" t="str">
            <v>No</v>
          </cell>
          <cell r="F277">
            <v>155000</v>
          </cell>
          <cell r="G277">
            <v>357500</v>
          </cell>
          <cell r="H277" t="str">
            <v>*</v>
          </cell>
        </row>
        <row r="278">
          <cell r="B278" t="str">
            <v>22 KV VCB complete  800 Amp (O.D.)</v>
          </cell>
          <cell r="C278" t="str">
            <v>No.</v>
          </cell>
          <cell r="D278">
            <v>229715.17</v>
          </cell>
          <cell r="E278">
            <v>28392.795011999999</v>
          </cell>
          <cell r="F278">
            <v>156000</v>
          </cell>
          <cell r="H278" t="str">
            <v>*</v>
          </cell>
        </row>
        <row r="279">
          <cell r="B279" t="str">
            <v>11 KV, 3 Phase, 400 amps. Isolator with earth switch, Double blade complete with set of insulators and terminal connectors.</v>
          </cell>
          <cell r="C279" t="str">
            <v>No</v>
          </cell>
          <cell r="F279">
            <v>48400.000000000007</v>
          </cell>
          <cell r="H279" t="str">
            <v>*</v>
          </cell>
        </row>
        <row r="280">
          <cell r="B280" t="str">
            <v>11kV 250 MVA OD switchgear comprising of one incomer and 3 single feeders withassociated o.d.panels</v>
          </cell>
          <cell r="C280" t="str">
            <v>set</v>
          </cell>
          <cell r="F280">
            <v>1630708.9480000001</v>
          </cell>
          <cell r="H280" t="str">
            <v>*</v>
          </cell>
        </row>
        <row r="281">
          <cell r="B281" t="str">
            <v>11 KV 250 MVA OD switchgear comprising of one incomer ,3 O/G &amp; 1 B/C with associated OD panels, Isolators, CT &amp; PT etc.</v>
          </cell>
          <cell r="C281" t="str">
            <v>set</v>
          </cell>
          <cell r="F281">
            <v>1476515.7375</v>
          </cell>
          <cell r="H281" t="str">
            <v>*</v>
          </cell>
        </row>
        <row r="282">
          <cell r="B282" t="str">
            <v>152x152 mm Cross Arm clamp</v>
          </cell>
          <cell r="C282" t="str">
            <v>Pair</v>
          </cell>
          <cell r="F282">
            <v>229.2</v>
          </cell>
          <cell r="H282" t="str">
            <v>*</v>
          </cell>
        </row>
        <row r="283">
          <cell r="B283" t="str">
            <v>152x152 mm pole clamps</v>
          </cell>
          <cell r="C283" t="str">
            <v>Pair</v>
          </cell>
          <cell r="F283">
            <v>229.2</v>
          </cell>
          <cell r="H283" t="str">
            <v>*</v>
          </cell>
        </row>
        <row r="284">
          <cell r="B284" t="str">
            <v>22 kV Heat shrik Indoor termination joint (Al) kit for XLPE 3 C X 240 sqmm</v>
          </cell>
          <cell r="C284" t="str">
            <v>Kit</v>
          </cell>
          <cell r="F284">
            <v>9763.4900000000016</v>
          </cell>
          <cell r="H284" t="str">
            <v>*</v>
          </cell>
        </row>
        <row r="285">
          <cell r="B285" t="str">
            <v>22 kV Heat shrik Indoor termination joint (Al) kit for XLPE 3 C X 95 sqmm</v>
          </cell>
          <cell r="C285" t="str">
            <v>Kit</v>
          </cell>
          <cell r="F285">
            <v>9763.4900000000016</v>
          </cell>
          <cell r="H285" t="str">
            <v>*</v>
          </cell>
        </row>
        <row r="286">
          <cell r="B286" t="str">
            <v>22 kV Heat shrik Outdoor termination joint (Al) kit for XLPE 3 C X 300 sqmm</v>
          </cell>
          <cell r="C286" t="str">
            <v>Kit</v>
          </cell>
          <cell r="F286">
            <v>14840.650000000003</v>
          </cell>
          <cell r="H286" t="str">
            <v>*</v>
          </cell>
        </row>
        <row r="287">
          <cell r="B287" t="str">
            <v>22 KV Lightning Arrestors  (Screw type)</v>
          </cell>
          <cell r="C287" t="str">
            <v>Set</v>
          </cell>
          <cell r="F287">
            <v>10512.47</v>
          </cell>
          <cell r="H287" t="str">
            <v>*</v>
          </cell>
        </row>
        <row r="288">
          <cell r="B288" t="str">
            <v>22 KV Post Insulator</v>
          </cell>
          <cell r="C288" t="str">
            <v>Nos</v>
          </cell>
          <cell r="F288">
            <v>825</v>
          </cell>
          <cell r="H288" t="str">
            <v>*</v>
          </cell>
        </row>
        <row r="289">
          <cell r="B289" t="str">
            <v>22 KV Transformer CR Panel With 1 Amp relay</v>
          </cell>
          <cell r="C289" t="str">
            <v>Set</v>
          </cell>
          <cell r="F289">
            <v>81643.188000000009</v>
          </cell>
          <cell r="H289" t="str">
            <v>*</v>
          </cell>
        </row>
        <row r="290">
          <cell r="B290" t="str">
            <v>33 kV Heat shrik Indoor termination joint (Al) kit for XLPE 3 C X 300 sqmm</v>
          </cell>
          <cell r="C290" t="str">
            <v>Kit</v>
          </cell>
          <cell r="F290">
            <v>15306.500000000004</v>
          </cell>
          <cell r="H290" t="str">
            <v>*</v>
          </cell>
        </row>
        <row r="291">
          <cell r="B291" t="str">
            <v>33 kV Heat shrik Outdoor termination joint (Al) kit for XLPE 3 C X 300 sqmm</v>
          </cell>
          <cell r="C291" t="str">
            <v>Kit</v>
          </cell>
          <cell r="F291">
            <v>20590.570000000003</v>
          </cell>
          <cell r="H291" t="str">
            <v>*</v>
          </cell>
        </row>
        <row r="292">
          <cell r="B292" t="str">
            <v>33 kV Heat shrik Straight through joint (Al) kit for XLPE 3 C X 300 sqmm</v>
          </cell>
          <cell r="C292" t="str">
            <v>Kit</v>
          </cell>
          <cell r="F292">
            <v>39930</v>
          </cell>
          <cell r="H292" t="str">
            <v>*</v>
          </cell>
        </row>
        <row r="293">
          <cell r="B293" t="str">
            <v>33 KV LA 9 KA</v>
          </cell>
          <cell r="C293" t="str">
            <v>Set</v>
          </cell>
          <cell r="F293">
            <v>16105.837000000001</v>
          </cell>
          <cell r="H293" t="str">
            <v>*</v>
          </cell>
        </row>
        <row r="294">
          <cell r="B294" t="str">
            <v>33 KV Post Insulator</v>
          </cell>
          <cell r="C294" t="str">
            <v>No</v>
          </cell>
          <cell r="F294">
            <v>907.50000000000011</v>
          </cell>
          <cell r="H294" t="str">
            <v>*</v>
          </cell>
        </row>
        <row r="295">
          <cell r="B295" t="str">
            <v>33 KV Top Fitting</v>
          </cell>
          <cell r="C295" t="str">
            <v>No</v>
          </cell>
          <cell r="F295">
            <v>346.91533333333336</v>
          </cell>
          <cell r="H295" t="str">
            <v>*</v>
          </cell>
        </row>
        <row r="296">
          <cell r="B296" t="str">
            <v>22 KV Top Fitting</v>
          </cell>
          <cell r="C296" t="str">
            <v>No</v>
          </cell>
          <cell r="F296">
            <v>346.91533333333336</v>
          </cell>
          <cell r="H296" t="str">
            <v>*</v>
          </cell>
        </row>
        <row r="297">
          <cell r="B297" t="str">
            <v>33 KV Transformer CR Panel With 1 Amp relay</v>
          </cell>
          <cell r="C297" t="str">
            <v>Set</v>
          </cell>
          <cell r="F297">
            <v>81643.188000000009</v>
          </cell>
          <cell r="H297" t="str">
            <v>*</v>
          </cell>
        </row>
        <row r="298">
          <cell r="B298" t="str">
            <v>33 KV Transformer CR Panel With Differential</v>
          </cell>
          <cell r="C298" t="str">
            <v>Set</v>
          </cell>
          <cell r="F298">
            <v>170562.37000000002</v>
          </cell>
          <cell r="H298" t="str">
            <v>*</v>
          </cell>
        </row>
        <row r="299">
          <cell r="B299" t="str">
            <v>9 KV, 10 KA, 1 Ph. Metal Oxide (Gapless) Lightning Arresters with terminal connectors.</v>
          </cell>
          <cell r="C299" t="str">
            <v>Set</v>
          </cell>
          <cell r="F299">
            <v>8456.8000000000011</v>
          </cell>
          <cell r="H299" t="str">
            <v>*</v>
          </cell>
        </row>
        <row r="300">
          <cell r="B300" t="str">
            <v>AAAC 80 sqmm</v>
          </cell>
          <cell r="C300" t="str">
            <v>Rmt</v>
          </cell>
          <cell r="F300">
            <v>43.56</v>
          </cell>
          <cell r="H300" t="str">
            <v>*</v>
          </cell>
        </row>
        <row r="301">
          <cell r="B301" t="str">
            <v>Aluminium Jointing  Sleeve for 100 Sq mm ACSR</v>
          </cell>
          <cell r="C301" t="str">
            <v>No</v>
          </cell>
          <cell r="F301">
            <v>121</v>
          </cell>
          <cell r="H301" t="str">
            <v>*</v>
          </cell>
        </row>
        <row r="302">
          <cell r="B302" t="str">
            <v>Aluminium Jointing  Sleeve for 30 Sq mm ACSR</v>
          </cell>
          <cell r="C302" t="str">
            <v>No</v>
          </cell>
          <cell r="F302">
            <v>121</v>
          </cell>
          <cell r="H302" t="str">
            <v>*</v>
          </cell>
        </row>
        <row r="303">
          <cell r="B303" t="str">
            <v>Aluminium Jointing  Sleeve for 55 Sq mm AAAC</v>
          </cell>
          <cell r="C303" t="str">
            <v>No</v>
          </cell>
          <cell r="F303">
            <v>121</v>
          </cell>
          <cell r="H303" t="str">
            <v>*</v>
          </cell>
        </row>
        <row r="304">
          <cell r="B304" t="str">
            <v>Armoured Copper control cable 12C X 2.5 Sq mm</v>
          </cell>
          <cell r="C304" t="str">
            <v>Mtr</v>
          </cell>
          <cell r="F304">
            <v>169.29000000000002</v>
          </cell>
          <cell r="H304" t="str">
            <v>*</v>
          </cell>
        </row>
        <row r="305">
          <cell r="B305" t="str">
            <v>Armoured Copper control cable 19C X 2.5 Sq mm</v>
          </cell>
          <cell r="C305" t="str">
            <v>Mtr</v>
          </cell>
          <cell r="F305">
            <v>258.72000000000003</v>
          </cell>
          <cell r="H305" t="str">
            <v>*</v>
          </cell>
        </row>
        <row r="306">
          <cell r="B306" t="str">
            <v>Armoured Copper control cable 4C X 2.5 Sq mm</v>
          </cell>
          <cell r="C306" t="str">
            <v>Mtr</v>
          </cell>
          <cell r="F306">
            <v>190.23400000000001</v>
          </cell>
          <cell r="H306" t="str">
            <v>*</v>
          </cell>
        </row>
        <row r="307">
          <cell r="B307" t="str">
            <v>Armoured Copper control cable 2Cx4 sq.mm.</v>
          </cell>
          <cell r="C307" t="str">
            <v>RMT</v>
          </cell>
          <cell r="D307">
            <v>83.787120000000002</v>
          </cell>
          <cell r="E307">
            <v>10.356088032000001</v>
          </cell>
          <cell r="F307">
            <v>94.143208032000004</v>
          </cell>
          <cell r="H307" t="str">
            <v>*</v>
          </cell>
        </row>
        <row r="308">
          <cell r="B308" t="str">
            <v>Black bituminus paint</v>
          </cell>
          <cell r="C308" t="str">
            <v>Ltr</v>
          </cell>
          <cell r="F308">
            <v>45.1</v>
          </cell>
          <cell r="H308" t="str">
            <v>*</v>
          </cell>
        </row>
        <row r="309">
          <cell r="B309" t="str">
            <v>C&amp;R  Panel  for  11 kV Outgoing  Feeder OD</v>
          </cell>
          <cell r="C309" t="str">
            <v>No</v>
          </cell>
          <cell r="F309">
            <v>84988.474784000005</v>
          </cell>
          <cell r="H309" t="str">
            <v>*</v>
          </cell>
        </row>
        <row r="310">
          <cell r="B310" t="str">
            <v>Capacitor Bank 11 KV  1.2 MVAR ( 200 KVAR x 6 ) Single Star connected with Internal fuses, Interconnected mounting Structure, Insulators &amp; Other Accessories</v>
          </cell>
          <cell r="C310" t="str">
            <v>Set</v>
          </cell>
          <cell r="F310">
            <v>990000</v>
          </cell>
          <cell r="H310" t="str">
            <v>*</v>
          </cell>
        </row>
        <row r="311">
          <cell r="B311" t="str">
            <v>Capacitor banks wit Switchgear 11 KV 3 MVAR</v>
          </cell>
          <cell r="C311" t="str">
            <v>Set</v>
          </cell>
          <cell r="F311">
            <v>1486100</v>
          </cell>
          <cell r="H311" t="str">
            <v>*</v>
          </cell>
        </row>
        <row r="312">
          <cell r="B312" t="str">
            <v>Clamp for PT</v>
          </cell>
          <cell r="C312" t="str">
            <v>No</v>
          </cell>
          <cell r="F312">
            <v>1497.1</v>
          </cell>
          <cell r="H312" t="str">
            <v>*</v>
          </cell>
        </row>
        <row r="313">
          <cell r="B313" t="str">
            <v>Clamp for CT</v>
          </cell>
          <cell r="C313" t="str">
            <v>No</v>
          </cell>
          <cell r="F313">
            <v>1497.1</v>
          </cell>
          <cell r="H313" t="str">
            <v>*</v>
          </cell>
        </row>
        <row r="314">
          <cell r="B314" t="str">
            <v>Clamps for 33 KV V.C.B.</v>
          </cell>
          <cell r="C314" t="str">
            <v>No</v>
          </cell>
          <cell r="F314">
            <v>2142.91</v>
          </cell>
          <cell r="H314" t="str">
            <v>*</v>
          </cell>
        </row>
        <row r="315">
          <cell r="B315" t="str">
            <v>Clamp for T/F Bushing special  type  with  tinned  copper  and  Al  Palm</v>
          </cell>
          <cell r="C315" t="str">
            <v>No</v>
          </cell>
          <cell r="F315">
            <v>4289.09</v>
          </cell>
          <cell r="H315" t="str">
            <v>*</v>
          </cell>
        </row>
        <row r="316">
          <cell r="B316" t="str">
            <v>Clamps for 100 x 116 mm  RSJ Pole Stay</v>
          </cell>
          <cell r="C316" t="str">
            <v>Pair</v>
          </cell>
          <cell r="F316">
            <v>154.80000000000001</v>
          </cell>
          <cell r="H316" t="str">
            <v>*</v>
          </cell>
        </row>
        <row r="317">
          <cell r="B317" t="str">
            <v>Clamps for 152 x 152 mm  RSJ Pole Stay</v>
          </cell>
          <cell r="C317" t="str">
            <v>Pair</v>
          </cell>
          <cell r="F317">
            <v>229.1</v>
          </cell>
          <cell r="H317" t="str">
            <v>*</v>
          </cell>
        </row>
        <row r="318">
          <cell r="B318" t="str">
            <v>Clamps for 33 KV C.T.</v>
          </cell>
          <cell r="C318" t="str">
            <v>No</v>
          </cell>
          <cell r="F318">
            <v>1497.1</v>
          </cell>
          <cell r="H318" t="str">
            <v>*</v>
          </cell>
        </row>
        <row r="319">
          <cell r="B319" t="str">
            <v>Clamps for 33 KV Isolator</v>
          </cell>
          <cell r="C319" t="str">
            <v>No</v>
          </cell>
          <cell r="F319">
            <v>1071.4000000000001</v>
          </cell>
          <cell r="H319" t="str">
            <v>*</v>
          </cell>
        </row>
        <row r="320">
          <cell r="B320" t="str">
            <v>Clamps for 33 KV P.T.</v>
          </cell>
          <cell r="C320" t="str">
            <v>No</v>
          </cell>
          <cell r="F320">
            <v>1497.1</v>
          </cell>
          <cell r="H320" t="str">
            <v>*</v>
          </cell>
        </row>
        <row r="321">
          <cell r="B321" t="str">
            <v>Coal</v>
          </cell>
          <cell r="C321" t="str">
            <v>Kg.</v>
          </cell>
          <cell r="F321">
            <v>6</v>
          </cell>
          <cell r="H321" t="str">
            <v>*</v>
          </cell>
        </row>
        <row r="322">
          <cell r="B322" t="str">
            <v>Concreting ration 1:4:8</v>
          </cell>
          <cell r="C322" t="str">
            <v>CMtr</v>
          </cell>
          <cell r="F322">
            <v>3518</v>
          </cell>
          <cell r="H322" t="str">
            <v>*</v>
          </cell>
        </row>
        <row r="323">
          <cell r="B323" t="str">
            <v>Concreting ration 1:3:6</v>
          </cell>
          <cell r="C323" t="str">
            <v>CMtr</v>
          </cell>
          <cell r="F323">
            <v>4046</v>
          </cell>
          <cell r="H323" t="str">
            <v>*</v>
          </cell>
        </row>
        <row r="324">
          <cell r="B324" t="str">
            <v xml:space="preserve">Connectors for T/F Bushing </v>
          </cell>
          <cell r="C324" t="str">
            <v>Nos.</v>
          </cell>
          <cell r="F324">
            <v>3899.17</v>
          </cell>
          <cell r="H324" t="str">
            <v>*</v>
          </cell>
        </row>
        <row r="325">
          <cell r="B325" t="str">
            <v>Control Panel complete with NDR,UV,OV &amp; 2 O/C + 1 E/F  and Time delay relay  and accessories.</v>
          </cell>
          <cell r="C325" t="str">
            <v>No</v>
          </cell>
          <cell r="F325">
            <v>81643.188000000009</v>
          </cell>
          <cell r="H325" t="str">
            <v>*</v>
          </cell>
        </row>
        <row r="326">
          <cell r="B326" t="str">
            <v>CT 200 -100 / 5 - 5 Amp11 KV 1 Ph. Oil filled Out Door Type with Terminal connections</v>
          </cell>
          <cell r="C326" t="str">
            <v>No</v>
          </cell>
          <cell r="F326">
            <v>16940</v>
          </cell>
          <cell r="H326" t="str">
            <v>*</v>
          </cell>
        </row>
        <row r="327">
          <cell r="B327" t="str">
            <v>Cutpoint channel - 11 KV</v>
          </cell>
          <cell r="C327" t="str">
            <v>Pair</v>
          </cell>
          <cell r="F327">
            <v>835</v>
          </cell>
          <cell r="H327" t="str">
            <v>*</v>
          </cell>
        </row>
        <row r="328">
          <cell r="B328" t="str">
            <v>Cutpoint channel - 33 / 22 KV</v>
          </cell>
          <cell r="C328" t="str">
            <v>Pair</v>
          </cell>
          <cell r="F328">
            <v>1350</v>
          </cell>
          <cell r="H328" t="str">
            <v>*</v>
          </cell>
        </row>
        <row r="329">
          <cell r="B329" t="str">
            <v>Danger Board in yard.</v>
          </cell>
          <cell r="C329" t="str">
            <v>No</v>
          </cell>
          <cell r="F329">
            <v>49</v>
          </cell>
          <cell r="H329" t="str">
            <v>*</v>
          </cell>
        </row>
        <row r="330">
          <cell r="B330" t="str">
            <v>DTC  Metering  Cabinet ( Box )</v>
          </cell>
          <cell r="C330" t="str">
            <v>No</v>
          </cell>
          <cell r="F330">
            <v>4235</v>
          </cell>
          <cell r="H330" t="str">
            <v>*</v>
          </cell>
        </row>
        <row r="331">
          <cell r="B331" t="str">
            <v>Earthing Sets H.T of C.I.pipe 150 mm 3 mtr.</v>
          </cell>
          <cell r="C331" t="str">
            <v>No.</v>
          </cell>
          <cell r="F331">
            <v>6655.0000000000009</v>
          </cell>
          <cell r="H331" t="str">
            <v>*</v>
          </cell>
        </row>
        <row r="332">
          <cell r="B332" t="str">
            <v>Earthing Replenishment for DTC</v>
          </cell>
          <cell r="C332" t="str">
            <v>Set</v>
          </cell>
          <cell r="F332">
            <v>11000</v>
          </cell>
          <cell r="H332" t="str">
            <v>*</v>
          </cell>
        </row>
        <row r="333">
          <cell r="B333" t="str">
            <v xml:space="preserve">Electron  Powder </v>
          </cell>
          <cell r="C333" t="str">
            <v>Kg</v>
          </cell>
          <cell r="F333">
            <v>10</v>
          </cell>
          <cell r="H333" t="str">
            <v>*</v>
          </cell>
        </row>
        <row r="334">
          <cell r="B334" t="str">
            <v>Aluminium Bobbins for neutral</v>
          </cell>
          <cell r="C334" t="str">
            <v>No.</v>
          </cell>
          <cell r="F334">
            <v>33</v>
          </cell>
          <cell r="H334" t="str">
            <v>*</v>
          </cell>
        </row>
        <row r="335">
          <cell r="B335" t="str">
            <v>Fire Extinguisher with stand</v>
          </cell>
          <cell r="C335" t="str">
            <v>Set</v>
          </cell>
          <cell r="F335">
            <v>4840</v>
          </cell>
          <cell r="H335" t="str">
            <v>*</v>
          </cell>
        </row>
        <row r="336">
          <cell r="B336" t="str">
            <v>Furniture for S/Stn.</v>
          </cell>
          <cell r="C336" t="str">
            <v>L.S.</v>
          </cell>
          <cell r="F336">
            <v>6050.0000000000009</v>
          </cell>
          <cell r="H336" t="str">
            <v>*</v>
          </cell>
        </row>
        <row r="337">
          <cell r="B337" t="str">
            <v>Flood lights with control gear box &amp; 250w SV Lamp</v>
          </cell>
          <cell r="C337" t="str">
            <v>No</v>
          </cell>
          <cell r="F337">
            <v>3388.0000000000005</v>
          </cell>
          <cell r="H337" t="str">
            <v>*</v>
          </cell>
        </row>
        <row r="338">
          <cell r="B338" t="str">
            <v>Foundation for 11 kV Isolators</v>
          </cell>
          <cell r="F338">
            <v>3518</v>
          </cell>
          <cell r="H338" t="str">
            <v>*</v>
          </cell>
        </row>
        <row r="339">
          <cell r="B339" t="str">
            <v>Foundation for 11 kV Isolators without EB</v>
          </cell>
          <cell r="F339">
            <v>3518</v>
          </cell>
          <cell r="H339" t="str">
            <v>*</v>
          </cell>
        </row>
        <row r="340">
          <cell r="B340" t="str">
            <v>Foundation for 11 kV Lightning Arrestor</v>
          </cell>
          <cell r="F340">
            <v>3518</v>
          </cell>
          <cell r="H340" t="str">
            <v>*</v>
          </cell>
        </row>
        <row r="341">
          <cell r="B341" t="str">
            <v>Foundation for 11 kV C.Ts</v>
          </cell>
          <cell r="F341">
            <v>3518</v>
          </cell>
          <cell r="H341" t="str">
            <v>*</v>
          </cell>
        </row>
        <row r="342">
          <cell r="B342" t="str">
            <v>Foundation for 11 kV P.Ts</v>
          </cell>
          <cell r="F342">
            <v>3518</v>
          </cell>
          <cell r="H342" t="str">
            <v>*</v>
          </cell>
        </row>
        <row r="343">
          <cell r="B343" t="str">
            <v>Foundation for 11 kV Breaker</v>
          </cell>
          <cell r="F343">
            <v>3518</v>
          </cell>
          <cell r="H343" t="str">
            <v>*</v>
          </cell>
        </row>
        <row r="344">
          <cell r="B344" t="str">
            <v>Foundation for Gantry Structures</v>
          </cell>
          <cell r="F344">
            <v>3518</v>
          </cell>
          <cell r="H344" t="str">
            <v>*</v>
          </cell>
        </row>
        <row r="345">
          <cell r="B345" t="str">
            <v>Foundation for 22 kV Isolators</v>
          </cell>
          <cell r="F345">
            <v>3518</v>
          </cell>
          <cell r="H345" t="str">
            <v>*</v>
          </cell>
        </row>
        <row r="346">
          <cell r="B346" t="str">
            <v>Foundation for 22 kV Isolators without EB</v>
          </cell>
          <cell r="F346">
            <v>3518</v>
          </cell>
          <cell r="H346" t="str">
            <v>*</v>
          </cell>
        </row>
        <row r="347">
          <cell r="B347" t="str">
            <v>Foundation for 22 kV Lightning Arrestor</v>
          </cell>
          <cell r="F347">
            <v>3518</v>
          </cell>
          <cell r="H347" t="str">
            <v>*</v>
          </cell>
        </row>
        <row r="348">
          <cell r="B348" t="str">
            <v>Foundation for 22 kV C.Ts</v>
          </cell>
          <cell r="F348">
            <v>3518</v>
          </cell>
          <cell r="H348" t="str">
            <v>*</v>
          </cell>
        </row>
        <row r="349">
          <cell r="B349" t="str">
            <v>Foundation for 22 kV Breaker</v>
          </cell>
          <cell r="F349">
            <v>3518</v>
          </cell>
          <cell r="H349" t="str">
            <v>*</v>
          </cell>
        </row>
        <row r="350">
          <cell r="B350" t="str">
            <v>Foundation for Gantry Structures</v>
          </cell>
          <cell r="F350">
            <v>3518</v>
          </cell>
          <cell r="H350" t="str">
            <v>*</v>
          </cell>
        </row>
        <row r="351">
          <cell r="B351" t="str">
            <v>Foundation for 33 kV Isolators with EB</v>
          </cell>
          <cell r="F351">
            <v>4046</v>
          </cell>
          <cell r="H351" t="str">
            <v>*</v>
          </cell>
        </row>
        <row r="352">
          <cell r="B352" t="str">
            <v>Foundation for 33 kV Isolators without EB</v>
          </cell>
          <cell r="F352">
            <v>4046</v>
          </cell>
          <cell r="H352" t="str">
            <v>*</v>
          </cell>
        </row>
        <row r="353">
          <cell r="B353" t="str">
            <v>Foundation for 33 kV Lightning Arrestor</v>
          </cell>
          <cell r="F353">
            <v>4046</v>
          </cell>
          <cell r="H353" t="str">
            <v>*</v>
          </cell>
        </row>
        <row r="354">
          <cell r="B354" t="str">
            <v>Foundation for 33 kV C.Ts</v>
          </cell>
          <cell r="F354">
            <v>4046</v>
          </cell>
          <cell r="H354" t="str">
            <v>*</v>
          </cell>
        </row>
        <row r="355">
          <cell r="B355" t="str">
            <v>Foundation for 33 kV P.Ts</v>
          </cell>
          <cell r="F355">
            <v>3518</v>
          </cell>
          <cell r="H355" t="str">
            <v>*</v>
          </cell>
        </row>
        <row r="356">
          <cell r="B356" t="str">
            <v>Foundation for 33 kV Breaker</v>
          </cell>
          <cell r="F356">
            <v>4046</v>
          </cell>
          <cell r="H356" t="str">
            <v>*</v>
          </cell>
        </row>
        <row r="357">
          <cell r="B357" t="str">
            <v>Foundation for Gantry Structures</v>
          </cell>
          <cell r="F357">
            <v>4046</v>
          </cell>
          <cell r="H357" t="str">
            <v>*</v>
          </cell>
        </row>
        <row r="358">
          <cell r="B358" t="str">
            <v>HT Pillar Foundation</v>
          </cell>
          <cell r="E358" t="str">
            <v/>
          </cell>
          <cell r="F358">
            <v>12100.000000000002</v>
          </cell>
          <cell r="H358" t="str">
            <v>*</v>
          </cell>
        </row>
        <row r="359">
          <cell r="B359" t="str">
            <v>G.I. Pipe 110 mm</v>
          </cell>
          <cell r="C359" t="str">
            <v>Mtr</v>
          </cell>
          <cell r="F359">
            <v>193.60000000000002</v>
          </cell>
          <cell r="H359" t="str">
            <v>*</v>
          </cell>
        </row>
        <row r="360">
          <cell r="B360" t="str">
            <v>G.I.Nut Bolts</v>
          </cell>
          <cell r="C360" t="str">
            <v>Kg</v>
          </cell>
          <cell r="F360">
            <v>73</v>
          </cell>
          <cell r="H360" t="str">
            <v>*</v>
          </cell>
        </row>
        <row r="361">
          <cell r="B361" t="str">
            <v>G.I.Nut Boltss Washer &amp; Misc Material</v>
          </cell>
          <cell r="C361" t="str">
            <v>L.S</v>
          </cell>
          <cell r="F361">
            <v>1815</v>
          </cell>
          <cell r="H361" t="str">
            <v>*</v>
          </cell>
        </row>
        <row r="362">
          <cell r="B362" t="str">
            <v>GI Pipe 20 mm</v>
          </cell>
          <cell r="C362" t="str">
            <v>Mtr</v>
          </cell>
          <cell r="F362">
            <v>57</v>
          </cell>
          <cell r="H362" t="str">
            <v>*</v>
          </cell>
        </row>
        <row r="363">
          <cell r="B363" t="str">
            <v>GI Pipe 25 mm</v>
          </cell>
          <cell r="C363" t="str">
            <v>Mtr</v>
          </cell>
          <cell r="F363">
            <v>72</v>
          </cell>
          <cell r="H363" t="str">
            <v>*</v>
          </cell>
        </row>
        <row r="364">
          <cell r="B364" t="str">
            <v>Gantry Structures</v>
          </cell>
          <cell r="F364">
            <v>55</v>
          </cell>
          <cell r="H364" t="str">
            <v>*</v>
          </cell>
        </row>
        <row r="365">
          <cell r="B365" t="str">
            <v>Half round cement pipe ( 150mm X 1mtr)</v>
          </cell>
          <cell r="C365" t="str">
            <v>No</v>
          </cell>
          <cell r="F365">
            <v>95</v>
          </cell>
          <cell r="H365" t="str">
            <v>*</v>
          </cell>
        </row>
        <row r="366">
          <cell r="B366" t="str">
            <v>Hot dip Galvanised Elevating Structure for Capacitor Bank &amp; RVT, Isolator, VCB etc.</v>
          </cell>
          <cell r="C366" t="str">
            <v>Set</v>
          </cell>
          <cell r="F366">
            <v>48400</v>
          </cell>
          <cell r="H366" t="str">
            <v>*</v>
          </cell>
        </row>
        <row r="367">
          <cell r="B367" t="str">
            <v>Jointing Sleeves for Conductor.</v>
          </cell>
          <cell r="C367" t="str">
            <v>No</v>
          </cell>
          <cell r="F367">
            <v>36</v>
          </cell>
          <cell r="H367" t="str">
            <v>*</v>
          </cell>
        </row>
        <row r="368">
          <cell r="B368" t="str">
            <v>L.Board with clamp</v>
          </cell>
          <cell r="C368" t="str">
            <v>No</v>
          </cell>
          <cell r="F368">
            <v>242</v>
          </cell>
          <cell r="H368" t="str">
            <v>*</v>
          </cell>
        </row>
        <row r="369">
          <cell r="B369" t="str">
            <v>L.T. 2 Core Cable 2.5 sqmm Armoured</v>
          </cell>
          <cell r="C369" t="str">
            <v>Mtr</v>
          </cell>
          <cell r="F369">
            <v>77</v>
          </cell>
          <cell r="H369" t="str">
            <v>*</v>
          </cell>
        </row>
        <row r="370">
          <cell r="B370" t="str">
            <v>L.T. 2 Core Cable 2.5 sqmm Un-armoured</v>
          </cell>
          <cell r="C370" t="str">
            <v>Mtr</v>
          </cell>
          <cell r="F370">
            <v>51</v>
          </cell>
          <cell r="H370" t="str">
            <v>*</v>
          </cell>
        </row>
        <row r="371">
          <cell r="B371" t="str">
            <v>L.T. 2 Core Cable 4 sqmm Armoured</v>
          </cell>
          <cell r="C371" t="str">
            <v>Mtr</v>
          </cell>
          <cell r="F371">
            <v>85</v>
          </cell>
          <cell r="H371" t="str">
            <v>*</v>
          </cell>
        </row>
        <row r="372">
          <cell r="B372" t="str">
            <v>L.T. 2 Core Cable 4 sqmm Un-armoured</v>
          </cell>
          <cell r="C372" t="str">
            <v>Mtr</v>
          </cell>
          <cell r="F372">
            <v>55</v>
          </cell>
          <cell r="H372" t="str">
            <v>*</v>
          </cell>
        </row>
        <row r="373">
          <cell r="B373" t="str">
            <v>L.T. Feedar Pillar 4 Way</v>
          </cell>
          <cell r="C373" t="str">
            <v>No</v>
          </cell>
          <cell r="F373">
            <v>23595</v>
          </cell>
          <cell r="H373" t="str">
            <v>*</v>
          </cell>
        </row>
        <row r="374">
          <cell r="B374" t="str">
            <v>L.T. Feedar Pillar 6 Way</v>
          </cell>
          <cell r="C374" t="str">
            <v>No</v>
          </cell>
          <cell r="F374">
            <v>30855</v>
          </cell>
          <cell r="H374" t="str">
            <v>*</v>
          </cell>
        </row>
        <row r="375">
          <cell r="B375" t="str">
            <v>L.T. Four pin cross arm with clamp</v>
          </cell>
          <cell r="C375" t="str">
            <v>No</v>
          </cell>
          <cell r="F375">
            <v>532</v>
          </cell>
          <cell r="H375" t="str">
            <v>*</v>
          </cell>
        </row>
        <row r="376">
          <cell r="B376" t="str">
            <v xml:space="preserve">L.T. Mini Feedar Pillar </v>
          </cell>
          <cell r="C376" t="str">
            <v>No</v>
          </cell>
          <cell r="F376">
            <v>9075</v>
          </cell>
          <cell r="H376" t="str">
            <v>*</v>
          </cell>
        </row>
        <row r="377">
          <cell r="B377" t="str">
            <v>L.T. PVC armoured cable 2/C 50 Sq.mm</v>
          </cell>
          <cell r="C377" t="str">
            <v>mtr</v>
          </cell>
          <cell r="F377">
            <v>116</v>
          </cell>
          <cell r="H377" t="str">
            <v>*</v>
          </cell>
        </row>
        <row r="378">
          <cell r="B378" t="str">
            <v xml:space="preserve">L.T. Shackle Hardware  </v>
          </cell>
          <cell r="C378" t="str">
            <v>Pair</v>
          </cell>
          <cell r="F378">
            <v>29</v>
          </cell>
          <cell r="H378" t="str">
            <v>*</v>
          </cell>
        </row>
        <row r="379">
          <cell r="B379" t="str">
            <v>L.T. Stay Insulators     [ Firm Price ]</v>
          </cell>
          <cell r="C379" t="str">
            <v>No</v>
          </cell>
          <cell r="F379">
            <v>12</v>
          </cell>
          <cell r="H379" t="str">
            <v>*</v>
          </cell>
        </row>
        <row r="380">
          <cell r="B380" t="str">
            <v>L.T. Two pin cross arm with clamp</v>
          </cell>
          <cell r="C380" t="str">
            <v>No</v>
          </cell>
          <cell r="F380">
            <v>363</v>
          </cell>
          <cell r="H380" t="str">
            <v>*</v>
          </cell>
        </row>
        <row r="381">
          <cell r="B381" t="str">
            <v xml:space="preserve">LT  CTs ( Ring Type ) </v>
          </cell>
          <cell r="C381" t="str">
            <v>No</v>
          </cell>
          <cell r="F381">
            <v>2420</v>
          </cell>
          <cell r="H381" t="str">
            <v>*</v>
          </cell>
        </row>
        <row r="382">
          <cell r="B382" t="str">
            <v>LT Dist. Box 25 KVA With Kitkat</v>
          </cell>
          <cell r="C382" t="str">
            <v>No</v>
          </cell>
          <cell r="F382">
            <v>16175.37</v>
          </cell>
          <cell r="H382" t="str">
            <v>*</v>
          </cell>
        </row>
        <row r="383">
          <cell r="B383" t="str">
            <v>LT Dist. Box 25 KVA With MCCB</v>
          </cell>
          <cell r="C383" t="str">
            <v>No</v>
          </cell>
          <cell r="F383">
            <v>19058.740000000002</v>
          </cell>
          <cell r="H383" t="str">
            <v>*</v>
          </cell>
        </row>
        <row r="384">
          <cell r="B384" t="str">
            <v>LT Feeder Pillar 2/3 Way</v>
          </cell>
          <cell r="C384" t="str">
            <v>No</v>
          </cell>
          <cell r="F384">
            <v>16335</v>
          </cell>
          <cell r="H384" t="str">
            <v>*</v>
          </cell>
        </row>
        <row r="385">
          <cell r="B385" t="str">
            <v>LT Feeder Pillar 6 Way</v>
          </cell>
          <cell r="C385" t="str">
            <v>No</v>
          </cell>
          <cell r="F385">
            <v>30855</v>
          </cell>
          <cell r="H385" t="str">
            <v>*</v>
          </cell>
        </row>
        <row r="386">
          <cell r="B386" t="str">
            <v>LT Feeder Pillar 8 Way</v>
          </cell>
          <cell r="C386" t="str">
            <v>No</v>
          </cell>
          <cell r="F386">
            <v>36300</v>
          </cell>
          <cell r="H386" t="str">
            <v>*</v>
          </cell>
        </row>
        <row r="387">
          <cell r="B387" t="str">
            <v>LT XLPE Armoured Cable 3 1/2C X 120 Sq mm</v>
          </cell>
          <cell r="C387" t="str">
            <v>Mtr</v>
          </cell>
          <cell r="F387">
            <v>367</v>
          </cell>
          <cell r="H387" t="str">
            <v>*</v>
          </cell>
        </row>
        <row r="388">
          <cell r="B388" t="str">
            <v>L.T. XLPE Armoured cable 4core 16sq.mm.</v>
          </cell>
          <cell r="C388" t="str">
            <v>RMT</v>
          </cell>
          <cell r="F388">
            <v>74.911468184</v>
          </cell>
          <cell r="H388" t="str">
            <v>*</v>
          </cell>
        </row>
        <row r="389">
          <cell r="B389" t="str">
            <v>L.T. XLPE armoured cable 3 1/2 C 50 sq.mm.</v>
          </cell>
          <cell r="C389" t="str">
            <v>RMT</v>
          </cell>
          <cell r="F389">
            <v>144.09739661200001</v>
          </cell>
          <cell r="H389" t="str">
            <v>*</v>
          </cell>
        </row>
        <row r="390">
          <cell r="B390" t="str">
            <v>M.S.Flat 50 x 6 mm</v>
          </cell>
          <cell r="C390" t="str">
            <v>Kg</v>
          </cell>
          <cell r="F390">
            <v>44.66</v>
          </cell>
          <cell r="H390" t="str">
            <v>*</v>
          </cell>
        </row>
        <row r="391">
          <cell r="B391" t="str">
            <v>M.S.Plate 10 mm Thick Size 1' x 1 '</v>
          </cell>
          <cell r="C391" t="str">
            <v>Kg</v>
          </cell>
          <cell r="F391">
            <v>47.05</v>
          </cell>
          <cell r="H391" t="str">
            <v>*</v>
          </cell>
        </row>
        <row r="392">
          <cell r="B392" t="str">
            <v>Marshalling Box</v>
          </cell>
          <cell r="C392" t="str">
            <v>No</v>
          </cell>
          <cell r="F392">
            <v>5445</v>
          </cell>
          <cell r="H392" t="str">
            <v>*</v>
          </cell>
        </row>
        <row r="393">
          <cell r="B393" t="str">
            <v>MS angle 50x50x6 mm</v>
          </cell>
          <cell r="C393" t="str">
            <v>Kg</v>
          </cell>
          <cell r="F393">
            <v>47.05</v>
          </cell>
          <cell r="H393" t="str">
            <v>*</v>
          </cell>
        </row>
        <row r="394">
          <cell r="B394" t="str">
            <v>MS Channel 100x50x6 mm</v>
          </cell>
          <cell r="C394" t="str">
            <v>Kg</v>
          </cell>
          <cell r="F394">
            <v>47.05</v>
          </cell>
          <cell r="H394" t="str">
            <v>*</v>
          </cell>
        </row>
        <row r="395">
          <cell r="B395" t="str">
            <v>M.S.Channel 75x40x6 mm</v>
          </cell>
          <cell r="C395" t="str">
            <v>Kg</v>
          </cell>
          <cell r="F395">
            <v>47.05</v>
          </cell>
          <cell r="H395" t="str">
            <v>*</v>
          </cell>
        </row>
        <row r="396">
          <cell r="B396" t="str">
            <v>M.S. Angel(75 X 40 mm)</v>
          </cell>
          <cell r="C396" t="str">
            <v>Kg</v>
          </cell>
          <cell r="F396">
            <v>47.05</v>
          </cell>
          <cell r="H396" t="str">
            <v>*</v>
          </cell>
        </row>
        <row r="397">
          <cell r="B397" t="str">
            <v>M.S. Flats(50 X 10mm)</v>
          </cell>
          <cell r="C397" t="str">
            <v>Kg</v>
          </cell>
          <cell r="F397">
            <v>44.06</v>
          </cell>
          <cell r="H397" t="str">
            <v>*</v>
          </cell>
        </row>
        <row r="398">
          <cell r="B398" t="str">
            <v>MS Flat 50 X 8 mm</v>
          </cell>
          <cell r="C398" t="str">
            <v>Kg</v>
          </cell>
          <cell r="F398">
            <v>44.06</v>
          </cell>
          <cell r="H398" t="str">
            <v>*</v>
          </cell>
        </row>
        <row r="399">
          <cell r="B399" t="str">
            <v>MS Flat 75x10 mm</v>
          </cell>
          <cell r="C399" t="str">
            <v>Kg</v>
          </cell>
          <cell r="F399">
            <v>44.06</v>
          </cell>
          <cell r="H399" t="str">
            <v>*</v>
          </cell>
        </row>
        <row r="400">
          <cell r="B400" t="str">
            <v>MS Flat 80x10 mm</v>
          </cell>
          <cell r="C400" t="str">
            <v>Kg</v>
          </cell>
          <cell r="F400">
            <v>44.06</v>
          </cell>
          <cell r="H400" t="str">
            <v>*</v>
          </cell>
        </row>
        <row r="401">
          <cell r="B401" t="str">
            <v>Oil paint</v>
          </cell>
          <cell r="C401" t="str">
            <v>Kg</v>
          </cell>
          <cell r="F401">
            <v>302</v>
          </cell>
          <cell r="H401" t="str">
            <v>*</v>
          </cell>
        </row>
        <row r="402">
          <cell r="B402" t="str">
            <v>Power Transformer 22/11 KV,   5 MVA (DY-11)</v>
          </cell>
          <cell r="C402" t="str">
            <v>No</v>
          </cell>
          <cell r="F402">
            <v>3658441.5999999996</v>
          </cell>
          <cell r="H402" t="str">
            <v>*</v>
          </cell>
        </row>
        <row r="403">
          <cell r="B403" t="str">
            <v>Power Transformer 22/11 KV,   10 MVA (DY-11)</v>
          </cell>
          <cell r="C403" t="str">
            <v>No</v>
          </cell>
          <cell r="F403">
            <v>5651708</v>
          </cell>
          <cell r="H403" t="str">
            <v>*</v>
          </cell>
        </row>
        <row r="404">
          <cell r="B404" t="str">
            <v>Power Transformer 22/11 KV,   10 MVA (DZ-10)</v>
          </cell>
          <cell r="C404" t="str">
            <v>No</v>
          </cell>
          <cell r="F404">
            <v>7200000</v>
          </cell>
          <cell r="H404" t="str">
            <v>*</v>
          </cell>
        </row>
        <row r="405">
          <cell r="B405" t="str">
            <v>Plinth for station Transformer</v>
          </cell>
          <cell r="C405" t="str">
            <v>Cmtr</v>
          </cell>
          <cell r="F405">
            <v>4818</v>
          </cell>
          <cell r="H405" t="str">
            <v>*</v>
          </cell>
        </row>
        <row r="406">
          <cell r="B406" t="str">
            <v>PSC Pole 8 Mtr (200 KG)</v>
          </cell>
          <cell r="C406" t="str">
            <v>No</v>
          </cell>
          <cell r="D406">
            <v>1539</v>
          </cell>
          <cell r="E406">
            <v>190.22040000000001</v>
          </cell>
          <cell r="F406">
            <v>1729.2203999999999</v>
          </cell>
          <cell r="H406" t="str">
            <v>X</v>
          </cell>
        </row>
        <row r="407">
          <cell r="B407" t="str">
            <v>PSC Pole 8 Mtr (140 KG)</v>
          </cell>
          <cell r="C407" t="str">
            <v>No</v>
          </cell>
          <cell r="D407">
            <v>1495</v>
          </cell>
          <cell r="E407">
            <v>184.78200000000001</v>
          </cell>
          <cell r="F407">
            <v>1679.7819999999999</v>
          </cell>
          <cell r="H407" t="str">
            <v>X</v>
          </cell>
        </row>
        <row r="408">
          <cell r="B408" t="str">
            <v>PSC Pole 9 Mtr (200 KG)</v>
          </cell>
          <cell r="C408" t="str">
            <v>No</v>
          </cell>
          <cell r="D408">
            <v>1989</v>
          </cell>
          <cell r="E408">
            <v>245.84040000000002</v>
          </cell>
          <cell r="F408">
            <v>2234.8404</v>
          </cell>
          <cell r="H408" t="str">
            <v>X</v>
          </cell>
        </row>
        <row r="409">
          <cell r="B409" t="str">
            <v>R.C.C. Pipe 150 mm 2 M</v>
          </cell>
          <cell r="C409" t="str">
            <v>No</v>
          </cell>
          <cell r="F409">
            <v>527</v>
          </cell>
          <cell r="H409" t="str">
            <v>*</v>
          </cell>
        </row>
        <row r="410">
          <cell r="B410" t="str">
            <v>R.C.C. Pipe 200 mm 2 M</v>
          </cell>
          <cell r="C410" t="str">
            <v>No</v>
          </cell>
          <cell r="F410">
            <v>527</v>
          </cell>
          <cell r="H410" t="str">
            <v>*</v>
          </cell>
        </row>
        <row r="411">
          <cell r="B411" t="str">
            <v>RCC  Tiles (0.6 x 0.5) Mtrs.</v>
          </cell>
          <cell r="C411" t="str">
            <v>No</v>
          </cell>
          <cell r="F411">
            <v>95</v>
          </cell>
          <cell r="H411" t="str">
            <v>*</v>
          </cell>
        </row>
        <row r="412">
          <cell r="B412" t="str">
            <v>RCC Ring work for earthing pits</v>
          </cell>
          <cell r="C412" t="str">
            <v>No.</v>
          </cell>
          <cell r="F412">
            <v>242</v>
          </cell>
          <cell r="H412" t="str">
            <v>*</v>
          </cell>
        </row>
        <row r="413">
          <cell r="B413" t="str">
            <v>RCC  half round pipe (1mtr)</v>
          </cell>
          <cell r="C413" t="str">
            <v>No.</v>
          </cell>
          <cell r="F413">
            <v>94</v>
          </cell>
          <cell r="H413" t="str">
            <v>*</v>
          </cell>
        </row>
        <row r="414">
          <cell r="B414" t="str">
            <v>Red Oxide Paint for 2 coats</v>
          </cell>
          <cell r="C414" t="str">
            <v>Ltr</v>
          </cell>
          <cell r="F414">
            <v>56</v>
          </cell>
          <cell r="H414" t="str">
            <v>*</v>
          </cell>
        </row>
        <row r="415">
          <cell r="B415" t="str">
            <v>Reel Insulator 25 / 20 mm</v>
          </cell>
          <cell r="C415" t="str">
            <v>No</v>
          </cell>
          <cell r="F415">
            <v>1.65</v>
          </cell>
          <cell r="H415" t="str">
            <v>*</v>
          </cell>
        </row>
        <row r="416">
          <cell r="B416" t="str">
            <v>Salt</v>
          </cell>
          <cell r="C416" t="str">
            <v>Kg</v>
          </cell>
          <cell r="F416">
            <v>4</v>
          </cell>
          <cell r="H416" t="str">
            <v>*</v>
          </cell>
        </row>
        <row r="417">
          <cell r="B417" t="str">
            <v>Silver paint</v>
          </cell>
          <cell r="C417" t="str">
            <v>Ltr</v>
          </cell>
          <cell r="F417">
            <v>97</v>
          </cell>
          <cell r="H417" t="str">
            <v>*</v>
          </cell>
        </row>
        <row r="418">
          <cell r="B418" t="str">
            <v>Sleve Joints</v>
          </cell>
          <cell r="C418" t="str">
            <v>No</v>
          </cell>
          <cell r="F418">
            <v>121</v>
          </cell>
          <cell r="H418" t="str">
            <v>*</v>
          </cell>
        </row>
        <row r="419">
          <cell r="B419" t="str">
            <v>Stay Wire 7/10</v>
          </cell>
          <cell r="C419" t="str">
            <v>Kg</v>
          </cell>
          <cell r="F419">
            <v>55</v>
          </cell>
          <cell r="H419" t="str">
            <v>*</v>
          </cell>
        </row>
        <row r="420">
          <cell r="B420" t="str">
            <v>Stay Wire 7/8</v>
          </cell>
          <cell r="C420" t="str">
            <v>Kg</v>
          </cell>
          <cell r="F420">
            <v>55</v>
          </cell>
          <cell r="H420" t="str">
            <v>*</v>
          </cell>
        </row>
        <row r="421">
          <cell r="B421" t="str">
            <v>Steel - Angle, Channel, Column , Structure</v>
          </cell>
          <cell r="C421" t="str">
            <v>Kg</v>
          </cell>
          <cell r="F421">
            <v>47</v>
          </cell>
          <cell r="H421" t="str">
            <v>*</v>
          </cell>
        </row>
        <row r="422">
          <cell r="B422" t="str">
            <v>Column type HG(4 Nos.)-496.0 kg.</v>
          </cell>
          <cell r="C422" t="str">
            <v>MT</v>
          </cell>
          <cell r="F422">
            <v>42245</v>
          </cell>
          <cell r="H422" t="str">
            <v>*</v>
          </cell>
        </row>
        <row r="423">
          <cell r="B423" t="str">
            <v>Beam type HA(2 Nos.)-261.0 Kg.</v>
          </cell>
          <cell r="C423" t="str">
            <v>MT</v>
          </cell>
          <cell r="F423">
            <v>42245</v>
          </cell>
          <cell r="H423" t="str">
            <v>*</v>
          </cell>
        </row>
        <row r="424">
          <cell r="B424" t="str">
            <v>Column type HG( 6Nos.)-496.0 kg.</v>
          </cell>
          <cell r="C424" t="str">
            <v>MT</v>
          </cell>
          <cell r="F424">
            <v>42245</v>
          </cell>
          <cell r="H424" t="str">
            <v>*</v>
          </cell>
        </row>
        <row r="425">
          <cell r="B425" t="str">
            <v>Beam type HA(4 Nos.)-261.0 Kg.</v>
          </cell>
          <cell r="C425" t="str">
            <v>MT</v>
          </cell>
          <cell r="F425" t="str">
            <v/>
          </cell>
          <cell r="H425" t="str">
            <v>*</v>
          </cell>
        </row>
        <row r="426">
          <cell r="B426" t="str">
            <v>Steel - Flat</v>
          </cell>
          <cell r="C426" t="str">
            <v>Kg</v>
          </cell>
          <cell r="F426">
            <v>44.06</v>
          </cell>
          <cell r="H426" t="str">
            <v>*</v>
          </cell>
        </row>
        <row r="427">
          <cell r="B427" t="str">
            <v>Strain Hardware for 30 Sq mm ACSR Conductor</v>
          </cell>
          <cell r="C427" t="str">
            <v>Set</v>
          </cell>
          <cell r="F427">
            <v>150.28</v>
          </cell>
          <cell r="H427" t="str">
            <v>*</v>
          </cell>
        </row>
        <row r="428">
          <cell r="B428" t="str">
            <v>Strain Hardware for 55 Sq.mm AAAC</v>
          </cell>
          <cell r="C428" t="str">
            <v>Set</v>
          </cell>
          <cell r="F428">
            <v>161.72999999999999</v>
          </cell>
          <cell r="H428" t="str">
            <v>*</v>
          </cell>
        </row>
        <row r="429">
          <cell r="B429" t="str">
            <v>Strain Hardware for 34 Sq.mm AAAC</v>
          </cell>
          <cell r="C429" t="str">
            <v>Set</v>
          </cell>
          <cell r="F429">
            <v>161.72999999999999</v>
          </cell>
          <cell r="H429" t="str">
            <v>*</v>
          </cell>
        </row>
        <row r="430">
          <cell r="B430" t="str">
            <v>Strain Hardware for 80 Sq mm</v>
          </cell>
          <cell r="C430" t="str">
            <v>Set</v>
          </cell>
          <cell r="F430">
            <v>273.89</v>
          </cell>
          <cell r="H430" t="str">
            <v>*</v>
          </cell>
        </row>
        <row r="431">
          <cell r="B431" t="str">
            <v>Structure for 22 KV PT</v>
          </cell>
          <cell r="C431" t="str">
            <v>Kg.</v>
          </cell>
          <cell r="F431">
            <v>47.05</v>
          </cell>
          <cell r="H431" t="str">
            <v>*</v>
          </cell>
        </row>
        <row r="432">
          <cell r="B432" t="str">
            <v>Structure for 22 KV CT</v>
          </cell>
          <cell r="C432" t="str">
            <v>Kg.</v>
          </cell>
          <cell r="F432">
            <v>47.05</v>
          </cell>
          <cell r="H432" t="str">
            <v>*</v>
          </cell>
        </row>
        <row r="433">
          <cell r="B433" t="str">
            <v>Structure for 22 KV L.A.</v>
          </cell>
          <cell r="C433" t="str">
            <v>Kg.</v>
          </cell>
          <cell r="F433">
            <v>47.05</v>
          </cell>
          <cell r="H433" t="str">
            <v>*</v>
          </cell>
        </row>
        <row r="434">
          <cell r="B434" t="str">
            <v>Structure for 22 KV H/G.</v>
          </cell>
          <cell r="C434" t="str">
            <v>Kg.</v>
          </cell>
          <cell r="F434">
            <v>47.05</v>
          </cell>
          <cell r="H434" t="str">
            <v>*</v>
          </cell>
        </row>
        <row r="435">
          <cell r="B435" t="str">
            <v>Structure for 11 KV PT</v>
          </cell>
          <cell r="C435" t="str">
            <v>Kg.</v>
          </cell>
          <cell r="F435">
            <v>47.05</v>
          </cell>
          <cell r="H435" t="str">
            <v>*</v>
          </cell>
        </row>
        <row r="436">
          <cell r="B436" t="str">
            <v>Structure for 11 KV CT</v>
          </cell>
          <cell r="C436" t="str">
            <v>Kg.</v>
          </cell>
          <cell r="F436">
            <v>47.05</v>
          </cell>
          <cell r="H436" t="str">
            <v>*</v>
          </cell>
        </row>
        <row r="437">
          <cell r="B437" t="str">
            <v>Structure for 11 KV L.A.</v>
          </cell>
          <cell r="C437" t="str">
            <v>Kg.</v>
          </cell>
          <cell r="F437">
            <v>47.05</v>
          </cell>
          <cell r="H437" t="str">
            <v>*</v>
          </cell>
        </row>
        <row r="438">
          <cell r="B438" t="str">
            <v>Structure for 11 KV H/G.</v>
          </cell>
          <cell r="C438" t="str">
            <v>Kg.</v>
          </cell>
          <cell r="F438">
            <v>47.05</v>
          </cell>
          <cell r="H438" t="str">
            <v>*</v>
          </cell>
        </row>
        <row r="439">
          <cell r="B439" t="str">
            <v>Structure for 33 KV LA + 11/22 KV LA (155 Kg X 2)</v>
          </cell>
          <cell r="C439" t="str">
            <v>Kg.</v>
          </cell>
          <cell r="F439">
            <v>47.05</v>
          </cell>
          <cell r="H439" t="str">
            <v>*</v>
          </cell>
        </row>
        <row r="440">
          <cell r="B440" t="str">
            <v>Structure for Breaker and Capacitors</v>
          </cell>
          <cell r="C440" t="str">
            <v>Kg.</v>
          </cell>
          <cell r="F440">
            <v>47.05</v>
          </cell>
          <cell r="H440" t="str">
            <v>*</v>
          </cell>
        </row>
        <row r="441">
          <cell r="B441" t="str">
            <v>Structure for 33 KV CT</v>
          </cell>
          <cell r="C441" t="str">
            <v>Kg</v>
          </cell>
          <cell r="F441">
            <v>47.05</v>
          </cell>
          <cell r="H441" t="str">
            <v>*</v>
          </cell>
        </row>
        <row r="442">
          <cell r="B442" t="str">
            <v>Structure for 33 KV L.A.</v>
          </cell>
          <cell r="C442" t="str">
            <v>Kg</v>
          </cell>
          <cell r="F442">
            <v>47.05</v>
          </cell>
          <cell r="H442" t="str">
            <v>*</v>
          </cell>
        </row>
        <row r="443">
          <cell r="B443" t="str">
            <v>Structure for 33 KV PT</v>
          </cell>
          <cell r="C443" t="str">
            <v>Kg</v>
          </cell>
          <cell r="F443">
            <v>47.05</v>
          </cell>
          <cell r="H443" t="str">
            <v>*</v>
          </cell>
        </row>
        <row r="444">
          <cell r="B444" t="str">
            <v>Structure for Power T/F Neutral Earthing</v>
          </cell>
          <cell r="C444" t="str">
            <v>Kg</v>
          </cell>
          <cell r="F444">
            <v>47.05</v>
          </cell>
          <cell r="H444" t="str">
            <v>*</v>
          </cell>
        </row>
        <row r="445">
          <cell r="B445" t="str">
            <v>Stud Pole H.T. 100 x 116 mm RSJ Pole 11 Rmt.</v>
          </cell>
          <cell r="C445" t="str">
            <v>No</v>
          </cell>
          <cell r="F445">
            <v>10341.4874332</v>
          </cell>
          <cell r="H445" t="str">
            <v>*</v>
          </cell>
        </row>
        <row r="446">
          <cell r="B446" t="str">
            <v>Sundries such as N/B, Washers, Welding etc.</v>
          </cell>
          <cell r="C446" t="str">
            <v>L.S.</v>
          </cell>
          <cell r="F446">
            <v>2750</v>
          </cell>
          <cell r="H446" t="str">
            <v>*</v>
          </cell>
        </row>
        <row r="447">
          <cell r="B447" t="str">
            <v>Sundries e.g. Ferulls, Glands, Lugs etc.</v>
          </cell>
          <cell r="C447" t="str">
            <v>L.S.</v>
          </cell>
          <cell r="F447">
            <v>2750</v>
          </cell>
          <cell r="H447" t="str">
            <v>*</v>
          </cell>
        </row>
        <row r="448">
          <cell r="B448" t="str">
            <v>Sundries</v>
          </cell>
          <cell r="C448" t="str">
            <v>L.S.</v>
          </cell>
          <cell r="F448">
            <v>770</v>
          </cell>
          <cell r="H448" t="str">
            <v>*</v>
          </cell>
        </row>
        <row r="449">
          <cell r="B449" t="str">
            <v>T-Connector for 100 sq mm conductor</v>
          </cell>
          <cell r="C449" t="str">
            <v>No</v>
          </cell>
          <cell r="F449">
            <v>770</v>
          </cell>
          <cell r="H449" t="str">
            <v>*</v>
          </cell>
        </row>
        <row r="450">
          <cell r="B450" t="str">
            <v>T-Connector for 200 sq mm conductor(Compression type)</v>
          </cell>
          <cell r="C450" t="str">
            <v>No</v>
          </cell>
          <cell r="F450">
            <v>3520</v>
          </cell>
          <cell r="H450" t="str">
            <v>*</v>
          </cell>
        </row>
        <row r="451">
          <cell r="B451" t="str">
            <v>Tubular pole 9 Mtr. Long 88.9C, 137.7 mm</v>
          </cell>
          <cell r="C451" t="str">
            <v>No</v>
          </cell>
          <cell r="F451">
            <v>5056.2</v>
          </cell>
          <cell r="H451" t="str">
            <v>*</v>
          </cell>
        </row>
        <row r="452">
          <cell r="B452" t="str">
            <v>Wedge Connector for ANT to ANT conductor</v>
          </cell>
          <cell r="C452" t="str">
            <v>No</v>
          </cell>
          <cell r="F452">
            <v>165</v>
          </cell>
          <cell r="H452" t="str">
            <v>*</v>
          </cell>
        </row>
        <row r="453">
          <cell r="B453" t="str">
            <v>Wedge Connector for GANT to GANT conductor</v>
          </cell>
          <cell r="C453" t="str">
            <v>No</v>
          </cell>
          <cell r="F453">
            <v>165</v>
          </cell>
          <cell r="H453" t="str">
            <v>*</v>
          </cell>
        </row>
        <row r="454">
          <cell r="B454" t="str">
            <v>Wedge Connector for Weasel to Weasel conductor</v>
          </cell>
          <cell r="C454" t="str">
            <v>No</v>
          </cell>
          <cell r="F454">
            <v>248</v>
          </cell>
          <cell r="H454" t="str">
            <v>*</v>
          </cell>
        </row>
        <row r="455">
          <cell r="B455" t="str">
            <v>XLPE Cable 22 kV 3C 50 sq.mm.</v>
          </cell>
          <cell r="C455" t="str">
            <v>Rmt</v>
          </cell>
          <cell r="F455">
            <v>935</v>
          </cell>
          <cell r="H455" t="str">
            <v>*</v>
          </cell>
        </row>
        <row r="456">
          <cell r="B456" t="str">
            <v>Breaker Clamps</v>
          </cell>
          <cell r="C456" t="str">
            <v>Nos.</v>
          </cell>
          <cell r="F456">
            <v>1772.35</v>
          </cell>
          <cell r="H456" t="str">
            <v>*</v>
          </cell>
        </row>
        <row r="457">
          <cell r="B457" t="str">
            <v>clamps for Isolator</v>
          </cell>
          <cell r="C457" t="str">
            <v>Nos.</v>
          </cell>
          <cell r="F457">
            <v>887.6</v>
          </cell>
          <cell r="H457" t="str">
            <v>*</v>
          </cell>
        </row>
        <row r="458">
          <cell r="B458" t="str">
            <v>Clamps for CTs</v>
          </cell>
          <cell r="C458" t="str">
            <v>Nos.</v>
          </cell>
          <cell r="F458">
            <v>1239.6500000000001</v>
          </cell>
          <cell r="H458" t="str">
            <v>*</v>
          </cell>
        </row>
        <row r="459">
          <cell r="B459" t="str">
            <v>Cable Glands,rerules and tape etc.</v>
          </cell>
          <cell r="C459" t="str">
            <v>L.S.</v>
          </cell>
          <cell r="F459">
            <v>550</v>
          </cell>
          <cell r="H459" t="str">
            <v>*</v>
          </cell>
        </row>
        <row r="460">
          <cell r="B460" t="str">
            <v>Angle for fixing trays 50x50x6mm</v>
          </cell>
          <cell r="C460" t="str">
            <v>Kg.</v>
          </cell>
          <cell r="F460">
            <v>47.05</v>
          </cell>
          <cell r="H460" t="str">
            <v>*</v>
          </cell>
        </row>
        <row r="461">
          <cell r="B461" t="str">
            <v>M.S.Flat 25x6 mm</v>
          </cell>
          <cell r="C461" t="str">
            <v>Kg.</v>
          </cell>
          <cell r="F461">
            <v>44.06</v>
          </cell>
          <cell r="H461" t="str">
            <v>*</v>
          </cell>
        </row>
        <row r="462">
          <cell r="B462" t="str">
            <v>Hiring of Welding machine</v>
          </cell>
          <cell r="C462" t="str">
            <v>Nos.</v>
          </cell>
          <cell r="F462">
            <v>220</v>
          </cell>
          <cell r="H462" t="str">
            <v>*</v>
          </cell>
        </row>
        <row r="463">
          <cell r="B463" t="str">
            <v>Brick &amp; Masonary works for earthing pit</v>
          </cell>
          <cell r="C463" t="str">
            <v>Nos.</v>
          </cell>
          <cell r="F463">
            <v>1432</v>
          </cell>
          <cell r="H463" t="str">
            <v>*</v>
          </cell>
        </row>
        <row r="464">
          <cell r="B464" t="str">
            <v>Control Cable 2/4 sq.mm.</v>
          </cell>
          <cell r="C464" t="str">
            <v>Rmt.</v>
          </cell>
          <cell r="F464">
            <v>77</v>
          </cell>
          <cell r="H464" t="str">
            <v>*</v>
          </cell>
        </row>
        <row r="465">
          <cell r="B465" t="str">
            <v>Painting/Hardware &amp; support with numbering of pole</v>
          </cell>
          <cell r="C465" t="str">
            <v>L.S.</v>
          </cell>
          <cell r="F465">
            <v>220</v>
          </cell>
          <cell r="H465" t="str">
            <v>*</v>
          </cell>
        </row>
        <row r="466">
          <cell r="B466" t="str">
            <v>Painting of Supports &amp; fabricated materials</v>
          </cell>
          <cell r="C466" t="str">
            <v>L.S.</v>
          </cell>
          <cell r="F466">
            <v>154</v>
          </cell>
          <cell r="H466" t="str">
            <v>*</v>
          </cell>
        </row>
        <row r="467">
          <cell r="B467" t="str">
            <v>ACSR 80 mm2 (Raccoon)/AAAC equivalent</v>
          </cell>
          <cell r="C467" t="str">
            <v>Rmt.</v>
          </cell>
          <cell r="F467">
            <v>47.065200000000004</v>
          </cell>
          <cell r="H467" t="str">
            <v>*</v>
          </cell>
        </row>
        <row r="468">
          <cell r="B468" t="str">
            <v xml:space="preserve">LT Shackle  Insulator </v>
          </cell>
          <cell r="C468" t="str">
            <v>No.</v>
          </cell>
          <cell r="F468">
            <v>6</v>
          </cell>
          <cell r="H468" t="str">
            <v>*</v>
          </cell>
        </row>
        <row r="469">
          <cell r="B469" t="str">
            <v>Jointing Sleeves for AAC</v>
          </cell>
          <cell r="C469" t="str">
            <v>No.</v>
          </cell>
          <cell r="F469">
            <v>33</v>
          </cell>
          <cell r="H469" t="str">
            <v>*</v>
          </cell>
        </row>
        <row r="470">
          <cell r="B470" t="str">
            <v>Backfilling of supports with Boulders.</v>
          </cell>
          <cell r="C470" t="str">
            <v>No.</v>
          </cell>
          <cell r="F470">
            <v>40</v>
          </cell>
          <cell r="H470" t="str">
            <v>*</v>
          </cell>
        </row>
        <row r="471">
          <cell r="B471" t="str">
            <v>22 KV st. through joints  for 3 C / 240 mm sq.</v>
          </cell>
          <cell r="C471" t="str">
            <v>No.</v>
          </cell>
          <cell r="F471">
            <v>14850</v>
          </cell>
          <cell r="H471" t="str">
            <v>*</v>
          </cell>
        </row>
        <row r="472">
          <cell r="B472" t="str">
            <v>Misc. ( Bricks,sand,tremination kit and etc.)</v>
          </cell>
          <cell r="C472" t="str">
            <v>L.S.</v>
          </cell>
          <cell r="F472">
            <v>24200</v>
          </cell>
          <cell r="H472" t="str">
            <v>*</v>
          </cell>
        </row>
        <row r="473">
          <cell r="B473" t="str">
            <v>22 KV st. through joints  for 3 C / 300 mm sq.</v>
          </cell>
          <cell r="C473" t="str">
            <v>No.</v>
          </cell>
          <cell r="F473">
            <v>15444</v>
          </cell>
          <cell r="H473" t="str">
            <v>*</v>
          </cell>
        </row>
        <row r="474">
          <cell r="B474" t="str">
            <v>Suspension Hardware for 55 sq mm Condr.</v>
          </cell>
          <cell r="C474" t="str">
            <v>No.</v>
          </cell>
          <cell r="F474">
            <v>165</v>
          </cell>
          <cell r="H474" t="str">
            <v>*</v>
          </cell>
        </row>
        <row r="475">
          <cell r="B475" t="str">
            <v>11 KV R.V.T.</v>
          </cell>
          <cell r="C475" t="str">
            <v>No.</v>
          </cell>
          <cell r="F475">
            <v>25626</v>
          </cell>
          <cell r="H475" t="str">
            <v>*</v>
          </cell>
        </row>
        <row r="476">
          <cell r="B476" t="str">
            <v>11 kV, Single phase, outdoor NCT</v>
          </cell>
          <cell r="C476" t="str">
            <v>No.</v>
          </cell>
          <cell r="F476">
            <v>27500</v>
          </cell>
          <cell r="H476" t="str">
            <v>*</v>
          </cell>
        </row>
        <row r="477">
          <cell r="B477" t="str">
            <v>22 kV, Single phase, outdoor NCT</v>
          </cell>
          <cell r="C477" t="str">
            <v>No.</v>
          </cell>
          <cell r="F477">
            <v>33000</v>
          </cell>
          <cell r="H477" t="str">
            <v>*</v>
          </cell>
        </row>
        <row r="478">
          <cell r="B478" t="str">
            <v>Tension Hardware  for 100 sq.mm Conductor.</v>
          </cell>
          <cell r="C478" t="str">
            <v>No.</v>
          </cell>
          <cell r="F478">
            <v>354.72051999999996</v>
          </cell>
          <cell r="H478" t="str">
            <v>*</v>
          </cell>
        </row>
        <row r="479">
          <cell r="B479" t="str">
            <v>Tension Hardware  for 200 sq.mm Conductor.</v>
          </cell>
          <cell r="C479" t="str">
            <v>No.</v>
          </cell>
          <cell r="F479">
            <v>671.42965200000003</v>
          </cell>
          <cell r="H479" t="str">
            <v>*</v>
          </cell>
        </row>
        <row r="480">
          <cell r="B480" t="str">
            <v>ACSR  80 sqmm</v>
          </cell>
          <cell r="C480" t="str">
            <v>Rmt</v>
          </cell>
          <cell r="F480">
            <v>55</v>
          </cell>
          <cell r="H480" t="str">
            <v>*</v>
          </cell>
        </row>
        <row r="481">
          <cell r="B481" t="str">
            <v>11 KV Ring main unit with Vaccum /SF6 /Air break switch &amp; two isolators for the same.</v>
          </cell>
          <cell r="C481" t="str">
            <v>Set</v>
          </cell>
          <cell r="F481">
            <v>325851.47194000002</v>
          </cell>
          <cell r="H481" t="str">
            <v>*</v>
          </cell>
        </row>
        <row r="482">
          <cell r="B482" t="str">
            <v xml:space="preserve">Strain Hardware for0.2 ACSR for twin conductor </v>
          </cell>
          <cell r="C482" t="str">
            <v>Nos.</v>
          </cell>
          <cell r="F482">
            <v>592.72</v>
          </cell>
          <cell r="H482" t="str">
            <v>*</v>
          </cell>
        </row>
        <row r="483">
          <cell r="B483" t="str">
            <v>PVC pipe 110 mm dia 4Kg/sqcm pressure</v>
          </cell>
          <cell r="C483" t="str">
            <v>Rmt</v>
          </cell>
          <cell r="F483">
            <v>88</v>
          </cell>
          <cell r="H483" t="str">
            <v>*</v>
          </cell>
        </row>
        <row r="484">
          <cell r="B484" t="str">
            <v>Misc</v>
          </cell>
          <cell r="C484" t="str">
            <v>LS</v>
          </cell>
          <cell r="F484">
            <v>440</v>
          </cell>
          <cell r="H484" t="str">
            <v>*</v>
          </cell>
        </row>
        <row r="485">
          <cell r="B485" t="str">
            <v>Replacement of Control Panel 22 KV</v>
          </cell>
          <cell r="C485" t="str">
            <v>Set</v>
          </cell>
          <cell r="F485">
            <v>74221.08</v>
          </cell>
          <cell r="H485" t="str">
            <v>*</v>
          </cell>
        </row>
        <row r="486">
          <cell r="B486" t="str">
            <v>Re - earthing</v>
          </cell>
          <cell r="C486" t="str">
            <v>No</v>
          </cell>
          <cell r="F486">
            <v>69234</v>
          </cell>
          <cell r="H486" t="str">
            <v>*</v>
          </cell>
        </row>
        <row r="487">
          <cell r="B487" t="str">
            <v>11 KV Annunciator Panel</v>
          </cell>
          <cell r="C487" t="str">
            <v>No.</v>
          </cell>
          <cell r="F487">
            <v>5500</v>
          </cell>
          <cell r="H487" t="str">
            <v>*</v>
          </cell>
        </row>
        <row r="488">
          <cell r="B488" t="str">
            <v>HT Pillar 22 KV</v>
          </cell>
          <cell r="C488" t="str">
            <v>No.</v>
          </cell>
          <cell r="F488">
            <v>74800</v>
          </cell>
          <cell r="H488" t="str">
            <v>*</v>
          </cell>
        </row>
        <row r="489">
          <cell r="B489" t="str">
            <v>8 way feeder pillar with ACB</v>
          </cell>
          <cell r="C489" t="str">
            <v>No.</v>
          </cell>
          <cell r="F489">
            <v>91300</v>
          </cell>
          <cell r="H489" t="str">
            <v>*</v>
          </cell>
        </row>
        <row r="490">
          <cell r="B490" t="str">
            <v>6 way feeder pillar with ACB</v>
          </cell>
          <cell r="C490" t="str">
            <v>No.</v>
          </cell>
          <cell r="F490">
            <v>75900</v>
          </cell>
          <cell r="H490" t="str">
            <v>*</v>
          </cell>
        </row>
        <row r="491">
          <cell r="B491" t="str">
            <v>Earthing with GI pipe</v>
          </cell>
          <cell r="C491" t="str">
            <v>No.</v>
          </cell>
          <cell r="F491">
            <v>225.999</v>
          </cell>
          <cell r="H491" t="str">
            <v>*</v>
          </cell>
        </row>
        <row r="492">
          <cell r="B492" t="str">
            <v>Earthing with GI plate</v>
          </cell>
          <cell r="C492" t="str">
            <v>No.</v>
          </cell>
          <cell r="F492">
            <v>1320</v>
          </cell>
          <cell r="H492" t="str">
            <v>*</v>
          </cell>
        </row>
        <row r="493">
          <cell r="B493" t="str">
            <v>Civil Works  20 Sq. Mtr</v>
          </cell>
          <cell r="C493" t="str">
            <v>LS</v>
          </cell>
          <cell r="F493">
            <v>275000</v>
          </cell>
          <cell r="H493" t="str">
            <v>*</v>
          </cell>
        </row>
        <row r="494">
          <cell r="B494" t="str">
            <v>Civil Works - Foundation Structure for Feeder Pillar,  RMU &amp; Transformer</v>
          </cell>
          <cell r="C494" t="str">
            <v>LS</v>
          </cell>
          <cell r="F494">
            <v>23100</v>
          </cell>
          <cell r="H494" t="str">
            <v>*</v>
          </cell>
        </row>
        <row r="495">
          <cell r="B495" t="str">
            <v>Dist. Transformer 995 KVA, 11/0.4 kv</v>
          </cell>
          <cell r="C495" t="str">
            <v>LS</v>
          </cell>
          <cell r="F495">
            <v>935000.00000000012</v>
          </cell>
          <cell r="H495" t="str">
            <v>*</v>
          </cell>
        </row>
        <row r="496">
          <cell r="B496" t="str">
            <v>Road resurfacing charges</v>
          </cell>
          <cell r="C496" t="str">
            <v>Rmt</v>
          </cell>
          <cell r="F496">
            <v>963</v>
          </cell>
          <cell r="H496" t="str">
            <v>*</v>
          </cell>
        </row>
        <row r="497">
          <cell r="B497" t="str">
            <v>L.T.XLPE Armoured cable 4core 16sq.mm.</v>
          </cell>
          <cell r="C497" t="str">
            <v>Rmt</v>
          </cell>
          <cell r="F497">
            <v>74.911468184</v>
          </cell>
          <cell r="H497" t="str">
            <v>*</v>
          </cell>
        </row>
        <row r="498">
          <cell r="B498" t="str">
            <v>LT Feeder pillar 4 way</v>
          </cell>
          <cell r="C498" t="str">
            <v>No</v>
          </cell>
          <cell r="F498">
            <v>21450</v>
          </cell>
          <cell r="H498" t="str">
            <v>*</v>
          </cell>
        </row>
        <row r="499">
          <cell r="B499" t="str">
            <v>11 KV Isolators with EB (400 A)</v>
          </cell>
          <cell r="C499" t="str">
            <v>No.</v>
          </cell>
          <cell r="F499">
            <v>38438</v>
          </cell>
          <cell r="H499" t="str">
            <v>*</v>
          </cell>
        </row>
        <row r="500">
          <cell r="B500" t="str">
            <v>L.T. XLPE Amourred 2C 16 Sqmm cable</v>
          </cell>
          <cell r="C500" t="str">
            <v>Rmt</v>
          </cell>
          <cell r="F500">
            <v>49.840648799999997</v>
          </cell>
          <cell r="H500" t="str">
            <v>*</v>
          </cell>
        </row>
        <row r="501">
          <cell r="B501" t="str">
            <v>Foundation for RMU</v>
          </cell>
          <cell r="C501" t="str">
            <v>LS</v>
          </cell>
          <cell r="F501">
            <v>16500</v>
          </cell>
          <cell r="H501" t="str">
            <v>*</v>
          </cell>
        </row>
        <row r="502">
          <cell r="B502" t="str">
            <v>11kV I D switchgear (1 I/c+1 B/c+4O/G)</v>
          </cell>
          <cell r="C502" t="str">
            <v>Set</v>
          </cell>
          <cell r="F502">
            <v>1739354.177000727</v>
          </cell>
          <cell r="H502" t="str">
            <v>*</v>
          </cell>
        </row>
        <row r="503">
          <cell r="B503" t="str">
            <v>Earthing HDG Flat 75 X 10 mm</v>
          </cell>
          <cell r="C503" t="str">
            <v>kg.</v>
          </cell>
          <cell r="F503">
            <v>54.06</v>
          </cell>
          <cell r="H503" t="str">
            <v>*</v>
          </cell>
        </row>
        <row r="504">
          <cell r="B504" t="str">
            <v>Earthing HDG Flat 50 X 6 mm</v>
          </cell>
          <cell r="C504" t="str">
            <v>kg.</v>
          </cell>
          <cell r="F504">
            <v>54.06</v>
          </cell>
          <cell r="H504" t="str">
            <v>*</v>
          </cell>
        </row>
        <row r="505">
          <cell r="B505" t="str">
            <v>C.I. Plates 2' X 2'</v>
          </cell>
          <cell r="C505" t="str">
            <v>No.</v>
          </cell>
          <cell r="F505">
            <v>220</v>
          </cell>
          <cell r="H505" t="str">
            <v>*</v>
          </cell>
        </row>
        <row r="506">
          <cell r="B506" t="str">
            <v>C.I. Pipes 4" dia 3 Metre Long</v>
          </cell>
          <cell r="C506" t="str">
            <v>No.</v>
          </cell>
          <cell r="F506">
            <v>6446</v>
          </cell>
          <cell r="H506" t="str">
            <v>*</v>
          </cell>
        </row>
        <row r="507">
          <cell r="B507" t="str">
            <v>Misc. for XLPE U/G Cable</v>
          </cell>
          <cell r="C507" t="str">
            <v>LS</v>
          </cell>
          <cell r="F507">
            <v>990</v>
          </cell>
          <cell r="H507" t="str">
            <v>*</v>
          </cell>
        </row>
        <row r="508">
          <cell r="B508" t="str">
            <v>Misc. ( RCC Tiles/H.R.Pipe,sand,tremination kit and etc.)</v>
          </cell>
          <cell r="C508" t="str">
            <v>L.S.</v>
          </cell>
          <cell r="F508">
            <v>156200</v>
          </cell>
          <cell r="H508" t="str">
            <v>*</v>
          </cell>
        </row>
        <row r="509">
          <cell r="B509" t="str">
            <v>Earthing materials</v>
          </cell>
          <cell r="C509" t="str">
            <v>L.S.</v>
          </cell>
          <cell r="F509">
            <v>330</v>
          </cell>
          <cell r="H509" t="str">
            <v>*</v>
          </cell>
        </row>
        <row r="512">
          <cell r="B512" t="str">
            <v>11 KV 250 MVA Indoor Switch Gears comprising of 2 Incomer and 6 Single feeder &amp; Bus Coupler  with associated C.R Panels, V.C.B. for Incoming &amp; Bus Coup.for Feeder</v>
          </cell>
          <cell r="C512" t="str">
            <v>Set</v>
          </cell>
          <cell r="F512">
            <v>2657728.3275000001</v>
          </cell>
          <cell r="H512" t="str">
            <v>*</v>
          </cell>
        </row>
        <row r="513">
          <cell r="B513" t="str">
            <v>100/1-1 A, 11 KV CT</v>
          </cell>
          <cell r="C513" t="str">
            <v>Nos.</v>
          </cell>
          <cell r="F513">
            <v>16914.7</v>
          </cell>
          <cell r="G513">
            <v>15377</v>
          </cell>
          <cell r="H513" t="str">
            <v>*</v>
          </cell>
        </row>
        <row r="514">
          <cell r="B514" t="str">
            <v>11 KV  D. O set</v>
          </cell>
          <cell r="C514" t="str">
            <v>Set.</v>
          </cell>
          <cell r="F514">
            <v>4331.8</v>
          </cell>
          <cell r="G514">
            <v>3938</v>
          </cell>
          <cell r="H514" t="str">
            <v>*</v>
          </cell>
        </row>
        <row r="515">
          <cell r="B515" t="str">
            <v>11 KV 250 MVA OD Single Feeder with Panel , Isolator CT etc</v>
          </cell>
          <cell r="C515" t="str">
            <v>Set</v>
          </cell>
          <cell r="F515">
            <v>439904.30000000005</v>
          </cell>
          <cell r="G515">
            <v>399913</v>
          </cell>
          <cell r="H515" t="str">
            <v>*</v>
          </cell>
        </row>
        <row r="516">
          <cell r="B516" t="str">
            <v>11 KV Feeder Pillar 4 Way</v>
          </cell>
          <cell r="C516" t="str">
            <v>No.</v>
          </cell>
          <cell r="F516">
            <v>78650</v>
          </cell>
          <cell r="G516">
            <v>71500</v>
          </cell>
          <cell r="H516" t="str">
            <v>*</v>
          </cell>
        </row>
        <row r="517">
          <cell r="B517" t="str">
            <v>11 KV OD type VCB with directional relay with Bus coupler complete</v>
          </cell>
          <cell r="C517" t="str">
            <v>Set</v>
          </cell>
          <cell r="F517">
            <v>652151.5</v>
          </cell>
          <cell r="G517">
            <v>592865</v>
          </cell>
          <cell r="H517" t="str">
            <v>*</v>
          </cell>
        </row>
        <row r="518">
          <cell r="B518" t="str">
            <v>11 KV VCB With C.T.; P.T&amp; Panel Indoor</v>
          </cell>
          <cell r="C518" t="str">
            <v>Set</v>
          </cell>
          <cell r="F518">
            <v>329582.44000000006</v>
          </cell>
          <cell r="G518">
            <v>299620.40000000002</v>
          </cell>
          <cell r="H518" t="str">
            <v>*</v>
          </cell>
        </row>
        <row r="519">
          <cell r="B519" t="str">
            <v>11KV HT O.S.F.</v>
          </cell>
          <cell r="C519" t="str">
            <v>Nos</v>
          </cell>
          <cell r="F519">
            <v>105270.00000000001</v>
          </cell>
          <cell r="G519">
            <v>95700</v>
          </cell>
          <cell r="H519" t="str">
            <v>*</v>
          </cell>
        </row>
        <row r="520">
          <cell r="B520" t="str">
            <v>180 KVAR, 11 KV Series Reactor</v>
          </cell>
          <cell r="C520" t="str">
            <v>Set</v>
          </cell>
          <cell r="F520">
            <v>563763.20000000007</v>
          </cell>
          <cell r="G520">
            <v>512512</v>
          </cell>
          <cell r="H520" t="str">
            <v>*</v>
          </cell>
        </row>
        <row r="521">
          <cell r="B521" t="str">
            <v>2.5 / 5 KV Megger (Mannual)</v>
          </cell>
          <cell r="C521" t="str">
            <v>No.</v>
          </cell>
          <cell r="F521">
            <v>27225.000000000004</v>
          </cell>
          <cell r="G521">
            <v>24750</v>
          </cell>
          <cell r="H521" t="str">
            <v>*</v>
          </cell>
        </row>
        <row r="522">
          <cell r="B522" t="str">
            <v>22  KV  OD  for 240  Sqmm cable (End Termination Joint)</v>
          </cell>
          <cell r="C522" t="str">
            <v>Nos</v>
          </cell>
          <cell r="F522">
            <v>13491.500000000002</v>
          </cell>
          <cell r="G522">
            <v>12265</v>
          </cell>
          <cell r="H522" t="str">
            <v>*</v>
          </cell>
        </row>
        <row r="523">
          <cell r="B523" t="str">
            <v>22 KV Post Insulator</v>
          </cell>
          <cell r="C523" t="str">
            <v>Nos</v>
          </cell>
          <cell r="F523">
            <v>907.50000000000011</v>
          </cell>
          <cell r="G523">
            <v>825</v>
          </cell>
          <cell r="H523" t="str">
            <v>*</v>
          </cell>
        </row>
        <row r="524">
          <cell r="B524" t="str">
            <v>22 KV Ring Main Unit</v>
          </cell>
          <cell r="C524" t="str">
            <v>No.</v>
          </cell>
          <cell r="F524">
            <v>423500.00000000006</v>
          </cell>
          <cell r="G524">
            <v>385000</v>
          </cell>
          <cell r="H524" t="str">
            <v>*</v>
          </cell>
        </row>
        <row r="525">
          <cell r="B525" t="str">
            <v>22 KV st. through joints  for 3 C / 95 mm sq.</v>
          </cell>
          <cell r="C525" t="str">
            <v>No</v>
          </cell>
          <cell r="F525">
            <v>13068.000000000002</v>
          </cell>
          <cell r="G525">
            <v>11880</v>
          </cell>
          <cell r="H525" t="str">
            <v>*</v>
          </cell>
        </row>
        <row r="526">
          <cell r="B526" t="str">
            <v>22 KV Str Thr Joints for  240 Sqmm cable</v>
          </cell>
          <cell r="C526" t="str">
            <v>Nos</v>
          </cell>
          <cell r="F526">
            <v>26620.000000000004</v>
          </cell>
          <cell r="G526">
            <v>24200</v>
          </cell>
          <cell r="H526" t="str">
            <v>*</v>
          </cell>
        </row>
        <row r="527">
          <cell r="B527" t="str">
            <v>22 KV Termination joint (OD)  for 3 C / 95 mm sq.</v>
          </cell>
          <cell r="C527" t="str">
            <v>No.</v>
          </cell>
          <cell r="F527">
            <v>7987.1</v>
          </cell>
          <cell r="G527">
            <v>7261</v>
          </cell>
          <cell r="H527" t="str">
            <v>*</v>
          </cell>
        </row>
        <row r="528">
          <cell r="B528" t="str">
            <v>3960 KVAR, HT Capacitor  Bank, 22 KV</v>
          </cell>
          <cell r="C528" t="str">
            <v>Set</v>
          </cell>
          <cell r="F528">
            <v>446501.00000000006</v>
          </cell>
          <cell r="G528">
            <v>405910</v>
          </cell>
          <cell r="H528" t="str">
            <v>*</v>
          </cell>
        </row>
        <row r="529">
          <cell r="B529" t="str">
            <v>500 V Megger</v>
          </cell>
          <cell r="C529" t="str">
            <v>No.</v>
          </cell>
          <cell r="F529">
            <v>1815.0000000000002</v>
          </cell>
          <cell r="G529">
            <v>1650</v>
          </cell>
          <cell r="H529" t="str">
            <v>*</v>
          </cell>
        </row>
        <row r="530">
          <cell r="B530" t="str">
            <v>ACB 800 Amp</v>
          </cell>
          <cell r="C530" t="str">
            <v>No.</v>
          </cell>
          <cell r="F530">
            <v>30704.300000000003</v>
          </cell>
          <cell r="G530">
            <v>27913</v>
          </cell>
          <cell r="H530" t="str">
            <v>*</v>
          </cell>
        </row>
        <row r="531">
          <cell r="B531" t="str">
            <v>Air Circuit Breaker 400 Amp</v>
          </cell>
          <cell r="C531" t="str">
            <v>No.</v>
          </cell>
          <cell r="F531">
            <v>29494.300000000003</v>
          </cell>
          <cell r="G531">
            <v>26813</v>
          </cell>
          <cell r="H531" t="str">
            <v>*</v>
          </cell>
        </row>
        <row r="532">
          <cell r="B532" t="str">
            <v>All Lugs (Assorted)</v>
          </cell>
          <cell r="C532" t="str">
            <v>Nos.</v>
          </cell>
          <cell r="F532">
            <v>24.200000000000003</v>
          </cell>
          <cell r="G532">
            <v>22</v>
          </cell>
          <cell r="H532" t="str">
            <v>*</v>
          </cell>
        </row>
        <row r="533">
          <cell r="B533" t="str">
            <v xml:space="preserve">Aluminium ladder (Adjustable) </v>
          </cell>
          <cell r="C533" t="str">
            <v>No.</v>
          </cell>
          <cell r="F533">
            <v>1512.5000000000002</v>
          </cell>
          <cell r="G533">
            <v>1375</v>
          </cell>
          <cell r="H533" t="str">
            <v>*</v>
          </cell>
        </row>
        <row r="534">
          <cell r="B534" t="str">
            <v>Aluminium Paint for 1 coat</v>
          </cell>
          <cell r="C534" t="str">
            <v>Ltrs</v>
          </cell>
          <cell r="F534">
            <v>96.800000000000011</v>
          </cell>
          <cell r="G534">
            <v>88</v>
          </cell>
          <cell r="H534" t="str">
            <v>*</v>
          </cell>
        </row>
        <row r="535">
          <cell r="B535" t="str">
            <v>Anti Climbing Devices</v>
          </cell>
          <cell r="C535" t="str">
            <v>No.</v>
          </cell>
          <cell r="F535">
            <v>47.300000000000004</v>
          </cell>
          <cell r="G535">
            <v>43</v>
          </cell>
          <cell r="H535" t="str">
            <v>*</v>
          </cell>
        </row>
        <row r="536">
          <cell r="B536" t="str">
            <v xml:space="preserve">Bentonite clay </v>
          </cell>
          <cell r="C536" t="str">
            <v>Kg.</v>
          </cell>
          <cell r="F536">
            <v>11</v>
          </cell>
          <cell r="G536">
            <v>11</v>
          </cell>
          <cell r="H536" t="str">
            <v>*</v>
          </cell>
        </row>
        <row r="537">
          <cell r="B537" t="str">
            <v>Binding Tape</v>
          </cell>
          <cell r="C537" t="str">
            <v>Kg</v>
          </cell>
          <cell r="F537">
            <v>44</v>
          </cell>
          <cell r="G537">
            <v>40</v>
          </cell>
          <cell r="H537" t="str">
            <v>*</v>
          </cell>
        </row>
        <row r="538">
          <cell r="B538" t="str">
            <v>Binding Wire</v>
          </cell>
          <cell r="C538" t="str">
            <v>Kg</v>
          </cell>
          <cell r="F538">
            <v>72.600000000000009</v>
          </cell>
          <cell r="G538">
            <v>66</v>
          </cell>
          <cell r="H538" t="str">
            <v>*</v>
          </cell>
        </row>
        <row r="539">
          <cell r="B539" t="str">
            <v>Capacitance meter</v>
          </cell>
          <cell r="C539" t="str">
            <v>Nos.</v>
          </cell>
          <cell r="F539">
            <v>5445</v>
          </cell>
          <cell r="G539">
            <v>4950</v>
          </cell>
          <cell r="H539" t="str">
            <v>*</v>
          </cell>
        </row>
        <row r="540">
          <cell r="B540" t="str">
            <v>Capacitor Cell 84 KVAR</v>
          </cell>
          <cell r="C540" t="str">
            <v>Nos.</v>
          </cell>
          <cell r="F540">
            <v>9075</v>
          </cell>
          <cell r="G540">
            <v>8250</v>
          </cell>
          <cell r="H540" t="str">
            <v>*</v>
          </cell>
        </row>
        <row r="541">
          <cell r="B541" t="str">
            <v>1.2 MVAr, 11 kV Capacitor Bank</v>
          </cell>
          <cell r="F541">
            <v>143019.88800000001</v>
          </cell>
          <cell r="G541">
            <v>130018.08</v>
          </cell>
          <cell r="H541" t="str">
            <v>*</v>
          </cell>
        </row>
        <row r="542">
          <cell r="B542" t="str">
            <v>3.0 MVAr, 11 kV Capacitor Bank</v>
          </cell>
          <cell r="F542">
            <v>352529.26923076942</v>
          </cell>
          <cell r="G542">
            <v>320481.15384615399</v>
          </cell>
          <cell r="H542" t="str">
            <v>*</v>
          </cell>
        </row>
        <row r="543">
          <cell r="B543" t="str">
            <v>2.4 MVAr, 11 kV Capacitor Bank</v>
          </cell>
          <cell r="F543">
            <v>290864.87692307658</v>
          </cell>
          <cell r="G543">
            <v>264422.61538461503</v>
          </cell>
          <cell r="H543" t="str">
            <v>*</v>
          </cell>
        </row>
        <row r="544">
          <cell r="B544" t="str">
            <v>Structure for Series Reactor(Set)</v>
          </cell>
          <cell r="C544" t="str">
            <v>L.S.</v>
          </cell>
          <cell r="F544">
            <v>10764.9</v>
          </cell>
          <cell r="H544" t="str">
            <v>*</v>
          </cell>
        </row>
        <row r="545">
          <cell r="B545" t="str">
            <v>0.9688 KVAr, 11 kv, 1 Ph, Al winded series reactor</v>
          </cell>
          <cell r="C545" t="str">
            <v>Set</v>
          </cell>
          <cell r="F545">
            <v>55845.730769230715</v>
          </cell>
          <cell r="G545">
            <v>50768.846153846098</v>
          </cell>
          <cell r="H545" t="str">
            <v>*</v>
          </cell>
        </row>
        <row r="546">
          <cell r="B546" t="str">
            <v>2.42 KVAr, 11 kv, 1 Ph, Al winded series reactor</v>
          </cell>
          <cell r="C546" t="str">
            <v>Set</v>
          </cell>
          <cell r="F546">
            <v>108201.58461538459</v>
          </cell>
          <cell r="G546">
            <v>98365.076923076893</v>
          </cell>
          <cell r="H546" t="str">
            <v>*</v>
          </cell>
        </row>
        <row r="547">
          <cell r="B547" t="str">
            <v>1.93 KVAr, 11 kv, 1 Ph, Al winded series reactor</v>
          </cell>
          <cell r="C547" t="str">
            <v>Set</v>
          </cell>
          <cell r="F547">
            <v>66317.561538461538</v>
          </cell>
          <cell r="G547">
            <v>60288.692307692298</v>
          </cell>
          <cell r="H547" t="str">
            <v>*</v>
          </cell>
        </row>
        <row r="548">
          <cell r="B548" t="str">
            <v>72 kVAr, 11 kV series reactor</v>
          </cell>
          <cell r="C548" t="str">
            <v>Set</v>
          </cell>
          <cell r="F548">
            <v>321351.80000000005</v>
          </cell>
          <cell r="G548">
            <v>292138</v>
          </cell>
          <cell r="H548" t="str">
            <v>*</v>
          </cell>
        </row>
        <row r="549">
          <cell r="B549" t="str">
            <v>1.2 MVAr, 22 kV Capacitor Bank</v>
          </cell>
          <cell r="F549">
            <v>264990</v>
          </cell>
          <cell r="G549">
            <v>240900</v>
          </cell>
          <cell r="H549" t="str">
            <v>*</v>
          </cell>
        </row>
        <row r="550">
          <cell r="B550" t="str">
            <v>3.0 MVAr, 22 kV Capacitor Bank</v>
          </cell>
          <cell r="F550">
            <v>490050.00000000006</v>
          </cell>
          <cell r="G550">
            <v>445500</v>
          </cell>
          <cell r="H550" t="str">
            <v>*</v>
          </cell>
        </row>
        <row r="551">
          <cell r="B551" t="str">
            <v>2.4 MVAr, 22 kV Capacitor Bank</v>
          </cell>
          <cell r="F551">
            <v>365420.00000000006</v>
          </cell>
          <cell r="G551">
            <v>332200</v>
          </cell>
          <cell r="H551" t="str">
            <v>*</v>
          </cell>
        </row>
        <row r="552">
          <cell r="B552" t="str">
            <v>Structure for Series Reactor(Set) 22 kV</v>
          </cell>
          <cell r="C552" t="str">
            <v>L.S.</v>
          </cell>
          <cell r="F552">
            <v>18150</v>
          </cell>
          <cell r="G552">
            <v>16500</v>
          </cell>
          <cell r="H552" t="str">
            <v>*</v>
          </cell>
        </row>
        <row r="553">
          <cell r="B553" t="str">
            <v>0.48 KVAr, 22 kv, 1 Ph, Al winded series reactor</v>
          </cell>
          <cell r="C553" t="str">
            <v>Set</v>
          </cell>
          <cell r="F553">
            <v>111320.00000000001</v>
          </cell>
          <cell r="G553">
            <v>101200</v>
          </cell>
          <cell r="H553" t="str">
            <v>*</v>
          </cell>
        </row>
        <row r="554">
          <cell r="B554" t="str">
            <v>0.97 KVAr, 22 kv, 1 Ph, Al winded series reactor</v>
          </cell>
          <cell r="C554" t="str">
            <v>Set</v>
          </cell>
          <cell r="F554">
            <v>145200</v>
          </cell>
          <cell r="G554">
            <v>132000</v>
          </cell>
          <cell r="H554" t="str">
            <v>*</v>
          </cell>
        </row>
        <row r="555">
          <cell r="B555" t="str">
            <v>1.32 KVAr, 22 kv, 1 Ph, Al winded series reactor</v>
          </cell>
          <cell r="C555" t="str">
            <v>Set</v>
          </cell>
          <cell r="F555">
            <v>174240</v>
          </cell>
          <cell r="G555">
            <v>158400</v>
          </cell>
          <cell r="H555" t="str">
            <v>*</v>
          </cell>
        </row>
        <row r="556">
          <cell r="B556" t="str">
            <v>79.2 kVAr, 22 kV series reactor</v>
          </cell>
          <cell r="C556" t="str">
            <v>Set</v>
          </cell>
          <cell r="F556">
            <v>526350</v>
          </cell>
          <cell r="G556">
            <v>478500</v>
          </cell>
          <cell r="H556" t="str">
            <v>*</v>
          </cell>
        </row>
        <row r="557">
          <cell r="B557" t="str">
            <v>11 kV, 110/190 V Residual voltage transformer</v>
          </cell>
          <cell r="F557">
            <v>28188.16</v>
          </cell>
          <cell r="G557">
            <v>25625.599999999999</v>
          </cell>
          <cell r="H557" t="str">
            <v>*</v>
          </cell>
        </row>
        <row r="558">
          <cell r="B558" t="str">
            <v>Clamp for 22 KV VCB</v>
          </cell>
          <cell r="C558" t="str">
            <v>No</v>
          </cell>
          <cell r="F558">
            <v>2142.91</v>
          </cell>
          <cell r="H558" t="str">
            <v>*</v>
          </cell>
        </row>
        <row r="559">
          <cell r="B559" t="str">
            <v>Clamps for 22 KV C.T.</v>
          </cell>
          <cell r="C559" t="str">
            <v>No</v>
          </cell>
          <cell r="F559">
            <v>1497.1</v>
          </cell>
          <cell r="H559" t="str">
            <v>*</v>
          </cell>
        </row>
        <row r="560">
          <cell r="B560" t="str">
            <v>Clamps for 22 KV Isolator</v>
          </cell>
          <cell r="C560" t="str">
            <v>No</v>
          </cell>
          <cell r="F560">
            <v>1071.4000000000001</v>
          </cell>
          <cell r="H560" t="str">
            <v>*</v>
          </cell>
        </row>
        <row r="561">
          <cell r="B561" t="str">
            <v>Clamps for 22 KV P.T.</v>
          </cell>
          <cell r="C561" t="str">
            <v>No</v>
          </cell>
          <cell r="F561">
            <v>1497.1</v>
          </cell>
          <cell r="H561" t="str">
            <v>*</v>
          </cell>
        </row>
        <row r="562">
          <cell r="B562" t="str">
            <v xml:space="preserve">Connectors for T/F Bushing </v>
          </cell>
          <cell r="C562" t="str">
            <v>Nos.</v>
          </cell>
          <cell r="F562">
            <v>3899.4670000000001</v>
          </cell>
          <cell r="G562">
            <v>3544.97</v>
          </cell>
          <cell r="H562" t="str">
            <v>*</v>
          </cell>
        </row>
        <row r="563">
          <cell r="B563" t="str">
            <v>CR Panel for 11 KV Capacitor bank with relay</v>
          </cell>
          <cell r="C563" t="str">
            <v>set</v>
          </cell>
          <cell r="F563">
            <v>84988.474784000005</v>
          </cell>
          <cell r="H563" t="str">
            <v>*</v>
          </cell>
        </row>
        <row r="564">
          <cell r="B564" t="str">
            <v>Control C&amp;R Panel 22 KV for feeder with accessories.</v>
          </cell>
          <cell r="C564" t="str">
            <v>Nos</v>
          </cell>
          <cell r="F564">
            <v>84988.474784000005</v>
          </cell>
          <cell r="H564" t="str">
            <v>*</v>
          </cell>
        </row>
        <row r="565">
          <cell r="B565" t="str">
            <v>CR Panel for 33/22 KV line breaker with 1/5A relay</v>
          </cell>
          <cell r="C565" t="str">
            <v>Set</v>
          </cell>
          <cell r="F565">
            <v>84988.474784000005</v>
          </cell>
          <cell r="H565" t="str">
            <v>*</v>
          </cell>
        </row>
        <row r="566">
          <cell r="B566" t="str">
            <v>Crimping of jumpers at cut points</v>
          </cell>
          <cell r="C566" t="str">
            <v>No.</v>
          </cell>
          <cell r="F566">
            <v>1452.0000000000002</v>
          </cell>
          <cell r="G566">
            <v>1320</v>
          </cell>
          <cell r="H566" t="str">
            <v>*</v>
          </cell>
        </row>
        <row r="567">
          <cell r="B567" t="str">
            <v>CT 100/5 A LT (Ring Type)</v>
          </cell>
          <cell r="C567" t="str">
            <v>Nos.</v>
          </cell>
          <cell r="F567">
            <v>2420</v>
          </cell>
          <cell r="G567">
            <v>2200</v>
          </cell>
          <cell r="H567" t="str">
            <v>*</v>
          </cell>
        </row>
        <row r="568">
          <cell r="B568" t="str">
            <v>CT 200/5 A LT (Ring Type)</v>
          </cell>
          <cell r="C568" t="str">
            <v>Nos.</v>
          </cell>
          <cell r="F568">
            <v>2420</v>
          </cell>
          <cell r="G568">
            <v>2200</v>
          </cell>
          <cell r="H568" t="str">
            <v>*</v>
          </cell>
        </row>
        <row r="569">
          <cell r="B569" t="str">
            <v>CT 200-100/1-1 A , 33 KV</v>
          </cell>
          <cell r="C569" t="str">
            <v>Nos.</v>
          </cell>
          <cell r="F569">
            <v>24200.000000000004</v>
          </cell>
          <cell r="G569">
            <v>22000</v>
          </cell>
          <cell r="H569" t="str">
            <v>*</v>
          </cell>
        </row>
        <row r="570">
          <cell r="B570" t="str">
            <v>CT 200-100/1-1 A , 22 KV</v>
          </cell>
          <cell r="C570" t="str">
            <v>Nos.</v>
          </cell>
          <cell r="F570">
            <v>24200.000000000004</v>
          </cell>
          <cell r="G570">
            <v>22000</v>
          </cell>
          <cell r="H570" t="str">
            <v>*</v>
          </cell>
        </row>
        <row r="571">
          <cell r="B571" t="str">
            <v>CT 50/5 A LT (Ring Type)</v>
          </cell>
          <cell r="C571" t="str">
            <v>Nos.</v>
          </cell>
          <cell r="F571">
            <v>2420</v>
          </cell>
          <cell r="G571">
            <v>2200</v>
          </cell>
          <cell r="H571" t="str">
            <v>*</v>
          </cell>
        </row>
        <row r="572">
          <cell r="B572" t="str">
            <v>Dicharge rod for 33 KV</v>
          </cell>
          <cell r="C572" t="str">
            <v>Set</v>
          </cell>
          <cell r="F572">
            <v>605</v>
          </cell>
          <cell r="G572">
            <v>550</v>
          </cell>
          <cell r="H572" t="str">
            <v>*</v>
          </cell>
        </row>
        <row r="573">
          <cell r="B573" t="str">
            <v>Digital Multi meter (10 Amp)</v>
          </cell>
          <cell r="C573" t="str">
            <v>No.</v>
          </cell>
          <cell r="F573">
            <v>1936.0000000000002</v>
          </cell>
          <cell r="G573">
            <v>1760</v>
          </cell>
          <cell r="H573" t="str">
            <v>*</v>
          </cell>
        </row>
        <row r="574">
          <cell r="B574" t="str">
            <v>Digital Tong tester (1000 Amp., 500 V) With associated accessories.</v>
          </cell>
          <cell r="C574" t="str">
            <v>No.</v>
          </cell>
          <cell r="F574">
            <v>2964.5000000000005</v>
          </cell>
          <cell r="G574">
            <v>2695</v>
          </cell>
          <cell r="H574" t="str">
            <v>*</v>
          </cell>
        </row>
        <row r="575">
          <cell r="B575" t="str">
            <v>Discharge rod for 11 KV</v>
          </cell>
          <cell r="C575" t="str">
            <v>Set</v>
          </cell>
          <cell r="F575">
            <v>605</v>
          </cell>
          <cell r="G575">
            <v>550</v>
          </cell>
          <cell r="H575" t="str">
            <v>*</v>
          </cell>
        </row>
        <row r="576">
          <cell r="B576" t="str">
            <v>Discharge rod for 22 KV</v>
          </cell>
          <cell r="C576" t="str">
            <v>Set</v>
          </cell>
          <cell r="F576">
            <v>605</v>
          </cell>
          <cell r="G576">
            <v>550</v>
          </cell>
          <cell r="H576" t="str">
            <v>*</v>
          </cell>
        </row>
        <row r="577">
          <cell r="B577" t="str">
            <v>DTC Metring with Box, single core L.T. XLPE cable (16 sq.mm., 120 mtr length) and other allied material.</v>
          </cell>
          <cell r="C577" t="str">
            <v>LS</v>
          </cell>
          <cell r="F577">
            <v>10289.4</v>
          </cell>
          <cell r="H577" t="str">
            <v>*</v>
          </cell>
        </row>
        <row r="578">
          <cell r="B578" t="str">
            <v>DTC Metring with Box, single core L.T. XLPE cable (35 sq.mm., 120 mtr length) and other allied material.</v>
          </cell>
          <cell r="C578" t="str">
            <v>LS</v>
          </cell>
          <cell r="F578">
            <v>12212.04</v>
          </cell>
          <cell r="H578" t="str">
            <v>*</v>
          </cell>
        </row>
        <row r="579">
          <cell r="B579" t="str">
            <v>DTC Metring with Box, single core L.T. XLPE cable (70 sq.mm., 120 mtr length) and other allied material.</v>
          </cell>
          <cell r="C579" t="str">
            <v>LS</v>
          </cell>
          <cell r="F579">
            <v>14883.72</v>
          </cell>
          <cell r="H579" t="str">
            <v>*</v>
          </cell>
        </row>
        <row r="580">
          <cell r="B580" t="str">
            <v>DTC Metring with Box, single core L.T. XLPE cable (185 sq.mm., 200 mtr length) and other allied material.</v>
          </cell>
          <cell r="C580" t="str">
            <v>LS</v>
          </cell>
          <cell r="F580">
            <v>23170.68</v>
          </cell>
          <cell r="H580" t="str">
            <v>*</v>
          </cell>
        </row>
        <row r="581">
          <cell r="B581" t="str">
            <v>DTC Metring with Box, single core L.T. XLPE cable (300 sq.mm., 280 mtr length) and other allied material.</v>
          </cell>
          <cell r="C581" t="str">
            <v>LS</v>
          </cell>
          <cell r="F581">
            <v>30886.079999999998</v>
          </cell>
          <cell r="H581" t="str">
            <v>*</v>
          </cell>
        </row>
        <row r="582">
          <cell r="B582" t="str">
            <v>DTC Metring with Box, single core L.T. XLPE cable (300 sq.mm., 320 mtr length) and other allied material for 630 KVA</v>
          </cell>
          <cell r="C582" t="str">
            <v>LS</v>
          </cell>
          <cell r="F582">
            <v>56155.159999999996</v>
          </cell>
          <cell r="H582" t="str">
            <v>*</v>
          </cell>
        </row>
        <row r="583">
          <cell r="B583" t="str">
            <v>DTC Metring with Box, single core L.T. XLPE cable (300 sq.mm., 320 mtr length) and other allied material for 995 KVA</v>
          </cell>
          <cell r="C583" t="str">
            <v>LS</v>
          </cell>
          <cell r="F583">
            <v>79664.239999999991</v>
          </cell>
          <cell r="H583" t="str">
            <v>*</v>
          </cell>
        </row>
        <row r="584">
          <cell r="B584" t="str">
            <v>Earth tester 200 Amp. 2000 Ohm</v>
          </cell>
          <cell r="C584" t="str">
            <v>Nos.</v>
          </cell>
          <cell r="F584">
            <v>9680</v>
          </cell>
          <cell r="G584">
            <v>8800</v>
          </cell>
          <cell r="H584" t="str">
            <v>*</v>
          </cell>
        </row>
        <row r="585">
          <cell r="B585" t="str">
            <v>Earthing Sets H.T with clamp</v>
          </cell>
          <cell r="C585" t="str">
            <v>Set</v>
          </cell>
          <cell r="F585">
            <v>7090.6</v>
          </cell>
          <cell r="G585">
            <v>6446</v>
          </cell>
          <cell r="H585" t="str">
            <v>*</v>
          </cell>
        </row>
        <row r="586">
          <cell r="B586" t="str">
            <v>Emergency Artificial resperation kit</v>
          </cell>
          <cell r="C586" t="str">
            <v>Set</v>
          </cell>
          <cell r="F586">
            <v>1815.0000000000002</v>
          </cell>
          <cell r="G586">
            <v>1650</v>
          </cell>
          <cell r="H586" t="str">
            <v>*</v>
          </cell>
        </row>
        <row r="587">
          <cell r="B587" t="str">
            <v>G. I Structure for 22 KV H/G.</v>
          </cell>
          <cell r="C587" t="str">
            <v>Kg.</v>
          </cell>
          <cell r="F587">
            <v>57.05</v>
          </cell>
          <cell r="H587" t="str">
            <v>*</v>
          </cell>
        </row>
        <row r="588">
          <cell r="B588" t="str">
            <v>G.I Angles (50X50X6mm) forcable tray</v>
          </cell>
          <cell r="C588" t="str">
            <v>Kg.</v>
          </cell>
          <cell r="F588">
            <v>57.05</v>
          </cell>
          <cell r="H588" t="str">
            <v>*</v>
          </cell>
        </row>
        <row r="589">
          <cell r="B589" t="str">
            <v>G.I Flat 50x10 mm</v>
          </cell>
          <cell r="C589" t="str">
            <v>Kg.</v>
          </cell>
          <cell r="F589">
            <v>54.06</v>
          </cell>
          <cell r="H589" t="str">
            <v>*</v>
          </cell>
        </row>
        <row r="590">
          <cell r="B590" t="str">
            <v>G.I Flat 75x10 mm</v>
          </cell>
          <cell r="C590" t="str">
            <v>Kg.</v>
          </cell>
          <cell r="F590">
            <v>54.06</v>
          </cell>
          <cell r="H590" t="str">
            <v>*</v>
          </cell>
        </row>
        <row r="591">
          <cell r="B591" t="str">
            <v>G.I Structure for 22 KV PT</v>
          </cell>
          <cell r="C591" t="str">
            <v>Kg.</v>
          </cell>
          <cell r="F591">
            <v>57.05</v>
          </cell>
          <cell r="H591" t="str">
            <v>*</v>
          </cell>
        </row>
        <row r="592">
          <cell r="B592" t="str">
            <v>G.I. Pipe 200 mm</v>
          </cell>
          <cell r="C592" t="str">
            <v>Mtr.</v>
          </cell>
          <cell r="F592">
            <v>225</v>
          </cell>
          <cell r="H592" t="str">
            <v>*</v>
          </cell>
        </row>
        <row r="593">
          <cell r="B593" t="str">
            <v>G.I..Flat 50 x 6 mm</v>
          </cell>
          <cell r="C593" t="str">
            <v>Kg.</v>
          </cell>
          <cell r="F593">
            <v>54.06</v>
          </cell>
          <cell r="H593" t="str">
            <v>*</v>
          </cell>
        </row>
        <row r="594">
          <cell r="B594" t="str">
            <v>G.I.Angle 50x50x6mm</v>
          </cell>
          <cell r="C594" t="str">
            <v>Kg.</v>
          </cell>
          <cell r="F594">
            <v>57.05</v>
          </cell>
          <cell r="H594" t="str">
            <v>*</v>
          </cell>
        </row>
        <row r="595">
          <cell r="B595" t="str">
            <v>G.I.Angle 75x40 mm</v>
          </cell>
          <cell r="C595" t="str">
            <v>Kg.</v>
          </cell>
          <cell r="F595">
            <v>57.05</v>
          </cell>
          <cell r="H595" t="str">
            <v>*</v>
          </cell>
        </row>
        <row r="596">
          <cell r="B596" t="str">
            <v>G.I.Channel  100x50x6mm</v>
          </cell>
          <cell r="C596" t="str">
            <v>Kg.</v>
          </cell>
          <cell r="F596">
            <v>57.05</v>
          </cell>
          <cell r="H596" t="str">
            <v>*</v>
          </cell>
        </row>
        <row r="597">
          <cell r="B597" t="str">
            <v>G.I.Channel 75x40x6mm</v>
          </cell>
          <cell r="C597" t="str">
            <v>Kg.</v>
          </cell>
          <cell r="F597">
            <v>57.05</v>
          </cell>
          <cell r="H597" t="str">
            <v>*</v>
          </cell>
        </row>
        <row r="598">
          <cell r="B598" t="str">
            <v>G.I.Strip (25 X 3 mm)</v>
          </cell>
          <cell r="C598" t="str">
            <v>Kg.</v>
          </cell>
          <cell r="F598">
            <v>57.05</v>
          </cell>
          <cell r="H598" t="str">
            <v>*</v>
          </cell>
        </row>
        <row r="599">
          <cell r="B599" t="str">
            <v>Hand Gloves</v>
          </cell>
          <cell r="C599" t="str">
            <v>Pairs</v>
          </cell>
          <cell r="F599">
            <v>787</v>
          </cell>
          <cell r="H599" t="str">
            <v>*</v>
          </cell>
        </row>
        <row r="600">
          <cell r="B600" t="str">
            <v>HT Cable Joint Chamber (Civil)</v>
          </cell>
          <cell r="C600" t="str">
            <v>Nos</v>
          </cell>
          <cell r="F600">
            <v>1100</v>
          </cell>
          <cell r="H600" t="str">
            <v>*</v>
          </cell>
        </row>
        <row r="601">
          <cell r="B601" t="str">
            <v>Jointing Slevees compression type, 80 sqmm</v>
          </cell>
          <cell r="C601" t="str">
            <v>Nos.</v>
          </cell>
          <cell r="F601">
            <v>514.25</v>
          </cell>
          <cell r="G601">
            <v>467.5</v>
          </cell>
          <cell r="H601" t="str">
            <v>*</v>
          </cell>
        </row>
        <row r="602">
          <cell r="B602" t="str">
            <v>L. T. PVC Cable 3.5 x 240 sq. mm / XLPE</v>
          </cell>
          <cell r="C602" t="str">
            <v>Rmt.</v>
          </cell>
          <cell r="F602">
            <v>601.09736280000004</v>
          </cell>
          <cell r="G602">
            <v>546.45214799999997</v>
          </cell>
          <cell r="H602" t="str">
            <v>*</v>
          </cell>
        </row>
        <row r="603">
          <cell r="B603" t="str">
            <v>L. T. PVC Cable 3.5 x 300 sq. mm / XLPE</v>
          </cell>
          <cell r="C603" t="str">
            <v>Rmt.</v>
          </cell>
          <cell r="F603">
            <v>737.67324510000003</v>
          </cell>
          <cell r="G603">
            <v>670.61204099999998</v>
          </cell>
          <cell r="H603" t="str">
            <v>*</v>
          </cell>
        </row>
        <row r="604">
          <cell r="B604" t="str">
            <v>L.T.Dist.Boxes 200 KVA with KitKat</v>
          </cell>
          <cell r="C604" t="str">
            <v>No</v>
          </cell>
          <cell r="F604">
            <v>31416.788588000003</v>
          </cell>
          <cell r="H604" t="str">
            <v>*</v>
          </cell>
        </row>
        <row r="605">
          <cell r="B605" t="str">
            <v>L.T. Feedar Pillar 6 Way With ACB</v>
          </cell>
          <cell r="C605" t="str">
            <v>No</v>
          </cell>
          <cell r="F605">
            <v>83490</v>
          </cell>
          <cell r="H605" t="str">
            <v>*</v>
          </cell>
        </row>
        <row r="606">
          <cell r="B606" t="str">
            <v>L.T. jointing kits for 120 Sqmm</v>
          </cell>
          <cell r="C606" t="str">
            <v>No</v>
          </cell>
          <cell r="F606">
            <v>605</v>
          </cell>
          <cell r="G606">
            <v>550</v>
          </cell>
          <cell r="H606" t="str">
            <v>*</v>
          </cell>
        </row>
        <row r="607">
          <cell r="B607" t="str">
            <v>LT Jointing kits  for 185 Sqmm</v>
          </cell>
          <cell r="C607" t="str">
            <v>No</v>
          </cell>
          <cell r="F607">
            <v>871.2</v>
          </cell>
          <cell r="G607">
            <v>792</v>
          </cell>
          <cell r="H607" t="str">
            <v>*</v>
          </cell>
        </row>
        <row r="608">
          <cell r="B608" t="str">
            <v>L.T. jointing kits for 95 Sqmm</v>
          </cell>
          <cell r="C608" t="str">
            <v>No</v>
          </cell>
          <cell r="F608">
            <v>544.5</v>
          </cell>
          <cell r="G608">
            <v>495</v>
          </cell>
          <cell r="H608" t="str">
            <v>*</v>
          </cell>
        </row>
        <row r="609">
          <cell r="B609" t="str">
            <v>L.T. jointing kits for 70 Sqmm</v>
          </cell>
          <cell r="C609" t="str">
            <v>No</v>
          </cell>
          <cell r="F609">
            <v>484.00000000000006</v>
          </cell>
          <cell r="G609">
            <v>440</v>
          </cell>
          <cell r="H609" t="str">
            <v>*</v>
          </cell>
        </row>
        <row r="610">
          <cell r="B610" t="str">
            <v>LT XLPE Armoured Cable 3 1/2C X 95 Sq mm</v>
          </cell>
          <cell r="C610" t="str">
            <v>Rmt</v>
          </cell>
          <cell r="F610">
            <v>236.013174386</v>
          </cell>
          <cell r="H610" t="str">
            <v>*</v>
          </cell>
        </row>
        <row r="611">
          <cell r="B611" t="str">
            <v>Earthing Set LT</v>
          </cell>
          <cell r="C611" t="str">
            <v>Nos</v>
          </cell>
          <cell r="F611">
            <v>179.9512</v>
          </cell>
          <cell r="G611">
            <v>163.59199999999998</v>
          </cell>
          <cell r="H611" t="str">
            <v>*</v>
          </cell>
        </row>
        <row r="612">
          <cell r="B612" t="str">
            <v>LT Fixed Capacitor 18 KVAR</v>
          </cell>
          <cell r="C612" t="str">
            <v>Nos.</v>
          </cell>
          <cell r="F612">
            <v>6534.0000000000009</v>
          </cell>
          <cell r="G612">
            <v>5940</v>
          </cell>
          <cell r="H612" t="str">
            <v>*</v>
          </cell>
        </row>
        <row r="613">
          <cell r="B613" t="str">
            <v>LT Fixed Capacitor 9 KVAR</v>
          </cell>
          <cell r="C613" t="str">
            <v>Nos.</v>
          </cell>
          <cell r="F613">
            <v>3267.0000000000005</v>
          </cell>
          <cell r="G613">
            <v>2970</v>
          </cell>
          <cell r="H613" t="str">
            <v>*</v>
          </cell>
        </row>
        <row r="614">
          <cell r="B614" t="str">
            <v>L.T.Spacers</v>
          </cell>
          <cell r="C614" t="str">
            <v>Nos.</v>
          </cell>
          <cell r="F614">
            <v>96.800000000000011</v>
          </cell>
          <cell r="G614">
            <v>88</v>
          </cell>
          <cell r="H614" t="str">
            <v>*</v>
          </cell>
        </row>
        <row r="615">
          <cell r="B615" t="str">
            <v>LT St.through joints for 185 sqmm</v>
          </cell>
          <cell r="C615" t="str">
            <v>No.</v>
          </cell>
          <cell r="F615">
            <v>871.2</v>
          </cell>
          <cell r="G615">
            <v>792</v>
          </cell>
          <cell r="H615" t="str">
            <v>*</v>
          </cell>
        </row>
        <row r="616">
          <cell r="B616" t="str">
            <v>LT St.through joints for 240 sqmm</v>
          </cell>
          <cell r="C616" t="str">
            <v>No.</v>
          </cell>
          <cell r="F616">
            <v>1264.45</v>
          </cell>
          <cell r="G616">
            <v>1149.5</v>
          </cell>
          <cell r="H616" t="str">
            <v>*</v>
          </cell>
        </row>
        <row r="617">
          <cell r="B617" t="str">
            <v>LT St.through joints for 300 sqmm</v>
          </cell>
          <cell r="C617" t="str">
            <v>Nos</v>
          </cell>
          <cell r="F617">
            <v>1264.45</v>
          </cell>
          <cell r="G617">
            <v>1149.5</v>
          </cell>
          <cell r="H617" t="str">
            <v>*</v>
          </cell>
        </row>
        <row r="618">
          <cell r="B618" t="str">
            <v>Non Magnetic stainless steel nut bolt with plain washer</v>
          </cell>
          <cell r="C618" t="str">
            <v>Kg</v>
          </cell>
          <cell r="F618">
            <v>108.9</v>
          </cell>
          <cell r="G618">
            <v>99</v>
          </cell>
          <cell r="H618" t="str">
            <v>*</v>
          </cell>
        </row>
        <row r="619">
          <cell r="B619" t="str">
            <v>Palm Type Clamp (Compression Type)</v>
          </cell>
          <cell r="C619" t="str">
            <v>Nos.</v>
          </cell>
          <cell r="F619">
            <v>975.09060000000011</v>
          </cell>
          <cell r="G619">
            <v>886.44600000000003</v>
          </cell>
          <cell r="H619" t="str">
            <v>*</v>
          </cell>
        </row>
        <row r="620">
          <cell r="B620" t="str">
            <v>PG Clamp</v>
          </cell>
          <cell r="C620" t="str">
            <v>Nos.</v>
          </cell>
          <cell r="F620">
            <v>27.830000000000002</v>
          </cell>
          <cell r="G620">
            <v>25.3</v>
          </cell>
          <cell r="H620" t="str">
            <v>*</v>
          </cell>
        </row>
        <row r="621">
          <cell r="B621" t="str">
            <v>PVC Pipe 110 mm Dia 4 Kg/sqmm</v>
          </cell>
          <cell r="C621" t="str">
            <v>Mtr.</v>
          </cell>
          <cell r="F621">
            <v>96.800000000000011</v>
          </cell>
          <cell r="G621">
            <v>88</v>
          </cell>
          <cell r="H621" t="str">
            <v>*</v>
          </cell>
        </row>
        <row r="622">
          <cell r="B622" t="str">
            <v>RCC Ring work for earthing pits</v>
          </cell>
          <cell r="C622" t="str">
            <v>No.</v>
          </cell>
          <cell r="F622">
            <v>242.00000000000003</v>
          </cell>
          <cell r="G622">
            <v>220</v>
          </cell>
          <cell r="H622" t="str">
            <v>*</v>
          </cell>
        </row>
        <row r="623">
          <cell r="B623" t="str">
            <v>Red Bricks</v>
          </cell>
          <cell r="C623" t="str">
            <v>No.</v>
          </cell>
          <cell r="F623">
            <v>2.4200000000000004</v>
          </cell>
          <cell r="G623">
            <v>2.2000000000000002</v>
          </cell>
          <cell r="H623" t="str">
            <v>*</v>
          </cell>
        </row>
        <row r="624">
          <cell r="B624" t="str">
            <v>Rubberised oil corksheet 5mm</v>
          </cell>
          <cell r="C624" t="str">
            <v>Nos.</v>
          </cell>
          <cell r="F624">
            <v>406.56000000000006</v>
          </cell>
          <cell r="G624">
            <v>369.6</v>
          </cell>
          <cell r="H624" t="str">
            <v>*</v>
          </cell>
        </row>
        <row r="625">
          <cell r="B625" t="str">
            <v>Rubberised oil corksheet 8mm</v>
          </cell>
          <cell r="C625" t="str">
            <v>Nos.</v>
          </cell>
          <cell r="F625">
            <v>750.2</v>
          </cell>
          <cell r="G625">
            <v>682</v>
          </cell>
          <cell r="H625" t="str">
            <v>*</v>
          </cell>
        </row>
        <row r="626">
          <cell r="B626" t="str">
            <v>Sand</v>
          </cell>
          <cell r="C626" t="str">
            <v>Cum</v>
          </cell>
          <cell r="F626">
            <v>210.54000000000002</v>
          </cell>
          <cell r="G626">
            <v>191.4</v>
          </cell>
          <cell r="H626" t="str">
            <v>*</v>
          </cell>
        </row>
        <row r="627">
          <cell r="B627" t="str">
            <v>Special type lugs for 100 sqmm</v>
          </cell>
          <cell r="C627" t="str">
            <v>Nos.</v>
          </cell>
          <cell r="F627">
            <v>544.5</v>
          </cell>
          <cell r="G627">
            <v>495</v>
          </cell>
          <cell r="H627" t="str">
            <v>*</v>
          </cell>
        </row>
        <row r="628">
          <cell r="B628" t="str">
            <v xml:space="preserve">T Connectors suitable for 200 sqmm twin conductor </v>
          </cell>
          <cell r="C628" t="str">
            <v>Nos.</v>
          </cell>
          <cell r="F628">
            <v>907.50000000000011</v>
          </cell>
          <cell r="G628">
            <v>825</v>
          </cell>
          <cell r="H628" t="str">
            <v>*</v>
          </cell>
        </row>
        <row r="629">
          <cell r="B629" t="str">
            <v>Tool box with ratchet spanner,flat spanners,box spanner, plier, screwdriver, hammer ,hacksaw with blades, chisel,files (Standard make)</v>
          </cell>
          <cell r="C629" t="str">
            <v>No.</v>
          </cell>
          <cell r="F629">
            <v>3630.0000000000005</v>
          </cell>
          <cell r="G629">
            <v>3300</v>
          </cell>
          <cell r="H629" t="str">
            <v>*</v>
          </cell>
        </row>
        <row r="630">
          <cell r="B630" t="str">
            <v>Cable Trays 2.5 Mtr. X 6" W</v>
          </cell>
          <cell r="C630" t="str">
            <v>Nos.</v>
          </cell>
          <cell r="F630">
            <v>302.5</v>
          </cell>
          <cell r="G630">
            <v>275</v>
          </cell>
          <cell r="H630" t="str">
            <v>*</v>
          </cell>
        </row>
        <row r="631">
          <cell r="B631" t="str">
            <v>Welding Rods</v>
          </cell>
          <cell r="C631" t="str">
            <v>Nos.</v>
          </cell>
          <cell r="F631">
            <v>2.4200000000000004</v>
          </cell>
          <cell r="G631">
            <v>2.2000000000000002</v>
          </cell>
          <cell r="H631" t="str">
            <v>*</v>
          </cell>
        </row>
        <row r="632">
          <cell r="B632" t="str">
            <v>30 Volt Non directional type Electronic Static relay (Numeric Relay)</v>
          </cell>
          <cell r="C632" t="str">
            <v>Nos.</v>
          </cell>
          <cell r="F632">
            <v>22385</v>
          </cell>
          <cell r="G632">
            <v>20350</v>
          </cell>
          <cell r="H632" t="str">
            <v>*</v>
          </cell>
        </row>
        <row r="633">
          <cell r="F633">
            <v>0</v>
          </cell>
          <cell r="G633">
            <v>0</v>
          </cell>
          <cell r="H633" t="str">
            <v>*</v>
          </cell>
        </row>
        <row r="634">
          <cell r="B634" t="str">
            <v>Distribution T/F 22 / .433 KV 25 KVA O/D</v>
          </cell>
          <cell r="C634" t="str">
            <v>No.</v>
          </cell>
          <cell r="F634">
            <v>113740.00000000001</v>
          </cell>
          <cell r="G634">
            <v>103400</v>
          </cell>
          <cell r="H634" t="str">
            <v>*</v>
          </cell>
        </row>
        <row r="635">
          <cell r="B635" t="str">
            <v>GI Bend 20 mm.</v>
          </cell>
          <cell r="C635" t="str">
            <v>No.</v>
          </cell>
          <cell r="F635">
            <v>14.52</v>
          </cell>
          <cell r="G635">
            <v>13.2</v>
          </cell>
          <cell r="H635" t="str">
            <v>*</v>
          </cell>
        </row>
        <row r="636">
          <cell r="B636" t="str">
            <v>GI Coupling 20 mm.</v>
          </cell>
          <cell r="C636" t="str">
            <v>No.</v>
          </cell>
          <cell r="F636">
            <v>6.0500000000000007</v>
          </cell>
          <cell r="G636">
            <v>5.5</v>
          </cell>
          <cell r="H636" t="str">
            <v>*</v>
          </cell>
        </row>
        <row r="637">
          <cell r="B637" t="str">
            <v>Guard Loops 5 wire</v>
          </cell>
          <cell r="C637" t="str">
            <v>Kg.</v>
          </cell>
          <cell r="F637">
            <v>50.154500000000006</v>
          </cell>
          <cell r="G637">
            <v>45.594999999999999</v>
          </cell>
          <cell r="H637" t="str">
            <v>*</v>
          </cell>
        </row>
        <row r="638">
          <cell r="B638" t="str">
            <v>Kit Kat fuse 250 V 15 A</v>
          </cell>
          <cell r="C638" t="str">
            <v>No.</v>
          </cell>
          <cell r="F638">
            <v>30.800000000000004</v>
          </cell>
          <cell r="G638">
            <v>28</v>
          </cell>
          <cell r="H638" t="str">
            <v>*</v>
          </cell>
        </row>
        <row r="639">
          <cell r="B639" t="str">
            <v>Power Transformer 33/22 KV 5 MVA</v>
          </cell>
          <cell r="C639" t="str">
            <v>No.</v>
          </cell>
          <cell r="F639">
            <v>3677031.56</v>
          </cell>
          <cell r="H639" t="str">
            <v>*</v>
          </cell>
        </row>
        <row r="640">
          <cell r="B640" t="str">
            <v>Power Transformer 33/22 KV 10 MVA</v>
          </cell>
          <cell r="C640" t="str">
            <v>No.</v>
          </cell>
          <cell r="F640">
            <v>5623695.5999999996</v>
          </cell>
          <cell r="H640" t="str">
            <v>*</v>
          </cell>
        </row>
        <row r="641">
          <cell r="B641" t="str">
            <v>SLD Board 11 KV side</v>
          </cell>
          <cell r="C641" t="str">
            <v>No.</v>
          </cell>
          <cell r="F641">
            <v>605</v>
          </cell>
          <cell r="G641">
            <v>550</v>
          </cell>
          <cell r="H641" t="str">
            <v>*</v>
          </cell>
        </row>
        <row r="642">
          <cell r="B642" t="str">
            <v>SLD Board 22 KV side</v>
          </cell>
          <cell r="C642" t="str">
            <v>No.</v>
          </cell>
          <cell r="F642">
            <v>605</v>
          </cell>
          <cell r="G642">
            <v>550</v>
          </cell>
          <cell r="H642" t="str">
            <v>*</v>
          </cell>
        </row>
        <row r="643">
          <cell r="B643" t="str">
            <v xml:space="preserve">Sub-station Board (Name) with angle stand </v>
          </cell>
          <cell r="C643" t="str">
            <v>No.</v>
          </cell>
          <cell r="F643">
            <v>3630.0000000000005</v>
          </cell>
          <cell r="G643">
            <v>3300</v>
          </cell>
          <cell r="H643" t="str">
            <v>*</v>
          </cell>
        </row>
        <row r="644">
          <cell r="B644" t="str">
            <v>Battery Accessories such as hydrometer,cell tester, Acid can, distilled water can,handgloves etc.</v>
          </cell>
          <cell r="C644" t="str">
            <v>Set</v>
          </cell>
          <cell r="F644">
            <v>907.50000000000011</v>
          </cell>
          <cell r="G644">
            <v>825</v>
          </cell>
          <cell r="H644" t="str">
            <v>*</v>
          </cell>
        </row>
        <row r="645">
          <cell r="B645" t="str">
            <v>2 no.s 8W CFL lamps with one suitable invertor ( DC to AC)</v>
          </cell>
          <cell r="C645" t="str">
            <v>Set</v>
          </cell>
          <cell r="F645">
            <v>605</v>
          </cell>
          <cell r="G645">
            <v>550</v>
          </cell>
          <cell r="H645" t="str">
            <v>*</v>
          </cell>
        </row>
        <row r="646">
          <cell r="B646" t="str">
            <v>2 Cell torch</v>
          </cell>
          <cell r="C646" t="str">
            <v>No.</v>
          </cell>
          <cell r="F646">
            <v>54.45</v>
          </cell>
          <cell r="G646">
            <v>49.5</v>
          </cell>
          <cell r="H646" t="str">
            <v>*</v>
          </cell>
        </row>
        <row r="647">
          <cell r="B647" t="str">
            <v>3 Cell torch</v>
          </cell>
          <cell r="C647" t="str">
            <v>No.</v>
          </cell>
          <cell r="F647">
            <v>78.650000000000006</v>
          </cell>
          <cell r="G647">
            <v>71.5</v>
          </cell>
          <cell r="H647" t="str">
            <v>*</v>
          </cell>
        </row>
        <row r="648">
          <cell r="B648" t="str">
            <v xml:space="preserve">Name plate painting for all equipments </v>
          </cell>
          <cell r="C648" t="str">
            <v>L.S.</v>
          </cell>
          <cell r="F648">
            <v>605</v>
          </cell>
          <cell r="G648">
            <v>550</v>
          </cell>
          <cell r="H648" t="str">
            <v>*</v>
          </cell>
        </row>
        <row r="649">
          <cell r="B649" t="str">
            <v>Safety Items as per the requirement of electrical inspector as under</v>
          </cell>
          <cell r="C649" t="str">
            <v>L.S.</v>
          </cell>
          <cell r="F649">
            <v>9075</v>
          </cell>
          <cell r="G649">
            <v>8250</v>
          </cell>
          <cell r="H649" t="str">
            <v>*</v>
          </cell>
        </row>
        <row r="650">
          <cell r="B650" t="str">
            <v>a)      First Aid Box</v>
          </cell>
        </row>
        <row r="651">
          <cell r="B651" t="str">
            <v>b)      Shock treatment chart</v>
          </cell>
        </row>
        <row r="652">
          <cell r="B652" t="str">
            <v>c)       Rubber matts 8 mm thick</v>
          </cell>
        </row>
        <row r="653">
          <cell r="B653" t="str">
            <v>d)      4 Fire buckets with sand &amp; M.S. Hooks / stand</v>
          </cell>
        </row>
        <row r="654">
          <cell r="B654" t="str">
            <v>e)      Helmet</v>
          </cell>
        </row>
        <row r="655">
          <cell r="B655" t="str">
            <v>f)       Hand gloves</v>
          </cell>
        </row>
        <row r="656">
          <cell r="B656" t="str">
            <v>g)      2 Nos. Fire extinguisher</v>
          </cell>
        </row>
        <row r="657">
          <cell r="B657" t="str">
            <v>Land Development ( As per table A)</v>
          </cell>
          <cell r="C657" t="str">
            <v>L.S.</v>
          </cell>
          <cell r="F657">
            <v>342420</v>
          </cell>
          <cell r="H657" t="str">
            <v>*</v>
          </cell>
        </row>
        <row r="658">
          <cell r="B658" t="str">
            <v>Control room of size 9.45 m X 9.65 m (As per table B)</v>
          </cell>
          <cell r="C658" t="str">
            <v>L.S.</v>
          </cell>
          <cell r="F658">
            <v>1339442.75</v>
          </cell>
          <cell r="H658" t="str">
            <v>*</v>
          </cell>
        </row>
        <row r="659">
          <cell r="B659" t="str">
            <v>Store room of size 8.0m X 6.0 m (As per table C)</v>
          </cell>
          <cell r="C659" t="str">
            <v>L.S.</v>
          </cell>
          <cell r="F659">
            <v>435920.87</v>
          </cell>
          <cell r="H659" t="str">
            <v>*</v>
          </cell>
        </row>
        <row r="660">
          <cell r="B660" t="str">
            <v>Sanitory Water supply</v>
          </cell>
          <cell r="C660" t="str">
            <v>L.S.</v>
          </cell>
          <cell r="F660">
            <v>0</v>
          </cell>
          <cell r="H660" t="str">
            <v>*</v>
          </cell>
        </row>
        <row r="661">
          <cell r="B661" t="str">
            <v>Electrification (Lumsum)</v>
          </cell>
          <cell r="C661" t="str">
            <v>L.S.</v>
          </cell>
          <cell r="F661">
            <v>100000</v>
          </cell>
          <cell r="H661" t="str">
            <v>*</v>
          </cell>
        </row>
        <row r="662">
          <cell r="B662" t="str">
            <v>WBM Road (As per table D)</v>
          </cell>
          <cell r="C662" t="str">
            <v>L.S.</v>
          </cell>
          <cell r="F662">
            <v>307362.5</v>
          </cell>
          <cell r="H662" t="str">
            <v>*</v>
          </cell>
        </row>
        <row r="663">
          <cell r="B663" t="str">
            <v>Chain link fencing and Bar bed wire fencing (As per table E)</v>
          </cell>
          <cell r="C663" t="str">
            <v>L.S.</v>
          </cell>
          <cell r="F663">
            <v>850171.32</v>
          </cell>
          <cell r="H663" t="str">
            <v>*</v>
          </cell>
        </row>
        <row r="664">
          <cell r="B664" t="str">
            <v>Metal Spreading (As per table F)</v>
          </cell>
          <cell r="C664" t="str">
            <v>L.S.</v>
          </cell>
          <cell r="F664">
            <v>202750</v>
          </cell>
          <cell r="H664" t="str">
            <v>*</v>
          </cell>
        </row>
        <row r="665">
          <cell r="B665" t="str">
            <v>Equipment Foundations for 1X 5 MVA or 1X10 MVA (1+3 Bay) (As table G)</v>
          </cell>
          <cell r="C665" t="str">
            <v>L.S.</v>
          </cell>
          <cell r="F665">
            <v>530744</v>
          </cell>
          <cell r="H665" t="str">
            <v>*</v>
          </cell>
        </row>
        <row r="666">
          <cell r="B666" t="str">
            <v>Providing survey &amp; contouring, investigation of soil</v>
          </cell>
          <cell r="C666" t="str">
            <v>L.S.</v>
          </cell>
          <cell r="F666">
            <v>0</v>
          </cell>
          <cell r="H666" t="str">
            <v>*</v>
          </cell>
        </row>
        <row r="667">
          <cell r="B667" t="str">
            <v>Design of foundation of equipments. Transformer plinth, Control room building (Departmental)</v>
          </cell>
          <cell r="C667" t="str">
            <v>L.S.</v>
          </cell>
          <cell r="F667">
            <v>0</v>
          </cell>
          <cell r="H667" t="str">
            <v>*</v>
          </cell>
        </row>
        <row r="668">
          <cell r="B668" t="str">
            <v>Water Supply arrangement for C/Room and Switch Yard.(As per table H)</v>
          </cell>
          <cell r="C668" t="str">
            <v>L.S.</v>
          </cell>
          <cell r="F668">
            <v>61205</v>
          </cell>
          <cell r="H668" t="str">
            <v>*</v>
          </cell>
        </row>
        <row r="669">
          <cell r="B669" t="str">
            <v>Borewell including pumpset and allied accessories. (As per table I)</v>
          </cell>
          <cell r="C669" t="str">
            <v>L.S.</v>
          </cell>
          <cell r="F669">
            <v>80623</v>
          </cell>
          <cell r="H669" t="str">
            <v>*</v>
          </cell>
        </row>
        <row r="670">
          <cell r="B670" t="str">
            <v>Const.of cable trench with covers in S/Yard. (As per table J)</v>
          </cell>
          <cell r="C670" t="str">
            <v>L.S.</v>
          </cell>
          <cell r="F670">
            <v>325543.27178399998</v>
          </cell>
          <cell r="H670" t="str">
            <v>*</v>
          </cell>
        </row>
        <row r="671">
          <cell r="B671" t="str">
            <v>Construction of retaining wall. (As per table K)</v>
          </cell>
          <cell r="C671" t="str">
            <v>L.S.</v>
          </cell>
          <cell r="F671">
            <v>706418.1849600001</v>
          </cell>
          <cell r="H671" t="str">
            <v>*</v>
          </cell>
        </row>
        <row r="672">
          <cell r="B672" t="str">
            <v>Foundations for structures and equipments for switching station</v>
          </cell>
          <cell r="C672" t="str">
            <v>L.S.</v>
          </cell>
          <cell r="F672">
            <v>689816.16</v>
          </cell>
          <cell r="G672">
            <v>627105.6</v>
          </cell>
          <cell r="H672" t="str">
            <v>*</v>
          </cell>
        </row>
        <row r="673">
          <cell r="B673" t="str">
            <v>Foundations for structures and equipments (for 2 t/f bays)</v>
          </cell>
          <cell r="C673" t="str">
            <v>L.S.</v>
          </cell>
          <cell r="F673">
            <v>1430000</v>
          </cell>
          <cell r="G673">
            <v>1300000</v>
          </cell>
          <cell r="H673" t="str">
            <v>*</v>
          </cell>
        </row>
        <row r="674">
          <cell r="B674" t="str">
            <v>33 kV 1000 MVA 1600 Amp.IN Door Type VCB</v>
          </cell>
          <cell r="C674" t="str">
            <v>No.</v>
          </cell>
          <cell r="F674">
            <v>1452000.0000000002</v>
          </cell>
          <cell r="G674">
            <v>1320000</v>
          </cell>
          <cell r="H674" t="str">
            <v>*</v>
          </cell>
        </row>
        <row r="675">
          <cell r="B675" t="str">
            <v>22 kV 1000 MVA 1600 Amp.IN Door Type VCB</v>
          </cell>
          <cell r="C675" t="str">
            <v>No.</v>
          </cell>
          <cell r="F675">
            <v>1452000.0000000002</v>
          </cell>
          <cell r="G675">
            <v>1320000</v>
          </cell>
          <cell r="H675" t="str">
            <v>*</v>
          </cell>
        </row>
        <row r="676">
          <cell r="B676" t="str">
            <v>22 kV SF6 Isolator</v>
          </cell>
          <cell r="C676" t="str">
            <v>No.</v>
          </cell>
          <cell r="F676">
            <v>440000</v>
          </cell>
          <cell r="G676" t="e">
            <v>#N/A</v>
          </cell>
          <cell r="H676" t="str">
            <v>*</v>
          </cell>
        </row>
        <row r="677">
          <cell r="B677" t="str">
            <v>0.2 ACSR Loop Connector</v>
          </cell>
          <cell r="C677" t="str">
            <v>No.</v>
          </cell>
          <cell r="F677">
            <v>844.8</v>
          </cell>
          <cell r="G677" t="e">
            <v>#N/A</v>
          </cell>
          <cell r="H677" t="str">
            <v>*</v>
          </cell>
        </row>
        <row r="678">
          <cell r="B678" t="str">
            <v>Transformer Clamps</v>
          </cell>
          <cell r="C678" t="str">
            <v>No.</v>
          </cell>
          <cell r="F678">
            <v>742.5</v>
          </cell>
          <cell r="G678">
            <v>742.5</v>
          </cell>
          <cell r="H678" t="str">
            <v>*</v>
          </cell>
        </row>
        <row r="679">
          <cell r="B679" t="str">
            <v>33 kv guarding channel MS100x50</v>
          </cell>
          <cell r="C679" t="str">
            <v>Kg.</v>
          </cell>
          <cell r="F679">
            <v>47.05</v>
          </cell>
          <cell r="H679" t="str">
            <v>*</v>
          </cell>
        </row>
        <row r="680">
          <cell r="B680" t="str">
            <v>22 kv guarding channel MS100x50</v>
          </cell>
          <cell r="C680" t="str">
            <v>Kg.</v>
          </cell>
          <cell r="F680">
            <v>47.05</v>
          </cell>
          <cell r="H680" t="str">
            <v>*</v>
          </cell>
        </row>
        <row r="681">
          <cell r="B681" t="str">
            <v>11 kv guarding channel MS 75x40</v>
          </cell>
          <cell r="C681" t="str">
            <v>Kg.</v>
          </cell>
          <cell r="F681">
            <v>47.05</v>
          </cell>
          <cell r="H681" t="str">
            <v>*</v>
          </cell>
        </row>
        <row r="682">
          <cell r="B682" t="str">
            <v>11 kV heat shrinkable Straight through joint kit for 3 C X 50 sqmm</v>
          </cell>
          <cell r="C682" t="str">
            <v>Kg.</v>
          </cell>
          <cell r="F682">
            <v>4114</v>
          </cell>
          <cell r="G682">
            <v>3740</v>
          </cell>
          <cell r="H682" t="str">
            <v>*</v>
          </cell>
        </row>
        <row r="683">
          <cell r="B683" t="str">
            <v>11 kV heat shrinkable Outdoor termination joint kit for 3 C X 50 sqmm</v>
          </cell>
          <cell r="C683" t="str">
            <v>Kg.</v>
          </cell>
          <cell r="F683">
            <v>1433.8500000000001</v>
          </cell>
          <cell r="G683">
            <v>1303.5</v>
          </cell>
          <cell r="H683" t="str">
            <v>*</v>
          </cell>
        </row>
        <row r="684">
          <cell r="B684" t="str">
            <v>C.T.-33KV200-100/1-1-1A/3Core</v>
          </cell>
          <cell r="C684" t="str">
            <v>No</v>
          </cell>
          <cell r="F684">
            <v>24200.000000000004</v>
          </cell>
          <cell r="G684">
            <v>22000</v>
          </cell>
        </row>
        <row r="685">
          <cell r="B685" t="str">
            <v>22 kV Heat shrik Straight through joint (Al) kit for XLPE 3 C X 300 sqmm</v>
          </cell>
          <cell r="C685" t="str">
            <v>Kit</v>
          </cell>
          <cell r="F685">
            <v>26620.000000000004</v>
          </cell>
          <cell r="G685">
            <v>24200</v>
          </cell>
          <cell r="H685" t="str">
            <v>*</v>
          </cell>
        </row>
        <row r="686">
          <cell r="B686" t="str">
            <v>22 kV Heat shrik Indoor termination joint (Al) kit for XLPE 3 C X 300 sqmm</v>
          </cell>
          <cell r="C686" t="str">
            <v>Kit</v>
          </cell>
          <cell r="F686">
            <v>0</v>
          </cell>
          <cell r="G686">
            <v>0</v>
          </cell>
          <cell r="H686" t="str">
            <v>*</v>
          </cell>
        </row>
        <row r="687">
          <cell r="B687" t="str">
            <v>Stainless steel neutral earth resistor for 10 MVA 22/11 kV DZ-10 Power Transformer</v>
          </cell>
          <cell r="C687" t="str">
            <v>No</v>
          </cell>
          <cell r="F687">
            <v>36300</v>
          </cell>
          <cell r="G687">
            <v>33000</v>
          </cell>
          <cell r="H687" t="str">
            <v>*</v>
          </cell>
        </row>
        <row r="688">
          <cell r="B688" t="str">
            <v>Sundries such as Civil Work, Foundation Earthing glands etc.</v>
          </cell>
          <cell r="C688" t="str">
            <v>L.S.</v>
          </cell>
          <cell r="F688">
            <v>12100.000000000002</v>
          </cell>
          <cell r="G688">
            <v>11000</v>
          </cell>
          <cell r="H688" t="str">
            <v>*</v>
          </cell>
        </row>
        <row r="689">
          <cell r="B689" t="str">
            <v>Erection of 25 nos of towers in place of old rusted towers with pile foundation and caps and reconductoring with 0.2 ACSR conductor this includes the cost of tower material</v>
          </cell>
          <cell r="C689" t="str">
            <v>No</v>
          </cell>
          <cell r="F689">
            <v>455928.00000000006</v>
          </cell>
          <cell r="G689">
            <v>414480</v>
          </cell>
          <cell r="H689" t="str">
            <v>*</v>
          </cell>
        </row>
        <row r="690">
          <cell r="B690" t="str">
            <v>Sundries Nutbolts,Binding Tapes wire etc.</v>
          </cell>
          <cell r="C690" t="str">
            <v>LS</v>
          </cell>
          <cell r="F690">
            <v>18150</v>
          </cell>
          <cell r="G690">
            <v>16500</v>
          </cell>
          <cell r="H690" t="str">
            <v>*</v>
          </cell>
        </row>
        <row r="691">
          <cell r="B691" t="str">
            <v>Ring Main Unit SF - 6 Type (3 Isolators + 1 Breaker)</v>
          </cell>
          <cell r="C691" t="str">
            <v>Set</v>
          </cell>
          <cell r="F691">
            <v>435600.00000000006</v>
          </cell>
          <cell r="G691">
            <v>396000</v>
          </cell>
          <cell r="H691" t="str">
            <v>*</v>
          </cell>
        </row>
        <row r="692">
          <cell r="B692" t="str">
            <v>Foundation Structure for RMU for Cable Entry Etc.</v>
          </cell>
          <cell r="C692" t="str">
            <v>No</v>
          </cell>
          <cell r="F692">
            <v>19360</v>
          </cell>
          <cell r="G692">
            <v>17600</v>
          </cell>
          <cell r="H692" t="str">
            <v>*</v>
          </cell>
        </row>
        <row r="693">
          <cell r="B693" t="str">
            <v>Earthing to equipment with Salt ,Coke, earthing strip Etc.</v>
          </cell>
          <cell r="C693" t="str">
            <v>No</v>
          </cell>
          <cell r="F693">
            <v>12100.000000000002</v>
          </cell>
          <cell r="G693">
            <v>11000</v>
          </cell>
          <cell r="H693" t="str">
            <v>*</v>
          </cell>
        </row>
        <row r="694">
          <cell r="B694" t="str">
            <v>Sundries such as N/B, Washers, Welding etc.</v>
          </cell>
          <cell r="C694" t="str">
            <v>kg</v>
          </cell>
          <cell r="F694">
            <v>3025.0000000000005</v>
          </cell>
          <cell r="G694">
            <v>2750</v>
          </cell>
          <cell r="H694" t="str">
            <v>*</v>
          </cell>
        </row>
        <row r="695">
          <cell r="B695" t="str">
            <v>Ring Main Unit SF - 6 Type (2 Isolators + 2 Breaker)</v>
          </cell>
          <cell r="C695" t="str">
            <v>Set</v>
          </cell>
          <cell r="F695">
            <v>484000.00000000006</v>
          </cell>
          <cell r="G695">
            <v>440000</v>
          </cell>
          <cell r="H695" t="str">
            <v>*</v>
          </cell>
        </row>
        <row r="696">
          <cell r="B696" t="str">
            <v>Single Core 11 KV 300 sq mm XLPE Cable</v>
          </cell>
          <cell r="C696" t="str">
            <v>Mtr.</v>
          </cell>
          <cell r="F696">
            <v>1167.4403796000001</v>
          </cell>
          <cell r="G696">
            <v>1061.309436</v>
          </cell>
          <cell r="H696" t="str">
            <v>*</v>
          </cell>
        </row>
        <row r="697">
          <cell r="B697" t="str">
            <v>11 KV Neutral CT Outdoor type with Relay</v>
          </cell>
          <cell r="C697" t="str">
            <v>No</v>
          </cell>
          <cell r="F697">
            <v>38332.800000000003</v>
          </cell>
          <cell r="G697">
            <v>34848</v>
          </cell>
          <cell r="H697" t="str">
            <v>*</v>
          </cell>
        </row>
        <row r="698">
          <cell r="B698" t="str">
            <v>CT Structure</v>
          </cell>
          <cell r="C698" t="str">
            <v>L.S.</v>
          </cell>
          <cell r="F698">
            <v>6050.0000000000009</v>
          </cell>
          <cell r="G698">
            <v>5500</v>
          </cell>
          <cell r="H698" t="str">
            <v>*</v>
          </cell>
        </row>
        <row r="699">
          <cell r="B699" t="str">
            <v>Ring Main Unit SF - 6 Type (3 Isolators + 2 Breaker) 22 kV</v>
          </cell>
          <cell r="C699" t="str">
            <v>Set</v>
          </cell>
          <cell r="F699">
            <v>580800</v>
          </cell>
          <cell r="G699">
            <v>528000</v>
          </cell>
          <cell r="H699" t="str">
            <v>*</v>
          </cell>
        </row>
        <row r="704">
          <cell r="E704">
            <v>80519</v>
          </cell>
        </row>
        <row r="707">
          <cell r="E707">
            <v>87688.5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A"/>
      <sheetName val="Form-A"/>
      <sheetName val="Sec-B"/>
      <sheetName val="Form-B"/>
      <sheetName val="Sec-C"/>
      <sheetName val="Form-C1"/>
      <sheetName val="Form-C2"/>
      <sheetName val="Form-C3"/>
      <sheetName val="Form-C4"/>
      <sheetName val="Form-C5"/>
      <sheetName val="Form-C6"/>
      <sheetName val="Sec-D"/>
      <sheetName val="Form-D2"/>
      <sheetName val="Form-D3"/>
      <sheetName val="Form-D4"/>
      <sheetName val="Form-D5"/>
      <sheetName val="Sec-E"/>
      <sheetName val="Form-E1"/>
      <sheetName val="Form-E2"/>
      <sheetName val="Form-E3"/>
      <sheetName val="Form E4"/>
      <sheetName val="Form-E5"/>
      <sheetName val="Form-E6"/>
      <sheetName val="Form-E7"/>
      <sheetName val="Form-E8"/>
      <sheetName val="Sec-F"/>
      <sheetName val="Form-F1"/>
      <sheetName val="Form-F2"/>
      <sheetName val="Form-F3"/>
      <sheetName val="Form-F4"/>
      <sheetName val="Sheet2"/>
      <sheetName val="Sheet1"/>
    </sheetNames>
    <sheetDataSet>
      <sheetData sheetId="0"/>
      <sheetData sheetId="1"/>
      <sheetData sheetId="2"/>
      <sheetData sheetId="3">
        <row r="4">
          <cell r="D4" t="str">
            <v>GAYA, Code: 1035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DCL AUG 12"/>
      <sheetName val="all"/>
      <sheetName val="RAJ"/>
      <sheetName val="Index Feb 09"/>
      <sheetName val="Data base Feb 09"/>
      <sheetName val="Assumptions"/>
      <sheetName val="General"/>
      <sheetName val="04REL"/>
      <sheetName val="7.11 p1"/>
      <sheetName val="Cash Flow"/>
      <sheetName val="strain"/>
      <sheetName val="data"/>
      <sheetName val="Discom_Details"/>
      <sheetName val="Form-B"/>
      <sheetName val="SCF"/>
      <sheetName val="Report"/>
      <sheetName val="Energy_bal"/>
      <sheetName val="HLY_-99-002"/>
      <sheetName val="Hydro_Data2"/>
      <sheetName val="dpc_cost2"/>
      <sheetName val="Plant_Availability2"/>
      <sheetName val="HLY_-99-001"/>
      <sheetName val="Hydro_Data1"/>
      <sheetName val="dpc_cost1"/>
      <sheetName val="Plant_Availability1"/>
      <sheetName val="HLY_-99-003"/>
      <sheetName val="Hydro_Data3"/>
      <sheetName val="dpc_cost3"/>
      <sheetName val="Plant_Availability3"/>
      <sheetName val="A_3_7"/>
      <sheetName val="C_S_GENERATION"/>
      <sheetName val="Cash_Flow"/>
      <sheetName val="7_11_p1"/>
      <sheetName val="Discom_Details1"/>
      <sheetName val="A_3_71"/>
      <sheetName val="C_S_GENERATION1"/>
      <sheetName val="7_11_p11"/>
      <sheetName val="Discom_Details2"/>
      <sheetName val="A_3_72"/>
      <sheetName val="C_S_GENERATION2"/>
      <sheetName val="7_11_p12"/>
      <sheetName val="DIY Affil"/>
      <sheetName val="GAC Affil"/>
      <sheetName val="Committee 11-12"/>
      <sheetName val="HLY_-99-004"/>
      <sheetName val="Hydro_Data4"/>
      <sheetName val="dpc_cost4"/>
      <sheetName val="Plant_Availability4"/>
      <sheetName val="Cash_Flow1"/>
      <sheetName val="tb2002 linked"/>
      <sheetName val="sum"/>
      <sheetName val="DPT-PW"/>
      <sheetName val="Factor_sheet"/>
      <sheetName val="4 Annex 1 Basic rate"/>
      <sheetName val="Form-C4"/>
      <sheetName val="r.hrs. since comm"/>
      <sheetName val="CFL-KIM"/>
      <sheetName val="DETAILED  BOQ"/>
      <sheetName val="BLR 1"/>
      <sheetName val="GEN"/>
      <sheetName val="GAS"/>
      <sheetName val="DEAE"/>
      <sheetName val="BLR2"/>
      <sheetName val="BLR3"/>
      <sheetName val="BLR4"/>
      <sheetName val="BLR5"/>
      <sheetName val="DEM"/>
      <sheetName val="SAM"/>
      <sheetName val="CHEM"/>
      <sheetName val="COP"/>
      <sheetName val="Dispatch 2.0"/>
      <sheetName val="Design"/>
      <sheetName val="FT-05-02IsoBOM"/>
      <sheetName val="Coalmine"/>
      <sheetName val="Sheet2"/>
      <sheetName val="Conductor Size"/>
      <sheetName val="Addl.40"/>
      <sheetName val="DETAILED__BOQ"/>
      <sheetName val="DCL_AUG_12"/>
      <sheetName val="Index_Feb_09"/>
      <sheetName val="Data_base_Feb_09"/>
      <sheetName val="Dispatch_2_0"/>
      <sheetName val="Addl_40"/>
      <sheetName val="Code"/>
      <sheetName val="Staff Acco."/>
      <sheetName val="1"/>
      <sheetName val="QOSWS "/>
      <sheetName val="Codes"/>
      <sheetName val="Format-15(A)"/>
      <sheetName val="INDEX"/>
      <sheetName val="oct-06"/>
      <sheetName val="travel_per"/>
      <sheetName val="Format-A (B)"/>
      <sheetName val="Format-A"/>
      <sheetName val="Format-A (HQ)"/>
      <sheetName val="Sheet2 (2)"/>
      <sheetName val="Format-A (S)"/>
      <sheetName val="B&amp;CM LIST"/>
      <sheetName val="BoQ2"/>
      <sheetName val="BLANK"/>
      <sheetName val="Ag LF"/>
      <sheetName val="ANEX-II"/>
      <sheetName val="ANEX-VII(a)"/>
      <sheetName val="Vendor_M"/>
      <sheetName val="GTP_DRW_L"/>
      <sheetName val="EDWise"/>
      <sheetName val="Data base 12-13 back Jan 10"/>
      <sheetName val="stn wise emr"/>
      <sheetName val="May '10"/>
      <sheetName val="June '10"/>
      <sheetName val="July '10"/>
      <sheetName val="August '10"/>
      <sheetName val="September '10"/>
      <sheetName val="October '10"/>
      <sheetName val="November '10"/>
      <sheetName val="Ref codes"/>
      <sheetName val="P&amp;L"/>
      <sheetName val="Data base 15-16 back Jan 10"/>
      <sheetName val="DESBASTE"/>
      <sheetName val="Scheme Area Details_Block__ C2"/>
      <sheetName val="Form_E6"/>
      <sheetName val="E8"/>
      <sheetName val="E11"/>
      <sheetName val="Intake"/>
      <sheetName val="HT Cable "/>
      <sheetName val="Cover"/>
      <sheetName val="E6"/>
    </sheetNames>
    <sheetDataSet>
      <sheetData sheetId="0" refreshError="1"/>
      <sheetData sheetId="1" refreshError="1"/>
      <sheetData sheetId="2" refreshError="1"/>
      <sheetData sheetId="3" refreshError="1">
        <row r="1">
          <cell r="D1">
            <v>0</v>
          </cell>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1">
          <cell r="D1">
            <v>0</v>
          </cell>
        </row>
      </sheetData>
      <sheetData sheetId="49">
        <row r="1">
          <cell r="D1">
            <v>0</v>
          </cell>
        </row>
      </sheetData>
      <sheetData sheetId="50">
        <row r="1">
          <cell r="D1">
            <v>0</v>
          </cell>
        </row>
      </sheetData>
      <sheetData sheetId="51">
        <row r="1">
          <cell r="D1">
            <v>0</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ow r="1">
          <cell r="D1">
            <v>0</v>
          </cell>
        </row>
      </sheetData>
      <sheetData sheetId="80" refreshError="1"/>
      <sheetData sheetId="81" refreshError="1"/>
      <sheetData sheetId="82" refreshError="1"/>
      <sheetData sheetId="83" refreshError="1"/>
      <sheetData sheetId="84">
        <row r="1">
          <cell r="D1">
            <v>0</v>
          </cell>
        </row>
      </sheetData>
      <sheetData sheetId="85" refreshError="1"/>
      <sheetData sheetId="86" refreshError="1"/>
      <sheetData sheetId="87"/>
      <sheetData sheetId="88"/>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fINAL as on 31.12.07 as per Pa"/>
      <sheetName val="Form-B"/>
    </sheetNames>
    <sheetDataSet>
      <sheetData sheetId="0">
        <row r="1">
          <cell r="B1" t="str">
            <v xml:space="preserve">Name of consumer     </v>
          </cell>
          <cell r="C1" t="str">
            <v/>
          </cell>
          <cell r="D1" t="str">
            <v>Center</v>
          </cell>
          <cell r="E1" t="str">
            <v xml:space="preserve">Gut No </v>
          </cell>
          <cell r="F1" t="str">
            <v>R/L</v>
          </cell>
          <cell r="G1" t="str">
            <v>Load</v>
          </cell>
          <cell r="H1" t="str">
            <v xml:space="preserve">esti. No. &amp; Date </v>
          </cell>
          <cell r="K1" t="str">
            <v>Payment Details</v>
          </cell>
          <cell r="N1" t="str">
            <v>Date of TR</v>
          </cell>
          <cell r="O1" t="str">
            <v xml:space="preserve">T/F sanction  No. &amp; Date </v>
          </cell>
          <cell r="R1" t="str">
            <v>Provision</v>
          </cell>
          <cell r="U1" t="str">
            <v>Date of Conn</v>
          </cell>
        </row>
        <row r="2">
          <cell r="D2" t="str">
            <v>Center</v>
          </cell>
          <cell r="E2" t="str">
            <v>Gut No</v>
          </cell>
          <cell r="F2" t="str">
            <v xml:space="preserve">R.L.  </v>
          </cell>
          <cell r="G2" t="str">
            <v>Load</v>
          </cell>
          <cell r="K2" t="str">
            <v>M R No.</v>
          </cell>
          <cell r="L2" t="str">
            <v>Date</v>
          </cell>
          <cell r="M2" t="str">
            <v xml:space="preserve">Amount </v>
          </cell>
          <cell r="R2" t="str">
            <v>HT</v>
          </cell>
          <cell r="S2" t="str">
            <v>LT</v>
          </cell>
          <cell r="T2" t="str">
            <v>T/F</v>
          </cell>
        </row>
        <row r="3">
          <cell r="C3" t="str">
            <v>Temburna</v>
          </cell>
          <cell r="V3" t="str">
            <v>Remark</v>
          </cell>
        </row>
        <row r="5">
          <cell r="A5">
            <v>1</v>
          </cell>
          <cell r="B5" t="str">
            <v>Chandraprabha Ramdas Gawai</v>
          </cell>
          <cell r="C5" t="str">
            <v>Jawala (Pk)</v>
          </cell>
          <cell r="D5" t="str">
            <v>Kolori</v>
          </cell>
          <cell r="E5">
            <v>52</v>
          </cell>
          <cell r="F5">
            <v>0.12</v>
          </cell>
          <cell r="G5" t="str">
            <v>3 HP</v>
          </cell>
          <cell r="H5" t="str">
            <v>EE/KHM/E/T/KHM</v>
          </cell>
          <cell r="I5">
            <v>33</v>
          </cell>
          <cell r="J5">
            <v>39400</v>
          </cell>
          <cell r="K5">
            <v>8754536</v>
          </cell>
          <cell r="L5">
            <v>39444</v>
          </cell>
          <cell r="M5">
            <v>5500</v>
          </cell>
          <cell r="N5">
            <v>39444</v>
          </cell>
          <cell r="O5" t="str">
            <v>Conn</v>
          </cell>
          <cell r="Q5">
            <v>39895</v>
          </cell>
          <cell r="R5" t="str">
            <v>SCP</v>
          </cell>
          <cell r="S5">
            <v>17</v>
          </cell>
        </row>
        <row r="6">
          <cell r="A6">
            <v>2</v>
          </cell>
          <cell r="B6" t="str">
            <v>Dilip Ramchandra Dole</v>
          </cell>
          <cell r="C6" t="str">
            <v>Umara</v>
          </cell>
          <cell r="D6" t="str">
            <v>P-I</v>
          </cell>
          <cell r="E6">
            <v>176</v>
          </cell>
          <cell r="F6">
            <v>0.18</v>
          </cell>
          <cell r="G6" t="str">
            <v>3HP</v>
          </cell>
          <cell r="H6" t="str">
            <v>EE/Khm/T/E/SPA/ Khm/</v>
          </cell>
          <cell r="I6">
            <v>58</v>
          </cell>
          <cell r="J6">
            <v>39603</v>
          </cell>
          <cell r="K6">
            <v>8793627</v>
          </cell>
          <cell r="L6">
            <v>39651</v>
          </cell>
          <cell r="M6">
            <v>5500</v>
          </cell>
          <cell r="N6">
            <v>39651</v>
          </cell>
          <cell r="O6" t="str">
            <v>Conn</v>
          </cell>
          <cell r="Q6" t="str">
            <v>11.05.09</v>
          </cell>
          <cell r="R6" t="str">
            <v>SCP</v>
          </cell>
        </row>
        <row r="7">
          <cell r="A7">
            <v>3</v>
          </cell>
          <cell r="B7" t="str">
            <v>Sanjay Mahadeo Wankhade</v>
          </cell>
          <cell r="C7" t="str">
            <v>Matargaon bk.</v>
          </cell>
          <cell r="D7" t="str">
            <v>Jalamb</v>
          </cell>
          <cell r="E7">
            <v>581</v>
          </cell>
          <cell r="F7">
            <v>0.3</v>
          </cell>
          <cell r="G7" t="str">
            <v>3HP</v>
          </cell>
          <cell r="H7" t="str">
            <v>EE/Khm/T/E/SPA/ She/</v>
          </cell>
          <cell r="I7">
            <v>66</v>
          </cell>
          <cell r="J7">
            <v>39468</v>
          </cell>
          <cell r="K7">
            <v>8792567</v>
          </cell>
          <cell r="L7">
            <v>39503</v>
          </cell>
          <cell r="M7">
            <v>5550</v>
          </cell>
          <cell r="N7">
            <v>39542</v>
          </cell>
          <cell r="O7" t="str">
            <v>Conn</v>
          </cell>
          <cell r="Q7" t="str">
            <v>23.05.09</v>
          </cell>
          <cell r="R7" t="str">
            <v>SCP</v>
          </cell>
        </row>
        <row r="8">
          <cell r="A8">
            <v>4</v>
          </cell>
          <cell r="B8" t="str">
            <v>Gulab Daulat Hiwrale</v>
          </cell>
          <cell r="C8" t="str">
            <v>Atali</v>
          </cell>
          <cell r="D8" t="str">
            <v>Atali</v>
          </cell>
          <cell r="E8">
            <v>686</v>
          </cell>
          <cell r="F8">
            <v>0.12</v>
          </cell>
          <cell r="G8" t="str">
            <v>3 H P</v>
          </cell>
          <cell r="H8" t="str">
            <v>EE/Khm/T/E/SPA/ Khm/</v>
          </cell>
          <cell r="I8">
            <v>122</v>
          </cell>
          <cell r="J8">
            <v>39603</v>
          </cell>
          <cell r="K8">
            <v>2298287</v>
          </cell>
          <cell r="L8">
            <v>39853</v>
          </cell>
          <cell r="M8">
            <v>5500</v>
          </cell>
          <cell r="N8">
            <v>39853</v>
          </cell>
        </row>
        <row r="9">
          <cell r="A9">
            <v>5</v>
          </cell>
          <cell r="B9" t="str">
            <v>ShriKurushana Narayan Solanke</v>
          </cell>
          <cell r="C9" t="str">
            <v>Nagapur</v>
          </cell>
          <cell r="D9" t="str">
            <v>R-I</v>
          </cell>
          <cell r="E9">
            <v>49</v>
          </cell>
          <cell r="F9">
            <v>0.18</v>
          </cell>
          <cell r="G9" t="str">
            <v>3HP</v>
          </cell>
          <cell r="H9" t="str">
            <v>EE/Khm/T/E/SPA/ Khm/</v>
          </cell>
          <cell r="I9">
            <v>88</v>
          </cell>
          <cell r="J9">
            <v>39363</v>
          </cell>
          <cell r="K9">
            <v>8792310</v>
          </cell>
          <cell r="L9">
            <v>39435</v>
          </cell>
          <cell r="M9">
            <v>7500</v>
          </cell>
          <cell r="N9">
            <v>39477</v>
          </cell>
        </row>
        <row r="10">
          <cell r="A10">
            <v>6</v>
          </cell>
          <cell r="B10" t="str">
            <v>Bhimrao Pandhri Surwade</v>
          </cell>
          <cell r="C10" t="str">
            <v>Bori Adgaon</v>
          </cell>
          <cell r="D10" t="str">
            <v>Atali</v>
          </cell>
          <cell r="E10">
            <v>64</v>
          </cell>
          <cell r="F10">
            <v>0.12</v>
          </cell>
          <cell r="H10" t="str">
            <v>SPA</v>
          </cell>
          <cell r="I10">
            <v>474</v>
          </cell>
          <cell r="J10">
            <v>39890</v>
          </cell>
          <cell r="K10">
            <v>2298586</v>
          </cell>
          <cell r="L10">
            <v>39903</v>
          </cell>
          <cell r="N10">
            <v>39903</v>
          </cell>
        </row>
        <row r="11">
          <cell r="A11">
            <v>7</v>
          </cell>
          <cell r="B11" t="str">
            <v>Sanjay Ukharda Dabhade</v>
          </cell>
          <cell r="C11" t="str">
            <v>Umara</v>
          </cell>
          <cell r="D11" t="str">
            <v>P-I</v>
          </cell>
          <cell r="E11">
            <v>174</v>
          </cell>
          <cell r="F11">
            <v>0.24</v>
          </cell>
          <cell r="G11" t="str">
            <v>3HP</v>
          </cell>
          <cell r="H11" t="str">
            <v>EE/Khm/T/E/SPA/ Khm/</v>
          </cell>
          <cell r="I11">
            <v>61</v>
          </cell>
          <cell r="J11">
            <v>39603</v>
          </cell>
          <cell r="K11">
            <v>2265203</v>
          </cell>
          <cell r="L11">
            <v>39629</v>
          </cell>
          <cell r="M11">
            <v>5500</v>
          </cell>
          <cell r="N11">
            <v>39629</v>
          </cell>
        </row>
        <row r="12">
          <cell r="A12">
            <v>8</v>
          </cell>
          <cell r="B12" t="str">
            <v>Kusumbai Mahadeo Khandare</v>
          </cell>
          <cell r="C12" t="str">
            <v>Pahurjira</v>
          </cell>
          <cell r="D12" t="str">
            <v>Jalamb</v>
          </cell>
          <cell r="E12">
            <v>453</v>
          </cell>
          <cell r="F12">
            <v>0.12</v>
          </cell>
          <cell r="H12" t="str">
            <v>SPA</v>
          </cell>
          <cell r="I12">
            <v>163</v>
          </cell>
          <cell r="J12">
            <v>39890</v>
          </cell>
          <cell r="K12">
            <v>2298525</v>
          </cell>
          <cell r="L12">
            <v>39896</v>
          </cell>
          <cell r="M12">
            <v>5500</v>
          </cell>
          <cell r="N12">
            <v>39896</v>
          </cell>
        </row>
      </sheetData>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NK (2)"/>
      <sheetName val="BLANK"/>
      <sheetName val="jUNE-08"/>
      <sheetName val="march-08"/>
      <sheetName val="April-08"/>
      <sheetName val="May-08"/>
      <sheetName val="Jully 08"/>
      <sheetName val="Aug 08"/>
      <sheetName val="Sept08"/>
      <sheetName val="OCt08 "/>
      <sheetName val="NOV 08"/>
      <sheetName val="Dec 08"/>
      <sheetName val="Jan 09"/>
      <sheetName val="Feb 09"/>
      <sheetName val="BLANK_2"/>
      <sheetName val="March 09"/>
      <sheetName val="April 09"/>
      <sheetName val="May 09"/>
      <sheetName val="June 09 "/>
      <sheetName val="Jully 09"/>
      <sheetName val="Aug 09 "/>
      <sheetName val="Sept 09 (2)"/>
      <sheetName val="Sept 09"/>
      <sheetName val="Oct 09 "/>
      <sheetName val="Nov 09  (2)"/>
      <sheetName val="Nov 09  (3)"/>
      <sheetName val="July 11"/>
      <sheetName val="Dec 09"/>
      <sheetName val="Jan 10"/>
      <sheetName val="Feb 10"/>
      <sheetName val="Mar 10 "/>
      <sheetName val="April 10"/>
      <sheetName val="April 10 (2)"/>
      <sheetName val="May 10"/>
      <sheetName val="June 10"/>
      <sheetName val="July10"/>
      <sheetName val="Aug 10"/>
      <sheetName val="Sep 10"/>
      <sheetName val="oct 10"/>
      <sheetName val="Nov 10"/>
      <sheetName val="Dec 10"/>
      <sheetName val="Sheet1"/>
      <sheetName val="dpc cost"/>
      <sheetName val="SUMMERY"/>
    </sheetNames>
    <sheetDataSet>
      <sheetData sheetId="0"/>
      <sheetData sheetId="1">
        <row r="1">
          <cell r="B1" t="str">
            <v xml:space="preserve">To, </v>
          </cell>
        </row>
        <row r="2">
          <cell r="B2" t="str">
            <v>The Executive Engineer</v>
          </cell>
        </row>
        <row r="3">
          <cell r="B3" t="str">
            <v>M.S.E.D.C.Ltd</v>
          </cell>
        </row>
        <row r="4">
          <cell r="B4" t="str">
            <v>Khamgaon.</v>
          </cell>
        </row>
        <row r="5">
          <cell r="A5" t="str">
            <v xml:space="preserve">Sub :- </v>
          </cell>
          <cell r="B5" t="str">
            <v>R.E. Progress for the month of _</v>
          </cell>
        </row>
        <row r="6">
          <cell r="A6" t="str">
            <v>Sr.No</v>
          </cell>
          <cell r="B6" t="str">
            <v>Particular</v>
          </cell>
          <cell r="D6" t="str">
            <v>Khm-RI</v>
          </cell>
          <cell r="F6" t="str">
            <v>Kolori</v>
          </cell>
          <cell r="H6" t="str">
            <v>Atali</v>
          </cell>
          <cell r="J6" t="str">
            <v>P.Raja-I</v>
          </cell>
          <cell r="L6" t="str">
            <v>P.Raja-II</v>
          </cell>
          <cell r="N6" t="str">
            <v>Jalamb</v>
          </cell>
          <cell r="P6" t="str">
            <v>Total</v>
          </cell>
        </row>
        <row r="8">
          <cell r="D8" t="str">
            <v>DM</v>
          </cell>
          <cell r="E8" t="str">
            <v>DY</v>
          </cell>
          <cell r="F8" t="str">
            <v>DM</v>
          </cell>
          <cell r="G8" t="str">
            <v>DY</v>
          </cell>
          <cell r="H8" t="str">
            <v>DM</v>
          </cell>
          <cell r="I8" t="str">
            <v>DY</v>
          </cell>
          <cell r="J8" t="str">
            <v>DM</v>
          </cell>
          <cell r="K8" t="str">
            <v>DY</v>
          </cell>
          <cell r="L8" t="str">
            <v>DM</v>
          </cell>
          <cell r="M8" t="str">
            <v>DY</v>
          </cell>
          <cell r="N8" t="str">
            <v>DM</v>
          </cell>
          <cell r="O8" t="str">
            <v>DY</v>
          </cell>
          <cell r="P8" t="str">
            <v>DM</v>
          </cell>
          <cell r="Q8" t="str">
            <v>DY</v>
          </cell>
        </row>
        <row r="9">
          <cell r="A9">
            <v>1</v>
          </cell>
          <cell r="B9" t="str">
            <v>Electrifications</v>
          </cell>
        </row>
        <row r="10">
          <cell r="A10" t="str">
            <v>a)</v>
          </cell>
          <cell r="B10" t="str">
            <v>Village Electrification (Nos)</v>
          </cell>
        </row>
        <row r="11">
          <cell r="B11" t="str">
            <v>AS per revised defination</v>
          </cell>
        </row>
        <row r="12">
          <cell r="A12" t="str">
            <v>b)</v>
          </cell>
          <cell r="B12" t="str">
            <v>Pumps</v>
          </cell>
        </row>
        <row r="13">
          <cell r="A13" t="str">
            <v>c)</v>
          </cell>
          <cell r="B13" t="str">
            <v>Wadies</v>
          </cell>
        </row>
        <row r="14">
          <cell r="A14" t="str">
            <v>d)</v>
          </cell>
          <cell r="B14" t="str">
            <v>Harijan Basties</v>
          </cell>
        </row>
        <row r="15">
          <cell r="A15">
            <v>2</v>
          </cell>
          <cell r="B15" t="str">
            <v>Connections Released  (No's)</v>
          </cell>
        </row>
        <row r="16">
          <cell r="A16" t="str">
            <v>a)</v>
          </cell>
          <cell r="B16" t="str">
            <v>Domestic</v>
          </cell>
        </row>
        <row r="17">
          <cell r="A17" t="str">
            <v>b)</v>
          </cell>
          <cell r="B17" t="str">
            <v>Commercial</v>
          </cell>
        </row>
        <row r="18">
          <cell r="A18" t="str">
            <v>c)</v>
          </cell>
          <cell r="B18" t="str">
            <v>Street light connections</v>
          </cell>
        </row>
        <row r="19">
          <cell r="B19" t="str">
            <v>Street light  No. of bracket</v>
          </cell>
        </row>
        <row r="20">
          <cell r="A20" t="str">
            <v>d)</v>
          </cell>
          <cell r="B20" t="str">
            <v>L.T. Industrial</v>
          </cell>
        </row>
        <row r="21">
          <cell r="A21" t="str">
            <v>e)</v>
          </cell>
          <cell r="B21" t="str">
            <v>L.T. Ag.</v>
          </cell>
        </row>
        <row r="22">
          <cell r="A22" t="str">
            <v>f)</v>
          </cell>
          <cell r="B22" t="str">
            <v>L.T. PWW</v>
          </cell>
        </row>
        <row r="23">
          <cell r="A23" t="str">
            <v>g)</v>
          </cell>
          <cell r="B23" t="str">
            <v>L.T. Others</v>
          </cell>
        </row>
        <row r="24">
          <cell r="A24" t="str">
            <v>h)</v>
          </cell>
          <cell r="B24" t="str">
            <v>H.T. industrial</v>
          </cell>
        </row>
        <row r="25">
          <cell r="A25" t="str">
            <v>I)</v>
          </cell>
          <cell r="B25" t="str">
            <v>H.T. Ag</v>
          </cell>
        </row>
        <row r="26">
          <cell r="A26" t="str">
            <v>j)</v>
          </cell>
          <cell r="B26" t="str">
            <v>H.T. PWW</v>
          </cell>
        </row>
        <row r="27">
          <cell r="A27" t="str">
            <v>k)</v>
          </cell>
          <cell r="B27" t="str">
            <v>H.T. Others</v>
          </cell>
        </row>
        <row r="28">
          <cell r="A28" t="str">
            <v>l)</v>
          </cell>
          <cell r="B28" t="str">
            <v>Total During Months</v>
          </cell>
        </row>
        <row r="29">
          <cell r="A29">
            <v>3</v>
          </cell>
          <cell r="B29" t="str">
            <v xml:space="preserve">Pending applications :(No's) </v>
          </cell>
        </row>
        <row r="30">
          <cell r="A30" t="str">
            <v>a)</v>
          </cell>
          <cell r="B30" t="str">
            <v>Domestic &amp; Commercial ( L&amp;F)</v>
          </cell>
        </row>
        <row r="31">
          <cell r="A31" t="str">
            <v>b)</v>
          </cell>
          <cell r="B31" t="str">
            <v>Agricultural Pumps ( LT)</v>
          </cell>
        </row>
        <row r="32">
          <cell r="A32" t="str">
            <v>c)</v>
          </cell>
          <cell r="B32" t="str">
            <v>Industrial Pumps ( IP LT)</v>
          </cell>
        </row>
        <row r="33">
          <cell r="A33" t="str">
            <v>d)</v>
          </cell>
          <cell r="B33" t="str">
            <v>PWW</v>
          </cell>
        </row>
        <row r="34">
          <cell r="A34" t="str">
            <v>e)</v>
          </cell>
          <cell r="B34" t="str">
            <v>Street Light</v>
          </cell>
        </row>
        <row r="35">
          <cell r="A35" t="str">
            <v>f)</v>
          </cell>
          <cell r="B35" t="str">
            <v>H.T. industrial</v>
          </cell>
        </row>
        <row r="36">
          <cell r="A36" t="str">
            <v>g)</v>
          </cell>
          <cell r="B36" t="str">
            <v>H.T. Agricultural</v>
          </cell>
        </row>
        <row r="37">
          <cell r="A37" t="str">
            <v>h)</v>
          </cell>
          <cell r="B37" t="str">
            <v>Others (Specify)</v>
          </cell>
        </row>
        <row r="38">
          <cell r="A38">
            <v>4</v>
          </cell>
          <cell r="B38" t="str">
            <v>Paid pending :(No's) at the end of reporting months</v>
          </cell>
        </row>
        <row r="39">
          <cell r="A39" t="str">
            <v>a)</v>
          </cell>
          <cell r="B39" t="str">
            <v>Domestic &amp; Commercial ( L&amp;F)</v>
          </cell>
        </row>
        <row r="40">
          <cell r="A40" t="str">
            <v>b)</v>
          </cell>
          <cell r="B40" t="str">
            <v>Agricultural Pumps ( LT)</v>
          </cell>
        </row>
        <row r="41">
          <cell r="A41" t="str">
            <v>c)</v>
          </cell>
          <cell r="B41" t="str">
            <v>Industrial Pumps ( IP LT)</v>
          </cell>
        </row>
        <row r="42">
          <cell r="A42" t="str">
            <v>d)</v>
          </cell>
          <cell r="B42" t="str">
            <v>PWW</v>
          </cell>
        </row>
        <row r="43">
          <cell r="A43" t="str">
            <v>e)</v>
          </cell>
          <cell r="B43" t="str">
            <v>Street Light</v>
          </cell>
        </row>
        <row r="44">
          <cell r="A44" t="str">
            <v>f)</v>
          </cell>
          <cell r="B44" t="str">
            <v>H.T. industrial</v>
          </cell>
        </row>
        <row r="45">
          <cell r="A45" t="str">
            <v>g)</v>
          </cell>
          <cell r="B45" t="str">
            <v>H.T. Agricultural</v>
          </cell>
        </row>
        <row r="46">
          <cell r="A46" t="str">
            <v>h)</v>
          </cell>
          <cell r="B46" t="str">
            <v>Others (Specify)</v>
          </cell>
        </row>
        <row r="47">
          <cell r="A47">
            <v>5</v>
          </cell>
          <cell r="B47" t="str">
            <v>Test report pending :(No's) at the end of reporting months</v>
          </cell>
        </row>
        <row r="48">
          <cell r="A48" t="str">
            <v>a)</v>
          </cell>
          <cell r="B48" t="str">
            <v>Domestic &amp; Commercial ( L&amp;F)</v>
          </cell>
        </row>
        <row r="49">
          <cell r="A49" t="str">
            <v>b)</v>
          </cell>
          <cell r="B49" t="str">
            <v>Agricultural Pumps ( LT)</v>
          </cell>
        </row>
        <row r="50">
          <cell r="A50" t="str">
            <v>c)</v>
          </cell>
          <cell r="B50" t="str">
            <v>Industrial Pumps ( IP LT)</v>
          </cell>
        </row>
        <row r="51">
          <cell r="A51" t="str">
            <v>d)</v>
          </cell>
          <cell r="B51" t="str">
            <v>PWW</v>
          </cell>
        </row>
        <row r="52">
          <cell r="A52" t="str">
            <v>e)</v>
          </cell>
          <cell r="B52" t="str">
            <v>Street Light</v>
          </cell>
        </row>
        <row r="53">
          <cell r="A53" t="str">
            <v>f)</v>
          </cell>
          <cell r="B53" t="str">
            <v>H.T. industrial</v>
          </cell>
        </row>
        <row r="54">
          <cell r="A54" t="str">
            <v>g)</v>
          </cell>
          <cell r="B54" t="str">
            <v>H.T. Agricultural</v>
          </cell>
        </row>
        <row r="55">
          <cell r="A55" t="str">
            <v>h)</v>
          </cell>
          <cell r="B55" t="str">
            <v>Others (Specify)</v>
          </cell>
        </row>
        <row r="58">
          <cell r="A58" t="str">
            <v>Sr.No</v>
          </cell>
          <cell r="B58" t="str">
            <v>Particular</v>
          </cell>
          <cell r="D58" t="str">
            <v>Khm-RI</v>
          </cell>
          <cell r="F58" t="str">
            <v>Kolori</v>
          </cell>
          <cell r="H58" t="str">
            <v>Atali</v>
          </cell>
          <cell r="J58" t="str">
            <v>P.Raja-I</v>
          </cell>
          <cell r="L58" t="str">
            <v>P.Raja-II</v>
          </cell>
          <cell r="N58" t="str">
            <v>Jalamb</v>
          </cell>
          <cell r="P58" t="str">
            <v>Total</v>
          </cell>
        </row>
        <row r="60">
          <cell r="D60" t="str">
            <v>DM</v>
          </cell>
          <cell r="E60" t="str">
            <v>DY</v>
          </cell>
          <cell r="F60" t="str">
            <v>DM</v>
          </cell>
          <cell r="G60" t="str">
            <v>DY</v>
          </cell>
          <cell r="H60" t="str">
            <v>DM</v>
          </cell>
          <cell r="I60" t="str">
            <v>DY</v>
          </cell>
          <cell r="J60" t="str">
            <v>DM</v>
          </cell>
          <cell r="K60" t="str">
            <v>DY</v>
          </cell>
          <cell r="L60" t="str">
            <v>DM</v>
          </cell>
          <cell r="M60" t="str">
            <v>DY</v>
          </cell>
          <cell r="N60" t="str">
            <v>DM</v>
          </cell>
          <cell r="O60" t="str">
            <v>DY</v>
          </cell>
          <cell r="P60" t="str">
            <v>DM</v>
          </cell>
          <cell r="Q60" t="str">
            <v>DY</v>
          </cell>
        </row>
        <row r="61">
          <cell r="A61">
            <v>6</v>
          </cell>
          <cell r="B61" t="str">
            <v>Break up of Ag pump energisation</v>
          </cell>
        </row>
        <row r="62">
          <cell r="A62" t="str">
            <v>a)</v>
          </cell>
          <cell r="B62" t="str">
            <v>REC (SPA)</v>
          </cell>
        </row>
        <row r="63">
          <cell r="A63" t="str">
            <v>b)</v>
          </cell>
          <cell r="B63" t="str">
            <v>REC ( Infrastructure )</v>
          </cell>
        </row>
        <row r="64">
          <cell r="A64" t="str">
            <v>c)</v>
          </cell>
          <cell r="B64" t="str">
            <v>DPDC TSP</v>
          </cell>
        </row>
        <row r="65">
          <cell r="A65" t="str">
            <v>d)</v>
          </cell>
          <cell r="B65" t="str">
            <v>100% Subsidy tribal</v>
          </cell>
        </row>
        <row r="66">
          <cell r="A66" t="str">
            <v>e)</v>
          </cell>
          <cell r="B66" t="str">
            <v>DPDC SCP</v>
          </cell>
        </row>
        <row r="67">
          <cell r="A67" t="str">
            <v>f)</v>
          </cell>
          <cell r="B67" t="str">
            <v>DPDC ND</v>
          </cell>
        </row>
        <row r="68">
          <cell r="A68" t="str">
            <v>g)</v>
          </cell>
          <cell r="B68" t="str">
            <v>Krushi vikas Yojana</v>
          </cell>
        </row>
        <row r="69">
          <cell r="A69" t="str">
            <v>h)</v>
          </cell>
          <cell r="B69" t="str">
            <v>From Backlog Funds</v>
          </cell>
        </row>
        <row r="70">
          <cell r="A70" t="str">
            <v>I)</v>
          </cell>
          <cell r="B70" t="str">
            <v>Under ORC</v>
          </cell>
        </row>
        <row r="71">
          <cell r="A71">
            <v>10</v>
          </cell>
          <cell r="B71" t="str">
            <v>Others (Specify)</v>
          </cell>
        </row>
        <row r="72">
          <cell r="A72">
            <v>7</v>
          </cell>
          <cell r="B72" t="str">
            <v>Free Domestic Connections</v>
          </cell>
        </row>
        <row r="73">
          <cell r="A73" t="str">
            <v>a)</v>
          </cell>
          <cell r="B73" t="str">
            <v>SC</v>
          </cell>
        </row>
        <row r="74">
          <cell r="A74" t="str">
            <v>b)</v>
          </cell>
          <cell r="B74" t="str">
            <v>ST</v>
          </cell>
        </row>
        <row r="75">
          <cell r="A75" t="str">
            <v>c)</v>
          </cell>
          <cell r="B75" t="str">
            <v>NT</v>
          </cell>
        </row>
        <row r="76">
          <cell r="A76" t="str">
            <v>d)</v>
          </cell>
          <cell r="B76" t="str">
            <v>VJ</v>
          </cell>
        </row>
        <row r="77">
          <cell r="A77" t="str">
            <v>e)</v>
          </cell>
          <cell r="B77" t="str">
            <v>NB</v>
          </cell>
        </row>
        <row r="78">
          <cell r="B78" t="str">
            <v>Total During Months</v>
          </cell>
        </row>
        <row r="79">
          <cell r="A79">
            <v>8</v>
          </cell>
          <cell r="B79" t="str">
            <v xml:space="preserve">Dist T/F Commissioned </v>
          </cell>
        </row>
        <row r="80">
          <cell r="A80" t="str">
            <v>a)</v>
          </cell>
          <cell r="B80" t="str">
            <v>New No's ( SPA)</v>
          </cell>
        </row>
        <row r="81">
          <cell r="B81" t="str">
            <v>ORC / 100% Sup</v>
          </cell>
        </row>
        <row r="82">
          <cell r="B82" t="str">
            <v>ORC / 15% Sup</v>
          </cell>
        </row>
        <row r="83">
          <cell r="A83" t="str">
            <v>b)</v>
          </cell>
          <cell r="B83" t="str">
            <v>GFSS</v>
          </cell>
        </row>
        <row r="84">
          <cell r="A84" t="str">
            <v>c)</v>
          </cell>
          <cell r="B84" t="str">
            <v>1 Phase</v>
          </cell>
        </row>
        <row r="85">
          <cell r="A85" t="str">
            <v>d)</v>
          </cell>
          <cell r="B85" t="str">
            <v>Augmention No's</v>
          </cell>
        </row>
        <row r="86">
          <cell r="A86" t="str">
            <v>e)</v>
          </cell>
          <cell r="B86" t="str">
            <v>Net KVA added</v>
          </cell>
        </row>
        <row r="87">
          <cell r="A87">
            <v>9</v>
          </cell>
          <cell r="B87" t="str">
            <v xml:space="preserve">Power transformer commissioned No's </v>
          </cell>
        </row>
        <row r="88">
          <cell r="A88" t="str">
            <v>a)</v>
          </cell>
          <cell r="B88" t="str">
            <v>New No's ( SPA)</v>
          </cell>
        </row>
        <row r="89">
          <cell r="A89" t="str">
            <v>b)</v>
          </cell>
          <cell r="B89" t="str">
            <v>Augmention No's</v>
          </cell>
        </row>
        <row r="90">
          <cell r="A90" t="str">
            <v>c)</v>
          </cell>
          <cell r="B90" t="str">
            <v>Net KVA added</v>
          </cell>
        </row>
        <row r="91">
          <cell r="A91">
            <v>10</v>
          </cell>
          <cell r="B91" t="str">
            <v>Lines Commisoned (CKT kms)</v>
          </cell>
        </row>
        <row r="92">
          <cell r="A92" t="str">
            <v>a)</v>
          </cell>
          <cell r="B92" t="str">
            <v>33 KV</v>
          </cell>
        </row>
        <row r="93">
          <cell r="A93" t="str">
            <v>b)</v>
          </cell>
          <cell r="B93" t="str">
            <v>22 KV</v>
          </cell>
        </row>
        <row r="94">
          <cell r="A94" t="str">
            <v>c)</v>
          </cell>
          <cell r="B94" t="str">
            <v xml:space="preserve">11 KV </v>
          </cell>
        </row>
        <row r="95">
          <cell r="A95" t="str">
            <v>d)</v>
          </cell>
          <cell r="B95" t="str">
            <v>L.T.</v>
          </cell>
        </row>
        <row r="97">
          <cell r="B97" t="str">
            <v>REPLACE T/F</v>
          </cell>
          <cell r="K97" t="str">
            <v>NEW T/F</v>
          </cell>
        </row>
        <row r="98">
          <cell r="A98" t="str">
            <v>1)</v>
          </cell>
        </row>
        <row r="99">
          <cell r="A99" t="str">
            <v>2)</v>
          </cell>
        </row>
        <row r="100">
          <cell r="A100" t="str">
            <v>3)</v>
          </cell>
        </row>
        <row r="101">
          <cell r="A101" t="str">
            <v>4)</v>
          </cell>
        </row>
        <row r="102">
          <cell r="A102" t="str">
            <v>5)</v>
          </cell>
        </row>
        <row r="103">
          <cell r="A103" t="str">
            <v>6)</v>
          </cell>
          <cell r="K103" t="str">
            <v/>
          </cell>
        </row>
        <row r="104">
          <cell r="A104" t="str">
            <v>7)</v>
          </cell>
          <cell r="M104" t="str">
            <v>Assistant Engineer,</v>
          </cell>
        </row>
        <row r="105">
          <cell r="A105" t="str">
            <v>8)</v>
          </cell>
          <cell r="M105" t="str">
            <v>MSEDCL Khamgaon 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Scheme Area Details_Block__ C2"/>
      <sheetName val="New33KVSS_E3"/>
      <sheetName val="Prop aug of Ex 33KVSS_E3a"/>
      <sheetName val="all"/>
      <sheetName val="1"/>
      <sheetName val="dpc cost"/>
      <sheetName val="SUMMERY"/>
      <sheetName val="Index Feb 09"/>
      <sheetName val="Data base Feb 09"/>
      <sheetName val="Discom Details"/>
      <sheetName val="ONLINE DUMP"/>
      <sheetName val="Salient1"/>
      <sheetName val="REVENUES &amp; BS"/>
      <sheetName val="Ag_LF"/>
      <sheetName val="Cap_Ad"/>
      <sheetName val="Reg_En_Ip"/>
      <sheetName val="Reg_Ag_LF"/>
      <sheetName val="Tech_loss_900"/>
      <sheetName val="STC_Ag"/>
      <sheetName val="Suppressed_en_(02-03)"/>
      <sheetName val="Loss_red_prog"/>
      <sheetName val="Vol_III_c"/>
      <sheetName val="Annexure_3"/>
      <sheetName val="Dom"/>
      <sheetName val="Labour charges"/>
      <sheetName val="C.S.GENERATION"/>
      <sheetName val="DREV"/>
      <sheetName val="CREV"/>
      <sheetName val=" fINAL as on 31.12.07 as per Pa"/>
      <sheetName val="BLANK"/>
      <sheetName val="dpc_cost"/>
      <sheetName val="Discom_Details"/>
      <sheetName val="ONLINE_DUMP"/>
      <sheetName val="Assum"/>
      <sheetName val="REL"/>
      <sheetName val="Data base"/>
      <sheetName val="ANEX-II"/>
      <sheetName val="EDWise"/>
      <sheetName val="DCL AUG 12"/>
      <sheetName val="Form-B"/>
      <sheetName val="stn wise emr"/>
      <sheetName val="QOSWS "/>
      <sheetName val="04REL"/>
      <sheetName val="D-3 Detail"/>
      <sheetName val="ANNEXURE XIII A"/>
      <sheetName val="Index above  03072015"/>
      <sheetName val="SPANCO"/>
      <sheetName val="A 3.7"/>
      <sheetName val="data"/>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ST DATA"/>
      <sheetName val="Sheet1"/>
      <sheetName val="Vol IV.a (2)"/>
      <sheetName val="Vol IV.b (3)"/>
      <sheetName val="COST DATA (2)"/>
    </sheetNames>
    <sheetDataSet>
      <sheetData sheetId="0"/>
      <sheetData sheetId="1"/>
      <sheetData sheetId="2"/>
      <sheetData sheetId="3"/>
      <sheetData sheetId="4"/>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nexure A Mali (4)"/>
      <sheetName val="Annexure A Mali (3)"/>
      <sheetName val="Annexure A Mali (2)"/>
      <sheetName val="Annexure A Mali"/>
      <sheetName val="Annexure A EE-1"/>
      <sheetName val="RTI2"/>
      <sheetName val="Word form Summary short"/>
      <sheetName val="Word form Summary (2)"/>
      <sheetName val="Sheet4"/>
      <sheetName val="Sheet5"/>
      <sheetName val="Sheet2"/>
      <sheetName val="Sheet3"/>
      <sheetName val="Annexure A final"/>
      <sheetName val="Annexure A"/>
      <sheetName val="Annexure B "/>
      <sheetName val="Annexure C"/>
      <sheetName val="Annexure D"/>
      <sheetName val="Annexure E"/>
      <sheetName val="Annexure F"/>
      <sheetName val="Annexure G"/>
      <sheetName val="Annexure H"/>
      <sheetName val="Sheet1"/>
      <sheetName val="RTI Inf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T5">
            <v>1</v>
          </cell>
          <cell r="U5" t="str">
            <v>I</v>
          </cell>
          <cell r="V5" t="str">
            <v>Gadhinglaj &amp; Kolhapur</v>
          </cell>
          <cell r="W5" t="str">
            <v>Kolhapur / Kolhapur</v>
          </cell>
          <cell r="X5" t="str">
            <v>II</v>
          </cell>
          <cell r="Y5" t="str">
            <v>M/s Aster Tele. Pvt. Ltd.</v>
          </cell>
          <cell r="Z5">
            <v>186.87869999999998</v>
          </cell>
        </row>
        <row r="6">
          <cell r="T6">
            <v>2</v>
          </cell>
          <cell r="U6" t="str">
            <v>I</v>
          </cell>
          <cell r="V6" t="str">
            <v>-</v>
          </cell>
        </row>
        <row r="7">
          <cell r="T7">
            <v>3</v>
          </cell>
          <cell r="U7" t="str">
            <v>I</v>
          </cell>
          <cell r="V7" t="str">
            <v>Solapur Urban &amp; Rural</v>
          </cell>
          <cell r="W7" t="str">
            <v>Solapur / Kolhapur</v>
          </cell>
          <cell r="X7" t="str">
            <v>II</v>
          </cell>
          <cell r="Y7" t="str">
            <v>M/s Deepak Cable India Ltd.</v>
          </cell>
          <cell r="Z7">
            <v>191.16679999999999</v>
          </cell>
        </row>
        <row r="8">
          <cell r="T8">
            <v>4</v>
          </cell>
          <cell r="U8" t="str">
            <v>I</v>
          </cell>
        </row>
        <row r="9">
          <cell r="T9">
            <v>5</v>
          </cell>
          <cell r="U9" t="str">
            <v>I</v>
          </cell>
        </row>
        <row r="10">
          <cell r="T10">
            <v>6</v>
          </cell>
          <cell r="U10" t="str">
            <v>I</v>
          </cell>
          <cell r="V10" t="str">
            <v>Sangamner</v>
          </cell>
          <cell r="W10" t="str">
            <v>A'Nagar / Nasik</v>
          </cell>
          <cell r="X10" t="str">
            <v>II</v>
          </cell>
          <cell r="Y10" t="str">
            <v>M/s Pratibha ( JV )</v>
          </cell>
          <cell r="Z10">
            <v>161.28540000000001</v>
          </cell>
        </row>
        <row r="11">
          <cell r="T11">
            <v>7</v>
          </cell>
          <cell r="U11" t="str">
            <v>I</v>
          </cell>
        </row>
        <row r="12">
          <cell r="T12">
            <v>8</v>
          </cell>
          <cell r="U12" t="str">
            <v>I</v>
          </cell>
          <cell r="V12" t="str">
            <v>A'bad-R,Kannad &amp; Jalna-II</v>
          </cell>
          <cell r="W12" t="str">
            <v>A'bad-R, Jalna / A'bad</v>
          </cell>
          <cell r="X12" t="str">
            <v>III</v>
          </cell>
          <cell r="Y12" t="str">
            <v>M/s Ashoka Buildcon Ltd. ( JV)</v>
          </cell>
          <cell r="Z12">
            <v>267.91230000000002</v>
          </cell>
        </row>
        <row r="13">
          <cell r="T13">
            <v>9</v>
          </cell>
          <cell r="U13" t="str">
            <v>I</v>
          </cell>
        </row>
        <row r="14">
          <cell r="T14">
            <v>10</v>
          </cell>
          <cell r="U14" t="str">
            <v>I</v>
          </cell>
          <cell r="V14" t="str">
            <v>Latur &amp; Osmanabad</v>
          </cell>
          <cell r="W14" t="str">
            <v>Latur, O'bad / Latur</v>
          </cell>
          <cell r="X14" t="str">
            <v>II</v>
          </cell>
          <cell r="Y14" t="str">
            <v>M/s Nagarjuna Const.Co. Ltd.</v>
          </cell>
          <cell r="Z14">
            <v>228.8861</v>
          </cell>
          <cell r="AA14">
            <v>221.5</v>
          </cell>
        </row>
        <row r="15">
          <cell r="T15">
            <v>11</v>
          </cell>
          <cell r="U15" t="str">
            <v>I</v>
          </cell>
        </row>
        <row r="16">
          <cell r="T16">
            <v>12</v>
          </cell>
          <cell r="U16" t="str">
            <v>I</v>
          </cell>
          <cell r="V16" t="str">
            <v>Udgir &amp; Nilanga</v>
          </cell>
          <cell r="W16" t="str">
            <v>Latur / Latur</v>
          </cell>
          <cell r="X16" t="str">
            <v>II</v>
          </cell>
          <cell r="Y16" t="str">
            <v>M/s ICSA</v>
          </cell>
          <cell r="Z16">
            <v>204.2236</v>
          </cell>
          <cell r="AA16">
            <v>172.31</v>
          </cell>
        </row>
        <row r="17">
          <cell r="T17">
            <v>13</v>
          </cell>
          <cell r="U17" t="str">
            <v>I</v>
          </cell>
          <cell r="V17" t="str">
            <v>Nanded &amp; Bhokar</v>
          </cell>
          <cell r="W17" t="str">
            <v>Nanded / Nanded</v>
          </cell>
          <cell r="X17" t="str">
            <v>II</v>
          </cell>
          <cell r="Y17" t="str">
            <v>M/s Techno Ele. &amp; Engg.</v>
          </cell>
          <cell r="Z17">
            <v>281.83999999999997</v>
          </cell>
        </row>
        <row r="18">
          <cell r="T18">
            <v>14</v>
          </cell>
          <cell r="U18" t="str">
            <v>I</v>
          </cell>
          <cell r="V18" t="str">
            <v>Panvel-Alibaug,Goregaon-Roha</v>
          </cell>
          <cell r="W18" t="str">
            <v>Pen / Kalyan</v>
          </cell>
          <cell r="X18" t="str">
            <v>I</v>
          </cell>
          <cell r="Y18" t="str">
            <v>M/s SMS Infra. Ltd.</v>
          </cell>
          <cell r="Z18">
            <v>238.4659</v>
          </cell>
          <cell r="AA18">
            <v>252.94</v>
          </cell>
        </row>
        <row r="19">
          <cell r="T19">
            <v>15</v>
          </cell>
          <cell r="U19" t="str">
            <v>I</v>
          </cell>
          <cell r="V19" t="str">
            <v>Bhosari, Kothrud, Bandgarden</v>
          </cell>
          <cell r="W19" t="str">
            <v>RPUC &amp; GKUC / Pune</v>
          </cell>
          <cell r="X19" t="str">
            <v>II</v>
          </cell>
          <cell r="Y19" t="str">
            <v>M/s Deepak Cable India Ltd.</v>
          </cell>
          <cell r="Z19">
            <v>189.52959999999999</v>
          </cell>
        </row>
        <row r="20">
          <cell r="T20">
            <v>16</v>
          </cell>
          <cell r="U20" t="str">
            <v>I</v>
          </cell>
          <cell r="V20" t="str">
            <v>Baramati, Kedgaon, Manchar</v>
          </cell>
          <cell r="W20" t="str">
            <v>PRC &amp; BRC / Pune</v>
          </cell>
          <cell r="X20" t="str">
            <v>II</v>
          </cell>
          <cell r="Y20" t="str">
            <v>M/s Vijay Electricals Ltd.</v>
          </cell>
          <cell r="Z20">
            <v>273.53230000000002</v>
          </cell>
        </row>
        <row r="21">
          <cell r="T21">
            <v>17</v>
          </cell>
          <cell r="U21" t="str">
            <v>I</v>
          </cell>
          <cell r="V21" t="str">
            <v>Bramhapuri,Sakoli,Ngp Dn-II</v>
          </cell>
          <cell r="W21" t="str">
            <v>Nagpur-U / Nagpur</v>
          </cell>
          <cell r="X21" t="str">
            <v>III</v>
          </cell>
          <cell r="Y21" t="str">
            <v>M/s Vijay Electricals Ltd.</v>
          </cell>
          <cell r="Z21">
            <v>219.1139</v>
          </cell>
        </row>
        <row r="22">
          <cell r="T22">
            <v>18</v>
          </cell>
        </row>
        <row r="23">
          <cell r="T23">
            <v>19</v>
          </cell>
        </row>
        <row r="24">
          <cell r="T24">
            <v>20</v>
          </cell>
          <cell r="U24">
            <v>11</v>
          </cell>
          <cell r="V24" t="str">
            <v>Kolhapur Urban &amp; Rural-II</v>
          </cell>
          <cell r="W24" t="str">
            <v>Kolhapur / Kolhapur</v>
          </cell>
          <cell r="X24" t="str">
            <v>II</v>
          </cell>
          <cell r="Y24" t="str">
            <v>M/s Lanco Infratech Ltd.</v>
          </cell>
          <cell r="Z24">
            <v>200.1</v>
          </cell>
        </row>
        <row r="25">
          <cell r="T25">
            <v>21</v>
          </cell>
          <cell r="U25" t="str">
            <v>I&amp;II</v>
          </cell>
          <cell r="V25" t="str">
            <v>Ichalkaranji &amp; Jaysingpur</v>
          </cell>
          <cell r="W25" t="str">
            <v>Kolhapur / Kolhapur</v>
          </cell>
          <cell r="X25" t="str">
            <v>II</v>
          </cell>
          <cell r="Y25" t="str">
            <v>M/s Lanco Infratech Ltd.</v>
          </cell>
          <cell r="Z25">
            <v>119.49</v>
          </cell>
        </row>
        <row r="26">
          <cell r="T26">
            <v>22</v>
          </cell>
        </row>
        <row r="27">
          <cell r="T27">
            <v>23</v>
          </cell>
        </row>
        <row r="28">
          <cell r="T28">
            <v>24</v>
          </cell>
          <cell r="U28" t="str">
            <v>II</v>
          </cell>
          <cell r="V28" t="str">
            <v>Pandharpur</v>
          </cell>
          <cell r="W28" t="str">
            <v>Solapur / Baramati</v>
          </cell>
          <cell r="X28" t="str">
            <v>II</v>
          </cell>
          <cell r="Y28" t="str">
            <v>M/s Nagarjuna Const.Co. Ltd.</v>
          </cell>
          <cell r="Z28">
            <v>167.6</v>
          </cell>
          <cell r="AA28">
            <v>180.64</v>
          </cell>
        </row>
        <row r="29">
          <cell r="T29">
            <v>25</v>
          </cell>
        </row>
        <row r="30">
          <cell r="T30">
            <v>26</v>
          </cell>
          <cell r="U30" t="str">
            <v>I&amp;II</v>
          </cell>
          <cell r="V30" t="str">
            <v>Barhshi</v>
          </cell>
          <cell r="W30" t="str">
            <v>Solapur / Baramati</v>
          </cell>
          <cell r="X30" t="str">
            <v>II</v>
          </cell>
          <cell r="Y30" t="str">
            <v>M/s GVPR</v>
          </cell>
          <cell r="Z30">
            <v>127.67</v>
          </cell>
        </row>
        <row r="31">
          <cell r="T31">
            <v>27</v>
          </cell>
          <cell r="U31" t="str">
            <v>I&amp;II</v>
          </cell>
          <cell r="V31" t="str">
            <v>Vita</v>
          </cell>
          <cell r="W31" t="str">
            <v>Sangli / Kolhapur</v>
          </cell>
          <cell r="X31" t="str">
            <v>II</v>
          </cell>
          <cell r="Y31" t="str">
            <v>M/s GTL Ltd.</v>
          </cell>
          <cell r="Z31">
            <v>111.53</v>
          </cell>
          <cell r="AA31">
            <v>116.76</v>
          </cell>
        </row>
        <row r="32">
          <cell r="T32">
            <v>28</v>
          </cell>
          <cell r="U32" t="str">
            <v>II</v>
          </cell>
          <cell r="V32" t="str">
            <v>Akola-R, Washim</v>
          </cell>
          <cell r="W32" t="str">
            <v>Akola,Washim/Amravati</v>
          </cell>
          <cell r="X32" t="str">
            <v>III</v>
          </cell>
          <cell r="Y32" t="str">
            <v xml:space="preserve">M/s L&amp;T </v>
          </cell>
          <cell r="Z32">
            <v>128.12</v>
          </cell>
        </row>
        <row r="33">
          <cell r="T33">
            <v>29</v>
          </cell>
          <cell r="U33" t="str">
            <v>II</v>
          </cell>
          <cell r="V33" t="str">
            <v>Achalpur</v>
          </cell>
          <cell r="W33" t="str">
            <v>Amravati / Amravati</v>
          </cell>
          <cell r="X33" t="str">
            <v>III</v>
          </cell>
          <cell r="Y33" t="str">
            <v>M/s Nagarjuna Const.Co. Ltd.</v>
          </cell>
          <cell r="Z33">
            <v>119.33</v>
          </cell>
          <cell r="AA33">
            <v>119.87</v>
          </cell>
        </row>
        <row r="34">
          <cell r="T34">
            <v>30</v>
          </cell>
          <cell r="U34" t="str">
            <v>II</v>
          </cell>
          <cell r="V34" t="str">
            <v>Amravati Urban + Rural</v>
          </cell>
          <cell r="W34" t="str">
            <v>Amravati / Amravati</v>
          </cell>
          <cell r="X34" t="str">
            <v>III</v>
          </cell>
          <cell r="Y34" t="str">
            <v>M/s Ramky Infra. Ltd</v>
          </cell>
          <cell r="Z34">
            <v>151.9</v>
          </cell>
          <cell r="AA34">
            <v>161.31</v>
          </cell>
        </row>
        <row r="35">
          <cell r="T35">
            <v>31</v>
          </cell>
          <cell r="U35" t="str">
            <v>II</v>
          </cell>
          <cell r="V35" t="str">
            <v>Morshi</v>
          </cell>
          <cell r="W35" t="str">
            <v>Amravati / Amravati</v>
          </cell>
          <cell r="X35" t="str">
            <v>III</v>
          </cell>
          <cell r="Y35" t="str">
            <v>M/s SMS Infra. Ltd.</v>
          </cell>
          <cell r="Z35">
            <v>94.2</v>
          </cell>
          <cell r="AA35">
            <v>93.02</v>
          </cell>
        </row>
        <row r="36">
          <cell r="T36">
            <v>32</v>
          </cell>
          <cell r="U36" t="str">
            <v>II</v>
          </cell>
          <cell r="V36" t="str">
            <v>Buldhana</v>
          </cell>
          <cell r="W36" t="str">
            <v>Buldhana / Amravati</v>
          </cell>
          <cell r="X36" t="str">
            <v>III</v>
          </cell>
          <cell r="Y36" t="str">
            <v>M/s Ramky Infra. Ltd</v>
          </cell>
          <cell r="Z36">
            <v>166.2</v>
          </cell>
          <cell r="AA36">
            <v>169.91</v>
          </cell>
        </row>
        <row r="37">
          <cell r="T37">
            <v>33</v>
          </cell>
          <cell r="U37" t="str">
            <v>II</v>
          </cell>
          <cell r="V37" t="str">
            <v>Khamgaon</v>
          </cell>
          <cell r="W37" t="str">
            <v>Buldhana / Amravati</v>
          </cell>
          <cell r="X37" t="str">
            <v>III</v>
          </cell>
          <cell r="Y37" t="str">
            <v>M/s Godrej &amp; Boyce</v>
          </cell>
          <cell r="Z37">
            <v>152.30000000000001</v>
          </cell>
          <cell r="AA37">
            <v>149.35</v>
          </cell>
        </row>
        <row r="38">
          <cell r="T38">
            <v>34</v>
          </cell>
          <cell r="U38" t="str">
            <v>II</v>
          </cell>
          <cell r="V38" t="str">
            <v>Malkapur</v>
          </cell>
          <cell r="W38" t="str">
            <v>Buldhana / Amravati</v>
          </cell>
          <cell r="X38" t="str">
            <v>III</v>
          </cell>
          <cell r="Y38" t="str">
            <v>M/s Ramky Infra. Ltd</v>
          </cell>
          <cell r="Z38">
            <v>168.91</v>
          </cell>
          <cell r="AA38">
            <v>163.65</v>
          </cell>
        </row>
        <row r="39">
          <cell r="T39">
            <v>35</v>
          </cell>
          <cell r="U39" t="str">
            <v>II</v>
          </cell>
          <cell r="V39" t="str">
            <v>Yavatmal/Pusad/Pandarkavada</v>
          </cell>
          <cell r="W39" t="str">
            <v>Yavatmal / Amravati</v>
          </cell>
          <cell r="X39" t="str">
            <v>III</v>
          </cell>
          <cell r="Y39" t="str">
            <v>M/s Godrej &amp; Boyce ( JV )</v>
          </cell>
          <cell r="Z39">
            <v>186.95</v>
          </cell>
        </row>
        <row r="40">
          <cell r="T40">
            <v>36</v>
          </cell>
          <cell r="U40" t="str">
            <v>II</v>
          </cell>
          <cell r="V40" t="str">
            <v>Jalna-I,Parbhani,Hingoli</v>
          </cell>
          <cell r="W40" t="str">
            <v>Jalna,Parb,Hing/ Nanded</v>
          </cell>
          <cell r="X40" t="str">
            <v>II</v>
          </cell>
          <cell r="Y40" t="str">
            <v>M/s Ashoka Buildcon Ltd.</v>
          </cell>
          <cell r="Z40">
            <v>276.35000000000002</v>
          </cell>
        </row>
        <row r="41">
          <cell r="T41">
            <v>37</v>
          </cell>
        </row>
        <row r="42">
          <cell r="T42">
            <v>38</v>
          </cell>
        </row>
        <row r="43">
          <cell r="T43">
            <v>39</v>
          </cell>
        </row>
        <row r="44">
          <cell r="T44">
            <v>40</v>
          </cell>
        </row>
        <row r="45">
          <cell r="T45">
            <v>41</v>
          </cell>
        </row>
        <row r="46">
          <cell r="T46">
            <v>42</v>
          </cell>
          <cell r="U46" t="str">
            <v>II</v>
          </cell>
          <cell r="V46" t="str">
            <v>Kalyan-E,Dombivali</v>
          </cell>
          <cell r="W46" t="str">
            <v>Kalyan-I / Kalyan</v>
          </cell>
          <cell r="X46" t="str">
            <v>I</v>
          </cell>
          <cell r="Y46" t="str">
            <v>M/s SMS Infra. Ltd.</v>
          </cell>
          <cell r="Z46">
            <v>87.53</v>
          </cell>
        </row>
        <row r="47">
          <cell r="T47">
            <v>43</v>
          </cell>
        </row>
        <row r="48">
          <cell r="T48">
            <v>44</v>
          </cell>
          <cell r="U48" t="str">
            <v>II</v>
          </cell>
          <cell r="V48" t="str">
            <v>Ratnagiri,Chiplun,Khed</v>
          </cell>
          <cell r="W48" t="str">
            <v>Ratnagiri / Konkan</v>
          </cell>
          <cell r="X48" t="str">
            <v>I</v>
          </cell>
          <cell r="Y48" t="str">
            <v>M/s Godrej &amp; Boyce</v>
          </cell>
          <cell r="Z48">
            <v>193.29</v>
          </cell>
          <cell r="AA48">
            <v>212.14</v>
          </cell>
        </row>
        <row r="49">
          <cell r="T49">
            <v>45</v>
          </cell>
          <cell r="U49" t="str">
            <v xml:space="preserve"> II </v>
          </cell>
          <cell r="V49" t="str">
            <v>Kankavali, Kudal</v>
          </cell>
          <cell r="W49" t="str">
            <v>Sindhudurg / Konkan</v>
          </cell>
          <cell r="X49" t="str">
            <v>I</v>
          </cell>
          <cell r="Y49" t="str">
            <v>M/s Godrej &amp; Boyce</v>
          </cell>
          <cell r="Z49">
            <v>137.06</v>
          </cell>
          <cell r="AA49">
            <v>121.99</v>
          </cell>
        </row>
        <row r="50">
          <cell r="T50">
            <v>46</v>
          </cell>
          <cell r="U50" t="str">
            <v>II</v>
          </cell>
          <cell r="V50" t="str">
            <v>Bhandara , Gondia</v>
          </cell>
          <cell r="W50" t="str">
            <v>Bhandara,Gondia /Nagpur</v>
          </cell>
          <cell r="X50" t="str">
            <v>III</v>
          </cell>
          <cell r="Y50" t="str">
            <v>M/s Vijay Electricals Ltd.</v>
          </cell>
          <cell r="Z50">
            <v>156.75</v>
          </cell>
        </row>
        <row r="51">
          <cell r="T51">
            <v>47</v>
          </cell>
          <cell r="U51" t="str">
            <v>II</v>
          </cell>
          <cell r="V51" t="str">
            <v>Ballarshah,C'pur, Warora</v>
          </cell>
          <cell r="W51" t="str">
            <v>Chandrapur / Nagpur</v>
          </cell>
          <cell r="X51" t="str">
            <v>III</v>
          </cell>
          <cell r="Y51" t="str">
            <v>M/s ICSA</v>
          </cell>
          <cell r="Z51">
            <v>170.17</v>
          </cell>
        </row>
        <row r="52">
          <cell r="T52">
            <v>48</v>
          </cell>
        </row>
        <row r="53">
          <cell r="T53">
            <v>49</v>
          </cell>
          <cell r="U53" t="str">
            <v>II</v>
          </cell>
          <cell r="V53" t="str">
            <v>Arvi, Hinganghat, Wardha</v>
          </cell>
          <cell r="W53" t="str">
            <v>Wardha / Nagpur</v>
          </cell>
          <cell r="X53" t="str">
            <v>III</v>
          </cell>
          <cell r="Y53" t="str">
            <v>M/s Ramky Infra. Ltd</v>
          </cell>
          <cell r="Z53">
            <v>194.24</v>
          </cell>
          <cell r="AA53">
            <v>199.72</v>
          </cell>
        </row>
        <row r="54">
          <cell r="T54">
            <v>50</v>
          </cell>
          <cell r="U54" t="str">
            <v>II</v>
          </cell>
          <cell r="V54" t="str">
            <v>Katol, Nagpur-I</v>
          </cell>
          <cell r="W54" t="str">
            <v>Nagpur ( R ) / Nagpur ( U )</v>
          </cell>
          <cell r="X54" t="str">
            <v>III</v>
          </cell>
          <cell r="Y54" t="str">
            <v>M/s Ramky Infra. Ltd</v>
          </cell>
          <cell r="Z54">
            <v>192.5</v>
          </cell>
          <cell r="AA54">
            <v>190</v>
          </cell>
        </row>
        <row r="55">
          <cell r="T55">
            <v>51</v>
          </cell>
          <cell r="U55" t="str">
            <v>II</v>
          </cell>
          <cell r="V55" t="str">
            <v>Congress Nagar, MIDC</v>
          </cell>
          <cell r="W55" t="str">
            <v>Nagpur ( U ) / Nagpur ( U )</v>
          </cell>
          <cell r="X55" t="str">
            <v>III</v>
          </cell>
          <cell r="Y55" t="str">
            <v>M/s GVPR</v>
          </cell>
          <cell r="Z55">
            <v>157.38</v>
          </cell>
          <cell r="AA55">
            <v>186.75</v>
          </cell>
        </row>
        <row r="56">
          <cell r="T56">
            <v>52</v>
          </cell>
          <cell r="U56" t="str">
            <v>II</v>
          </cell>
          <cell r="V56" t="str">
            <v>Karjat</v>
          </cell>
          <cell r="W56" t="str">
            <v>A'Nagar / Nasik</v>
          </cell>
          <cell r="X56" t="str">
            <v>II</v>
          </cell>
          <cell r="Y56" t="str">
            <v>M/s Ashoka Buildcon Ltd.</v>
          </cell>
          <cell r="Z56">
            <v>131.51</v>
          </cell>
          <cell r="AA56">
            <v>132.46</v>
          </cell>
        </row>
        <row r="57">
          <cell r="T57">
            <v>53</v>
          </cell>
        </row>
        <row r="58">
          <cell r="T58">
            <v>54</v>
          </cell>
          <cell r="U58" t="str">
            <v>II</v>
          </cell>
          <cell r="V58" t="str">
            <v>Dondaichha</v>
          </cell>
          <cell r="W58" t="str">
            <v>Dhule / Jalgaon</v>
          </cell>
          <cell r="X58" t="str">
            <v>II</v>
          </cell>
          <cell r="Y58" t="str">
            <v>M/s Ashoka Buildcon Ltd.</v>
          </cell>
          <cell r="Z58">
            <v>103.49</v>
          </cell>
        </row>
        <row r="59">
          <cell r="T59">
            <v>55</v>
          </cell>
        </row>
        <row r="60">
          <cell r="T60">
            <v>56</v>
          </cell>
          <cell r="U60" t="str">
            <v>II</v>
          </cell>
          <cell r="V60" t="str">
            <v>Jalgaon-U &amp; Bhusawal-U</v>
          </cell>
          <cell r="W60" t="str">
            <v>Jalgaon / Jalgaon</v>
          </cell>
          <cell r="X60" t="str">
            <v>II</v>
          </cell>
          <cell r="Y60" t="str">
            <v>M/s Jyoti Structure Ltd.</v>
          </cell>
          <cell r="Z60">
            <v>148.4</v>
          </cell>
        </row>
        <row r="61">
          <cell r="T61">
            <v>57</v>
          </cell>
          <cell r="U61" t="str">
            <v>II</v>
          </cell>
          <cell r="V61" t="str">
            <v>Chalisgaon</v>
          </cell>
          <cell r="W61" t="str">
            <v>Jalgaon / Jalgaon</v>
          </cell>
          <cell r="X61" t="str">
            <v>II</v>
          </cell>
          <cell r="Y61" t="str">
            <v>M/s ECCI</v>
          </cell>
          <cell r="Z61">
            <v>103.3</v>
          </cell>
          <cell r="AA61">
            <v>95.47</v>
          </cell>
        </row>
        <row r="62">
          <cell r="T62">
            <v>58</v>
          </cell>
          <cell r="U62" t="str">
            <v>II</v>
          </cell>
          <cell r="V62" t="str">
            <v>Savada &amp; Pachora</v>
          </cell>
          <cell r="W62" t="str">
            <v>Jalgaon / Jalgaon</v>
          </cell>
          <cell r="X62" t="str">
            <v>II</v>
          </cell>
          <cell r="Y62" t="str">
            <v>M/s GTL Ltd.</v>
          </cell>
          <cell r="Z62">
            <v>197.82</v>
          </cell>
          <cell r="AA62">
            <v>192.99</v>
          </cell>
        </row>
        <row r="63">
          <cell r="T63">
            <v>59</v>
          </cell>
          <cell r="U63" t="str">
            <v>II</v>
          </cell>
          <cell r="V63" t="str">
            <v>Dharangaon</v>
          </cell>
          <cell r="W63" t="str">
            <v>Jalgaon / Jalgaon</v>
          </cell>
          <cell r="X63" t="str">
            <v>II</v>
          </cell>
          <cell r="Y63" t="str">
            <v>M/s Ashoka Buildcon Ltd.</v>
          </cell>
          <cell r="Z63">
            <v>122.95</v>
          </cell>
        </row>
        <row r="64">
          <cell r="T64">
            <v>60</v>
          </cell>
          <cell r="U64" t="str">
            <v>II</v>
          </cell>
          <cell r="V64" t="str">
            <v>Nasik Urban -II</v>
          </cell>
          <cell r="W64" t="str">
            <v>Nasik Urban / Nasik</v>
          </cell>
          <cell r="X64" t="str">
            <v>II</v>
          </cell>
          <cell r="Y64" t="str">
            <v>M/s Cobra S.A.</v>
          </cell>
          <cell r="Z64">
            <v>133.29</v>
          </cell>
          <cell r="AA64">
            <v>111.75</v>
          </cell>
        </row>
        <row r="65">
          <cell r="T65">
            <v>61</v>
          </cell>
          <cell r="U65" t="str">
            <v>II</v>
          </cell>
          <cell r="V65" t="str">
            <v>Malegaon UCR</v>
          </cell>
          <cell r="W65" t="str">
            <v>Nasik Rural / Nasik</v>
          </cell>
          <cell r="X65" t="str">
            <v>II</v>
          </cell>
          <cell r="Y65" t="str">
            <v>M/s ECI</v>
          </cell>
          <cell r="Z65">
            <v>124.3</v>
          </cell>
          <cell r="AA65">
            <v>118.01</v>
          </cell>
        </row>
        <row r="66">
          <cell r="T66">
            <v>62</v>
          </cell>
          <cell r="U66" t="str">
            <v>II</v>
          </cell>
          <cell r="V66" t="str">
            <v>Chandwad</v>
          </cell>
          <cell r="W66" t="str">
            <v>Nasik Rural / Nasik</v>
          </cell>
          <cell r="X66" t="str">
            <v>II</v>
          </cell>
          <cell r="Y66" t="str">
            <v>M/s Cobra S.A.</v>
          </cell>
          <cell r="Z66">
            <v>167.52</v>
          </cell>
        </row>
        <row r="67">
          <cell r="T67">
            <v>63</v>
          </cell>
          <cell r="U67" t="str">
            <v>II</v>
          </cell>
          <cell r="V67" t="str">
            <v>Malegaon-R</v>
          </cell>
          <cell r="W67" t="str">
            <v>Nasik Rural / Nasik</v>
          </cell>
          <cell r="X67" t="str">
            <v>II</v>
          </cell>
          <cell r="Y67" t="str">
            <v>M/s Cobra S.A.</v>
          </cell>
          <cell r="Z67">
            <v>170.27</v>
          </cell>
        </row>
        <row r="68">
          <cell r="T68">
            <v>64</v>
          </cell>
          <cell r="U68" t="str">
            <v>II</v>
          </cell>
          <cell r="V68" t="str">
            <v>Nasik-R</v>
          </cell>
          <cell r="W68" t="str">
            <v>Nasik Rural / Nasik</v>
          </cell>
          <cell r="X68" t="str">
            <v>II</v>
          </cell>
          <cell r="Y68" t="str">
            <v>M/s Cobra S.A.</v>
          </cell>
          <cell r="Z68">
            <v>184.86</v>
          </cell>
        </row>
        <row r="69">
          <cell r="T69">
            <v>65</v>
          </cell>
          <cell r="U69" t="str">
            <v>II</v>
          </cell>
          <cell r="V69" t="str">
            <v>Shahada</v>
          </cell>
          <cell r="W69" t="str">
            <v>Nandurbar / Jalgaon</v>
          </cell>
          <cell r="X69" t="str">
            <v>II</v>
          </cell>
          <cell r="Y69" t="str">
            <v>M/s Ashoka Buildcon Ltd.</v>
          </cell>
          <cell r="Z69">
            <v>116.63</v>
          </cell>
          <cell r="AA69">
            <v>115.2</v>
          </cell>
        </row>
        <row r="70">
          <cell r="T70">
            <v>66</v>
          </cell>
          <cell r="U70" t="str">
            <v>II</v>
          </cell>
          <cell r="V70" t="str">
            <v>Nasik Urban -I</v>
          </cell>
          <cell r="W70" t="str">
            <v>Nasik Urban / Nasik</v>
          </cell>
          <cell r="X70" t="str">
            <v>II</v>
          </cell>
          <cell r="Y70" t="str">
            <v>M/s Cobra S.A.</v>
          </cell>
          <cell r="Z70">
            <v>141.76</v>
          </cell>
        </row>
        <row r="71">
          <cell r="T71">
            <v>67</v>
          </cell>
          <cell r="U71" t="str">
            <v>II</v>
          </cell>
          <cell r="V71" t="str">
            <v>Shivajinagar &amp; Pimpri</v>
          </cell>
          <cell r="W71" t="str">
            <v>Ganeshkhind / Pune</v>
          </cell>
          <cell r="X71" t="str">
            <v>II</v>
          </cell>
          <cell r="Y71" t="str">
            <v>M/s Space Age Associates</v>
          </cell>
          <cell r="Z71">
            <v>108.55</v>
          </cell>
        </row>
        <row r="72">
          <cell r="T72">
            <v>68</v>
          </cell>
          <cell r="U72" t="str">
            <v>II</v>
          </cell>
          <cell r="V72" t="str">
            <v>Mulshi, Rajgurunagar</v>
          </cell>
          <cell r="W72" t="str">
            <v>Pune ( R ) / Pune</v>
          </cell>
          <cell r="X72" t="str">
            <v>II</v>
          </cell>
          <cell r="Y72" t="str">
            <v>M/s Godrej &amp; Boyce</v>
          </cell>
          <cell r="Z72">
            <v>226.63</v>
          </cell>
        </row>
        <row r="73">
          <cell r="T73">
            <v>69</v>
          </cell>
          <cell r="U73" t="str">
            <v>II</v>
          </cell>
          <cell r="V73" t="str">
            <v>Nagar Road, Rastapeth</v>
          </cell>
          <cell r="W73" t="str">
            <v>Rastapeth / Pune</v>
          </cell>
          <cell r="X73" t="str">
            <v>II</v>
          </cell>
          <cell r="Y73" t="str">
            <v>M/s Jyoti Structure Ltd.</v>
          </cell>
          <cell r="Z73">
            <v>175.68</v>
          </cell>
        </row>
        <row r="74">
          <cell r="T74">
            <v>70</v>
          </cell>
        </row>
        <row r="75">
          <cell r="T75">
            <v>71</v>
          </cell>
          <cell r="U75" t="str">
            <v>IIA</v>
          </cell>
          <cell r="V75" t="str">
            <v>Akola-U</v>
          </cell>
          <cell r="W75" t="str">
            <v>Akola / Amravati</v>
          </cell>
          <cell r="X75" t="str">
            <v>III</v>
          </cell>
          <cell r="Y75" t="str">
            <v>M/s Pavani Control &amp; Panals</v>
          </cell>
          <cell r="Z75">
            <v>83.91</v>
          </cell>
        </row>
        <row r="76">
          <cell r="T76">
            <v>72</v>
          </cell>
        </row>
        <row r="77">
          <cell r="T77">
            <v>73</v>
          </cell>
          <cell r="U77" t="str">
            <v>IIA</v>
          </cell>
          <cell r="V77" t="str">
            <v>Kalwa</v>
          </cell>
          <cell r="W77" t="str">
            <v>Thane / Bhandup</v>
          </cell>
          <cell r="X77" t="str">
            <v>I</v>
          </cell>
          <cell r="Y77" t="str">
            <v>M/s S. T. Electricals</v>
          </cell>
          <cell r="Z77">
            <v>40.69</v>
          </cell>
        </row>
        <row r="78">
          <cell r="T78">
            <v>74</v>
          </cell>
          <cell r="U78" t="str">
            <v>IIA</v>
          </cell>
          <cell r="V78" t="str">
            <v>Thane, Bhandup, Mulund</v>
          </cell>
          <cell r="W78" t="str">
            <v>Thane / Bhandup</v>
          </cell>
          <cell r="X78" t="str">
            <v>I</v>
          </cell>
          <cell r="Y78" t="str">
            <v xml:space="preserve">M/s Supreme Infra. </v>
          </cell>
          <cell r="Z78">
            <v>107.06</v>
          </cell>
        </row>
        <row r="79">
          <cell r="T79">
            <v>75</v>
          </cell>
          <cell r="U79" t="str">
            <v>IIA</v>
          </cell>
          <cell r="V79" t="str">
            <v>Wagle Estate</v>
          </cell>
          <cell r="W79" t="str">
            <v>Thane / Bhandup</v>
          </cell>
          <cell r="X79" t="str">
            <v>I</v>
          </cell>
          <cell r="Y79" t="str">
            <v>M/s Ravin Cables</v>
          </cell>
          <cell r="Z79">
            <v>69.930000000000007</v>
          </cell>
        </row>
        <row r="80">
          <cell r="T80">
            <v>76</v>
          </cell>
          <cell r="U80" t="str">
            <v>IIA</v>
          </cell>
          <cell r="V80" t="str">
            <v>Nerul</v>
          </cell>
          <cell r="W80" t="str">
            <v>Thane / Bhandup</v>
          </cell>
          <cell r="X80" t="str">
            <v>I</v>
          </cell>
          <cell r="Y80" t="str">
            <v>M/s Jaisingh Wires Pvt. Ltd</v>
          </cell>
          <cell r="Z80">
            <v>96.35</v>
          </cell>
        </row>
        <row r="81">
          <cell r="T81">
            <v>77</v>
          </cell>
          <cell r="U81" t="str">
            <v>IIA</v>
          </cell>
          <cell r="V81" t="str">
            <v>Panvel (U)</v>
          </cell>
          <cell r="W81" t="str">
            <v>Vashi / Bhandup</v>
          </cell>
          <cell r="X81" t="str">
            <v>I</v>
          </cell>
          <cell r="Y81" t="str">
            <v>M/s GET Power Pvt. Ltd.</v>
          </cell>
          <cell r="Z81">
            <v>109.86</v>
          </cell>
        </row>
        <row r="82">
          <cell r="T82">
            <v>78</v>
          </cell>
          <cell r="U82" t="str">
            <v>IIA</v>
          </cell>
          <cell r="V82" t="str">
            <v>Vashi</v>
          </cell>
          <cell r="W82" t="str">
            <v>Vashi / Bhandup</v>
          </cell>
          <cell r="X82" t="str">
            <v>I</v>
          </cell>
          <cell r="Y82" t="str">
            <v>M/s Ravin Cables</v>
          </cell>
          <cell r="Z82">
            <v>109.94</v>
          </cell>
        </row>
        <row r="83">
          <cell r="T83">
            <v>79</v>
          </cell>
          <cell r="U83" t="str">
            <v>IIA</v>
          </cell>
          <cell r="V83" t="str">
            <v>Kalyan-R</v>
          </cell>
          <cell r="W83" t="str">
            <v>Kalyan-II / Kalyan</v>
          </cell>
          <cell r="X83" t="str">
            <v>I</v>
          </cell>
          <cell r="Y83" t="str">
            <v xml:space="preserve">M/s Supreme Infra. </v>
          </cell>
          <cell r="Z83">
            <v>68.61</v>
          </cell>
        </row>
        <row r="84">
          <cell r="T84">
            <v>80</v>
          </cell>
          <cell r="X84" t="str">
            <v>I</v>
          </cell>
        </row>
        <row r="85">
          <cell r="T85">
            <v>81</v>
          </cell>
          <cell r="U85" t="str">
            <v>IIA</v>
          </cell>
          <cell r="V85" t="str">
            <v>Palghar</v>
          </cell>
          <cell r="W85" t="str">
            <v>Vasai / Kalyan</v>
          </cell>
          <cell r="X85" t="str">
            <v>I</v>
          </cell>
          <cell r="Y85" t="str">
            <v>M/s KEC Ltd.</v>
          </cell>
          <cell r="Z85">
            <v>131.26</v>
          </cell>
        </row>
        <row r="86">
          <cell r="T86">
            <v>82</v>
          </cell>
          <cell r="U86" t="str">
            <v>IIA</v>
          </cell>
          <cell r="V86" t="str">
            <v>Vasai</v>
          </cell>
          <cell r="W86" t="str">
            <v>Vasai / Kalyan</v>
          </cell>
          <cell r="X86" t="str">
            <v>I</v>
          </cell>
          <cell r="Y86" t="str">
            <v>M/s Hi-Tech Electrification</v>
          </cell>
          <cell r="Z86">
            <v>42.14</v>
          </cell>
        </row>
        <row r="87">
          <cell r="T87">
            <v>83</v>
          </cell>
        </row>
        <row r="88">
          <cell r="T88">
            <v>84</v>
          </cell>
          <cell r="U88" t="str">
            <v>IIA</v>
          </cell>
          <cell r="V88" t="str">
            <v>Islampur</v>
          </cell>
          <cell r="W88" t="str">
            <v>Sangli / Kolhapur</v>
          </cell>
          <cell r="X88" t="str">
            <v>II</v>
          </cell>
          <cell r="Y88" t="str">
            <v xml:space="preserve">M/s Shreem Capacitors </v>
          </cell>
          <cell r="Z88">
            <v>64.25</v>
          </cell>
        </row>
        <row r="89">
          <cell r="T89">
            <v>85</v>
          </cell>
          <cell r="U89" t="str">
            <v>IIA</v>
          </cell>
          <cell r="V89" t="str">
            <v>Sangli-U</v>
          </cell>
          <cell r="W89" t="str">
            <v>Sangli / Kolhapur</v>
          </cell>
          <cell r="X89" t="str">
            <v>II</v>
          </cell>
          <cell r="Y89" t="str">
            <v xml:space="preserve">M/s Shreem Capacitors </v>
          </cell>
          <cell r="Z89">
            <v>74.849999999999994</v>
          </cell>
        </row>
        <row r="90">
          <cell r="T90">
            <v>86</v>
          </cell>
          <cell r="U90" t="str">
            <v>IIA</v>
          </cell>
          <cell r="V90" t="str">
            <v>Sangli -R</v>
          </cell>
          <cell r="W90" t="str">
            <v>Sangli / Kolhapur</v>
          </cell>
          <cell r="X90" t="str">
            <v>II</v>
          </cell>
          <cell r="Y90" t="str">
            <v>M/s NCCL</v>
          </cell>
          <cell r="Z90">
            <v>145.09</v>
          </cell>
        </row>
        <row r="91">
          <cell r="T91">
            <v>87</v>
          </cell>
          <cell r="U91" t="str">
            <v>IIA</v>
          </cell>
          <cell r="V91" t="str">
            <v>Vaduj &amp; Karad</v>
          </cell>
          <cell r="W91" t="str">
            <v>Satara / Kolhapur</v>
          </cell>
          <cell r="X91" t="str">
            <v>II</v>
          </cell>
          <cell r="Y91" t="str">
            <v>M/s GTL Ltd.</v>
          </cell>
          <cell r="Z91">
            <v>91.82</v>
          </cell>
        </row>
        <row r="92">
          <cell r="T92">
            <v>88</v>
          </cell>
          <cell r="U92" t="str">
            <v>IIA</v>
          </cell>
          <cell r="V92" t="str">
            <v>Phaltan</v>
          </cell>
          <cell r="W92" t="str">
            <v>Satara / Kolhapur</v>
          </cell>
          <cell r="X92" t="str">
            <v>II</v>
          </cell>
          <cell r="Y92" t="str">
            <v xml:space="preserve">M/s Shreem Capacitors </v>
          </cell>
          <cell r="Z92">
            <v>70.98</v>
          </cell>
        </row>
        <row r="93">
          <cell r="T93">
            <v>89</v>
          </cell>
          <cell r="U93" t="str">
            <v>IIA</v>
          </cell>
          <cell r="V93" t="str">
            <v>Satara</v>
          </cell>
          <cell r="W93" t="str">
            <v>Satara / Kolhapur</v>
          </cell>
          <cell r="X93" t="str">
            <v>II</v>
          </cell>
          <cell r="Y93" t="str">
            <v>M/s BVG Ltd.</v>
          </cell>
          <cell r="Z93">
            <v>52.09</v>
          </cell>
        </row>
        <row r="94">
          <cell r="T94">
            <v>90</v>
          </cell>
          <cell r="U94" t="str">
            <v>IIA</v>
          </cell>
          <cell r="V94" t="str">
            <v>Wai</v>
          </cell>
          <cell r="W94" t="str">
            <v>Satara / Kolhapur</v>
          </cell>
          <cell r="X94" t="str">
            <v>II</v>
          </cell>
          <cell r="Y94" t="str">
            <v>M/s BVG Ltd.</v>
          </cell>
          <cell r="Z94">
            <v>42.55</v>
          </cell>
        </row>
        <row r="95">
          <cell r="T95">
            <v>91</v>
          </cell>
          <cell r="U95" t="str">
            <v>IIA</v>
          </cell>
          <cell r="V95" t="str">
            <v>Akluj</v>
          </cell>
          <cell r="W95" t="str">
            <v>Solapur / Kolhapur</v>
          </cell>
          <cell r="X95" t="str">
            <v>II</v>
          </cell>
          <cell r="Y95" t="str">
            <v>M/s NCCL</v>
          </cell>
          <cell r="Z95">
            <v>56.13</v>
          </cell>
        </row>
        <row r="96">
          <cell r="T96">
            <v>92</v>
          </cell>
          <cell r="U96" t="str">
            <v>IIA</v>
          </cell>
          <cell r="V96" t="str">
            <v>Ambejogai</v>
          </cell>
          <cell r="W96" t="str">
            <v xml:space="preserve">Beed / Latur </v>
          </cell>
          <cell r="X96" t="str">
            <v>II</v>
          </cell>
          <cell r="Y96" t="str">
            <v>M/s Godrej &amp; Boyce</v>
          </cell>
          <cell r="Z96">
            <v>69.3</v>
          </cell>
        </row>
        <row r="97">
          <cell r="T97">
            <v>93</v>
          </cell>
          <cell r="U97" t="str">
            <v>IIA</v>
          </cell>
          <cell r="V97" t="str">
            <v>Beed</v>
          </cell>
          <cell r="W97" t="str">
            <v xml:space="preserve">Beed / Latur </v>
          </cell>
          <cell r="X97" t="str">
            <v>II</v>
          </cell>
          <cell r="Y97" t="str">
            <v>M/s Godrej &amp; Boyce</v>
          </cell>
          <cell r="Z97">
            <v>121.36</v>
          </cell>
        </row>
        <row r="98">
          <cell r="T98">
            <v>94</v>
          </cell>
          <cell r="U98" t="str">
            <v>IIA</v>
          </cell>
          <cell r="V98" t="str">
            <v>Deglur</v>
          </cell>
          <cell r="W98" t="str">
            <v xml:space="preserve">Beed / Latur </v>
          </cell>
          <cell r="X98" t="str">
            <v>II</v>
          </cell>
          <cell r="Y98" t="str">
            <v>M/s Sealwell Corporation</v>
          </cell>
          <cell r="Z98">
            <v>80.95</v>
          </cell>
        </row>
        <row r="99">
          <cell r="T99">
            <v>95</v>
          </cell>
          <cell r="U99" t="str">
            <v>IIA</v>
          </cell>
          <cell r="V99" t="str">
            <v>Tuljapur</v>
          </cell>
          <cell r="W99" t="str">
            <v>Osmanabad / Latur</v>
          </cell>
          <cell r="X99" t="str">
            <v>II</v>
          </cell>
          <cell r="Y99" t="str">
            <v xml:space="preserve">M/s Supreme Infra. </v>
          </cell>
          <cell r="Z99">
            <v>77.28</v>
          </cell>
        </row>
        <row r="100">
          <cell r="T100">
            <v>96</v>
          </cell>
          <cell r="U100" t="str">
            <v>IIA</v>
          </cell>
          <cell r="V100" t="str">
            <v>Allapali, Gadchiroli</v>
          </cell>
          <cell r="W100" t="str">
            <v>Gadchiroli / Nagpur</v>
          </cell>
          <cell r="X100" t="str">
            <v>III</v>
          </cell>
          <cell r="Y100" t="str">
            <v>M/s SMS Infra. Ltd.</v>
          </cell>
          <cell r="Z100">
            <v>28.6</v>
          </cell>
        </row>
        <row r="101">
          <cell r="T101">
            <v>97</v>
          </cell>
          <cell r="U101" t="str">
            <v>IIA</v>
          </cell>
          <cell r="V101" t="str">
            <v>Ahmednagar-R</v>
          </cell>
          <cell r="W101" t="str">
            <v>Ahmednagar / Nasik</v>
          </cell>
          <cell r="X101" t="str">
            <v>II</v>
          </cell>
          <cell r="Y101" t="str">
            <v>M/s NCCL</v>
          </cell>
          <cell r="Z101">
            <v>156.6</v>
          </cell>
        </row>
        <row r="102">
          <cell r="T102">
            <v>98</v>
          </cell>
          <cell r="U102" t="str">
            <v>IIA</v>
          </cell>
          <cell r="V102" t="str">
            <v>Ahmednagar-UCR</v>
          </cell>
          <cell r="W102" t="str">
            <v>Ahmednagar / Nasik</v>
          </cell>
          <cell r="X102" t="str">
            <v>II</v>
          </cell>
          <cell r="Y102" t="str">
            <v xml:space="preserve">M/s Shreem Capacitors </v>
          </cell>
          <cell r="Z102">
            <v>102.4</v>
          </cell>
        </row>
        <row r="103">
          <cell r="T103">
            <v>99</v>
          </cell>
          <cell r="U103" t="str">
            <v>II(A)</v>
          </cell>
          <cell r="V103" t="str">
            <v>Dhule-R</v>
          </cell>
          <cell r="W103" t="str">
            <v>Dhule / Jalgaon</v>
          </cell>
          <cell r="X103" t="str">
            <v>II</v>
          </cell>
          <cell r="Y103" t="str">
            <v>M/s Bharat Electrical</v>
          </cell>
          <cell r="Z103">
            <v>84.04</v>
          </cell>
          <cell r="AA103">
            <v>91.68</v>
          </cell>
        </row>
      </sheetData>
      <sheetData sheetId="11" refreshError="1"/>
      <sheetData sheetId="12" refreshError="1"/>
      <sheetData sheetId="13" refreshError="1"/>
      <sheetData sheetId="14">
        <row r="294">
          <cell r="E294" t="str">
            <v>Achalpur</v>
          </cell>
          <cell r="F294" t="str">
            <v xml:space="preserve">Achalpur </v>
          </cell>
          <cell r="G294">
            <v>114.33112752178508</v>
          </cell>
          <cell r="H294">
            <v>11433.112752178507</v>
          </cell>
        </row>
        <row r="295">
          <cell r="E295" t="str">
            <v>Ahmednagar Rural</v>
          </cell>
          <cell r="F295" t="str">
            <v>Ahmednagar(R)</v>
          </cell>
          <cell r="G295">
            <v>180.71</v>
          </cell>
          <cell r="H295">
            <v>18071</v>
          </cell>
        </row>
        <row r="296">
          <cell r="E296" t="str">
            <v>Ahmednagar UCR</v>
          </cell>
          <cell r="F296" t="str">
            <v>Ahmednagar(UCR)</v>
          </cell>
          <cell r="G296">
            <v>156.03</v>
          </cell>
          <cell r="H296">
            <v>15603</v>
          </cell>
        </row>
        <row r="297">
          <cell r="E297" t="str">
            <v>Akluj</v>
          </cell>
          <cell r="F297" t="str">
            <v>Akluj</v>
          </cell>
          <cell r="G297">
            <v>75.874200000000002</v>
          </cell>
          <cell r="H297">
            <v>7587.42</v>
          </cell>
        </row>
        <row r="298">
          <cell r="E298" t="str">
            <v>Akola Rural</v>
          </cell>
          <cell r="F298" t="str">
            <v>Akola R</v>
          </cell>
          <cell r="G298">
            <v>75.889686601787105</v>
          </cell>
          <cell r="H298">
            <v>7588.9686601787107</v>
          </cell>
        </row>
        <row r="299">
          <cell r="E299" t="str">
            <v>Allapalli</v>
          </cell>
          <cell r="F299" t="str">
            <v>Allapali</v>
          </cell>
          <cell r="G299">
            <v>20.656197099079453</v>
          </cell>
          <cell r="H299">
            <v>2065.6197099079454</v>
          </cell>
        </row>
        <row r="300">
          <cell r="E300" t="str">
            <v>Ambejogai</v>
          </cell>
          <cell r="F300" t="str">
            <v>Ambejogai</v>
          </cell>
          <cell r="G300">
            <v>110.5065</v>
          </cell>
          <cell r="H300">
            <v>11050.65</v>
          </cell>
        </row>
        <row r="301">
          <cell r="E301" t="str">
            <v>Amravati Rural</v>
          </cell>
          <cell r="F301" t="str">
            <v xml:space="preserve">Amravati Rural </v>
          </cell>
          <cell r="G301">
            <v>86.170053529689454</v>
          </cell>
          <cell r="H301">
            <v>8617.0053529689449</v>
          </cell>
        </row>
        <row r="302">
          <cell r="E302" t="str">
            <v>Amravati Urban</v>
          </cell>
          <cell r="F302" t="str">
            <v>Amravati Urban</v>
          </cell>
          <cell r="G302">
            <v>55.74</v>
          </cell>
          <cell r="H302">
            <v>5574</v>
          </cell>
        </row>
        <row r="303">
          <cell r="E303" t="str">
            <v>Arvi</v>
          </cell>
          <cell r="F303" t="str">
            <v>Arvi</v>
          </cell>
          <cell r="G303">
            <v>41.497819427081197</v>
          </cell>
          <cell r="H303">
            <v>4149.7819427081195</v>
          </cell>
        </row>
        <row r="304">
          <cell r="E304" t="str">
            <v>Aurangabad Rural</v>
          </cell>
          <cell r="F304" t="str">
            <v>Aurangabad ( R )</v>
          </cell>
          <cell r="G304">
            <v>129.32159999999999</v>
          </cell>
          <cell r="H304">
            <v>12932.16</v>
          </cell>
        </row>
        <row r="305">
          <cell r="E305" t="str">
            <v>Ballarshah</v>
          </cell>
          <cell r="F305" t="str">
            <v>Ballarshah</v>
          </cell>
          <cell r="G305">
            <v>59.988454280486295</v>
          </cell>
          <cell r="H305">
            <v>5998.8454280486294</v>
          </cell>
        </row>
        <row r="306">
          <cell r="E306" t="str">
            <v>Baramati</v>
          </cell>
          <cell r="F306" t="str">
            <v>Baramati</v>
          </cell>
          <cell r="G306">
            <v>108.2516</v>
          </cell>
          <cell r="H306">
            <v>10825.16</v>
          </cell>
        </row>
        <row r="307">
          <cell r="E307" t="str">
            <v>Barshi</v>
          </cell>
          <cell r="F307" t="str">
            <v>Barshi</v>
          </cell>
          <cell r="G307">
            <v>135.62110000000001</v>
          </cell>
          <cell r="H307">
            <v>13562.11</v>
          </cell>
        </row>
        <row r="308">
          <cell r="E308" t="str">
            <v>Beed</v>
          </cell>
          <cell r="F308" t="str">
            <v>Beed</v>
          </cell>
          <cell r="G308">
            <v>195.86410000000001</v>
          </cell>
          <cell r="H308">
            <v>19586.41</v>
          </cell>
        </row>
        <row r="309">
          <cell r="E309" t="str">
            <v>Bhandara</v>
          </cell>
          <cell r="F309" t="str">
            <v>Bhandara</v>
          </cell>
          <cell r="G309">
            <v>56.999876201665337</v>
          </cell>
          <cell r="H309">
            <v>5699.9876201665338</v>
          </cell>
        </row>
        <row r="310">
          <cell r="E310" t="str">
            <v>Bhokar</v>
          </cell>
          <cell r="F310" t="str">
            <v>Bhokar</v>
          </cell>
          <cell r="G310">
            <v>126.5543</v>
          </cell>
          <cell r="H310">
            <v>12655.43</v>
          </cell>
        </row>
        <row r="311">
          <cell r="E311" t="str">
            <v>Bhosari</v>
          </cell>
          <cell r="F311" t="str">
            <v>Bhosari</v>
          </cell>
          <cell r="G311">
            <v>65.913499999999999</v>
          </cell>
          <cell r="H311">
            <v>6591.35</v>
          </cell>
        </row>
        <row r="312">
          <cell r="E312" t="str">
            <v>Bhusawal</v>
          </cell>
          <cell r="F312" t="str">
            <v>Bhusawal UCR</v>
          </cell>
          <cell r="G312">
            <v>56.204300000000003</v>
          </cell>
          <cell r="H312">
            <v>5620.43</v>
          </cell>
        </row>
        <row r="313">
          <cell r="E313" t="str">
            <v>Bramhapuri</v>
          </cell>
          <cell r="F313" t="str">
            <v>Bramhapuri</v>
          </cell>
          <cell r="G313">
            <v>52.197699999999998</v>
          </cell>
          <cell r="H313">
            <v>5219.7699999999995</v>
          </cell>
        </row>
        <row r="314">
          <cell r="E314" t="str">
            <v>Buldhana</v>
          </cell>
          <cell r="F314" t="str">
            <v>Buldhana</v>
          </cell>
          <cell r="G314">
            <v>142.82</v>
          </cell>
          <cell r="H314">
            <v>14282</v>
          </cell>
        </row>
        <row r="315">
          <cell r="E315" t="str">
            <v>Bund Garden</v>
          </cell>
          <cell r="F315" t="str">
            <v>Bundgarden</v>
          </cell>
          <cell r="G315">
            <v>93.100300000000004</v>
          </cell>
          <cell r="H315">
            <v>9310.0300000000007</v>
          </cell>
        </row>
        <row r="316">
          <cell r="E316" t="str">
            <v>Chalisgaon</v>
          </cell>
          <cell r="F316" t="str">
            <v>Chalisgaon</v>
          </cell>
          <cell r="G316">
            <v>79.410719226723046</v>
          </cell>
          <cell r="H316">
            <v>7941.0719226723049</v>
          </cell>
        </row>
        <row r="317">
          <cell r="E317" t="str">
            <v>Chandrapur</v>
          </cell>
          <cell r="F317" t="str">
            <v>Chandrapur</v>
          </cell>
          <cell r="G317">
            <v>39.994824627565691</v>
          </cell>
          <cell r="H317">
            <v>3999.482462756569</v>
          </cell>
        </row>
        <row r="318">
          <cell r="E318" t="str">
            <v>Chandwad</v>
          </cell>
          <cell r="F318" t="str">
            <v>Chandwad</v>
          </cell>
          <cell r="G318">
            <v>140.13339999999999</v>
          </cell>
          <cell r="H318">
            <v>14013.34</v>
          </cell>
        </row>
        <row r="319">
          <cell r="E319" t="str">
            <v>Chiplun</v>
          </cell>
          <cell r="F319" t="str">
            <v>Chiplun</v>
          </cell>
          <cell r="G319">
            <v>52.61</v>
          </cell>
          <cell r="H319">
            <v>5261</v>
          </cell>
        </row>
        <row r="320">
          <cell r="E320" t="str">
            <v>Congress Nagar</v>
          </cell>
          <cell r="F320" t="str">
            <v xml:space="preserve">Congress Nagar </v>
          </cell>
          <cell r="G320">
            <v>94.973710588964892</v>
          </cell>
          <cell r="H320">
            <v>9497.3710588964896</v>
          </cell>
        </row>
        <row r="321">
          <cell r="E321" t="str">
            <v>Degloor</v>
          </cell>
          <cell r="F321" t="str">
            <v>Degloor</v>
          </cell>
          <cell r="G321">
            <v>94.614699999999999</v>
          </cell>
          <cell r="H321">
            <v>9461.4699999999993</v>
          </cell>
        </row>
        <row r="322">
          <cell r="E322" t="str">
            <v>Dharangaon</v>
          </cell>
          <cell r="F322" t="str">
            <v>Dharangaon</v>
          </cell>
          <cell r="G322">
            <v>102.3009</v>
          </cell>
          <cell r="H322">
            <v>10230.09</v>
          </cell>
        </row>
        <row r="323">
          <cell r="E323" t="str">
            <v>Dhule (R)</v>
          </cell>
          <cell r="F323" t="str">
            <v>Dhule (R )</v>
          </cell>
          <cell r="G323">
            <v>81.735423295024589</v>
          </cell>
          <cell r="H323">
            <v>8173.5423295024593</v>
          </cell>
        </row>
        <row r="324">
          <cell r="E324" t="str">
            <v>Dhule UCR</v>
          </cell>
          <cell r="F324" t="str">
            <v>Dhule(UCR)</v>
          </cell>
          <cell r="G324">
            <v>58.249094804836005</v>
          </cell>
          <cell r="H324">
            <v>5824.9094804836004</v>
          </cell>
        </row>
        <row r="325">
          <cell r="E325" t="str">
            <v>Dombivali U</v>
          </cell>
          <cell r="F325" t="str">
            <v>Dombivali</v>
          </cell>
          <cell r="G325">
            <v>41.91</v>
          </cell>
          <cell r="H325">
            <v>4191</v>
          </cell>
        </row>
        <row r="326">
          <cell r="E326" t="str">
            <v>Dondaicha</v>
          </cell>
          <cell r="F326" t="str">
            <v>Dondaicha</v>
          </cell>
          <cell r="G326">
            <v>83.871605000437981</v>
          </cell>
          <cell r="H326">
            <v>8387.1605000437976</v>
          </cell>
        </row>
        <row r="327">
          <cell r="E327" t="str">
            <v>Gadchiroli</v>
          </cell>
          <cell r="F327" t="str">
            <v>Gadchiroli</v>
          </cell>
          <cell r="G327">
            <v>24.3294</v>
          </cell>
          <cell r="H327">
            <v>2432.94</v>
          </cell>
        </row>
        <row r="328">
          <cell r="E328" t="str">
            <v>Gadhinglaj</v>
          </cell>
          <cell r="F328" t="str">
            <v>Gadhinglaj</v>
          </cell>
          <cell r="G328">
            <v>123.4255</v>
          </cell>
          <cell r="H328">
            <v>12342.55</v>
          </cell>
        </row>
        <row r="329">
          <cell r="E329" t="str">
            <v xml:space="preserve">Gondia </v>
          </cell>
          <cell r="F329" t="str">
            <v>Gondia</v>
          </cell>
          <cell r="G329">
            <v>61.530874130362648</v>
          </cell>
          <cell r="H329">
            <v>6153.0874130362645</v>
          </cell>
        </row>
        <row r="330">
          <cell r="E330" t="str">
            <v>Goregaon</v>
          </cell>
          <cell r="F330" t="str">
            <v>Goregaon</v>
          </cell>
          <cell r="G330">
            <v>79.910799999999995</v>
          </cell>
          <cell r="H330">
            <v>7991.08</v>
          </cell>
        </row>
        <row r="331">
          <cell r="E331" t="str">
            <v>Hinganghat</v>
          </cell>
          <cell r="F331" t="str">
            <v>Hinganghat</v>
          </cell>
          <cell r="G331">
            <v>46.822315576261552</v>
          </cell>
          <cell r="H331">
            <v>4682.2315576261553</v>
          </cell>
        </row>
        <row r="332">
          <cell r="E332" t="str">
            <v xml:space="preserve">Hingoli </v>
          </cell>
          <cell r="F332" t="str">
            <v>Hingoli</v>
          </cell>
          <cell r="G332">
            <v>129.68770090588279</v>
          </cell>
          <cell r="H332">
            <v>12968.770090588279</v>
          </cell>
        </row>
        <row r="333">
          <cell r="E333" t="str">
            <v>Ichalkaranji</v>
          </cell>
          <cell r="F333" t="str">
            <v>Ichalkaranji</v>
          </cell>
          <cell r="G333">
            <v>26.839140517387278</v>
          </cell>
          <cell r="H333">
            <v>2683.9140517387277</v>
          </cell>
        </row>
        <row r="334">
          <cell r="E334" t="str">
            <v>Islampur</v>
          </cell>
          <cell r="F334" t="str">
            <v>Islampur</v>
          </cell>
          <cell r="G334">
            <v>75.82056689964223</v>
          </cell>
          <cell r="H334">
            <v>7582.0566899642226</v>
          </cell>
        </row>
        <row r="335">
          <cell r="E335" t="str">
            <v>Jalna II</v>
          </cell>
          <cell r="F335" t="str">
            <v>Jalana-II</v>
          </cell>
          <cell r="G335">
            <v>108.8869</v>
          </cell>
          <cell r="H335">
            <v>10888.69</v>
          </cell>
        </row>
        <row r="336">
          <cell r="E336" t="str">
            <v>Jalgaon</v>
          </cell>
          <cell r="F336" t="str">
            <v>Jalgaon UCR</v>
          </cell>
          <cell r="G336">
            <v>64.139200000000002</v>
          </cell>
          <cell r="H336">
            <v>6413.92</v>
          </cell>
        </row>
        <row r="337">
          <cell r="E337" t="str">
            <v>Jalna-I</v>
          </cell>
          <cell r="F337" t="str">
            <v>Jalna I</v>
          </cell>
          <cell r="G337">
            <v>88.849601742416525</v>
          </cell>
          <cell r="H337">
            <v>8884.9601742416526</v>
          </cell>
        </row>
        <row r="338">
          <cell r="E338" t="str">
            <v>Jaysingpur</v>
          </cell>
          <cell r="F338" t="str">
            <v>Jaysingpur</v>
          </cell>
          <cell r="G338">
            <v>78.663590979800503</v>
          </cell>
          <cell r="H338">
            <v>7866.3590979800501</v>
          </cell>
        </row>
        <row r="339">
          <cell r="E339" t="str">
            <v>Kalwa</v>
          </cell>
          <cell r="F339" t="str">
            <v>Kalwa</v>
          </cell>
          <cell r="G339">
            <v>48.811968210175053</v>
          </cell>
          <cell r="H339">
            <v>4881.1968210175055</v>
          </cell>
        </row>
        <row r="340">
          <cell r="E340" t="str">
            <v>Kalyan R</v>
          </cell>
          <cell r="F340" t="str">
            <v>Kalyan ( R)</v>
          </cell>
          <cell r="G340">
            <v>51.02</v>
          </cell>
          <cell r="H340">
            <v>5102</v>
          </cell>
        </row>
        <row r="341">
          <cell r="E341" t="str">
            <v>Kalyan East</v>
          </cell>
          <cell r="F341" t="str">
            <v>Kalyan (East)</v>
          </cell>
          <cell r="G341">
            <v>12.8286</v>
          </cell>
          <cell r="H341">
            <v>1282.8599999999999</v>
          </cell>
        </row>
        <row r="342">
          <cell r="E342" t="str">
            <v>Kankavali</v>
          </cell>
          <cell r="F342" t="str">
            <v>Kankavali</v>
          </cell>
          <cell r="G342">
            <v>61.171192858872303</v>
          </cell>
          <cell r="H342">
            <v>6117.11928588723</v>
          </cell>
        </row>
        <row r="343">
          <cell r="E343" t="str">
            <v>Kannad</v>
          </cell>
          <cell r="F343" t="str">
            <v>Kannad</v>
          </cell>
          <cell r="G343">
            <v>135.6233</v>
          </cell>
          <cell r="H343">
            <v>13562.33</v>
          </cell>
        </row>
        <row r="344">
          <cell r="E344" t="str">
            <v>Karad</v>
          </cell>
          <cell r="F344" t="str">
            <v>Karad</v>
          </cell>
          <cell r="G344">
            <v>66.62</v>
          </cell>
          <cell r="H344">
            <v>6662</v>
          </cell>
        </row>
        <row r="345">
          <cell r="E345" t="str">
            <v>Karjat</v>
          </cell>
          <cell r="F345" t="str">
            <v>Karjat</v>
          </cell>
          <cell r="G345">
            <v>115.50874316178688</v>
          </cell>
          <cell r="H345">
            <v>11550.874316178688</v>
          </cell>
        </row>
        <row r="346">
          <cell r="E346" t="str">
            <v>Katol</v>
          </cell>
          <cell r="F346" t="str">
            <v xml:space="preserve">Katol </v>
          </cell>
          <cell r="G346">
            <v>73.164170411019782</v>
          </cell>
          <cell r="H346">
            <v>7316.4170411019786</v>
          </cell>
        </row>
        <row r="347">
          <cell r="E347" t="str">
            <v>Kedgaon</v>
          </cell>
          <cell r="F347" t="str">
            <v>Kedgaon</v>
          </cell>
          <cell r="G347">
            <v>92.503200000000007</v>
          </cell>
          <cell r="H347">
            <v>9250.3200000000015</v>
          </cell>
        </row>
        <row r="348">
          <cell r="E348" t="str">
            <v>Khamgaon</v>
          </cell>
          <cell r="F348" t="str">
            <v>Khamgaon</v>
          </cell>
          <cell r="G348">
            <v>141.27706722786255</v>
          </cell>
          <cell r="H348">
            <v>14127.706722786255</v>
          </cell>
        </row>
        <row r="349">
          <cell r="E349" t="str">
            <v>Kolhapur Urban</v>
          </cell>
          <cell r="F349" t="str">
            <v>Kolhapur (Urban)</v>
          </cell>
          <cell r="G349">
            <v>78.040000000000006</v>
          </cell>
          <cell r="H349">
            <v>7804.0000000000009</v>
          </cell>
        </row>
        <row r="350">
          <cell r="E350" t="str">
            <v>Kolhapur Rural I</v>
          </cell>
          <cell r="F350" t="str">
            <v>Kolhapur R-I</v>
          </cell>
          <cell r="G350">
            <v>78.548100000000005</v>
          </cell>
          <cell r="H350">
            <v>7854.81</v>
          </cell>
        </row>
        <row r="351">
          <cell r="E351" t="str">
            <v>Kolhapur R II</v>
          </cell>
          <cell r="F351" t="str">
            <v>Kolhapur R-II</v>
          </cell>
          <cell r="G351">
            <v>86.204290597212108</v>
          </cell>
          <cell r="H351">
            <v>8620.4290597212112</v>
          </cell>
        </row>
        <row r="352">
          <cell r="E352" t="str">
            <v>Kothrud</v>
          </cell>
          <cell r="F352" t="str">
            <v>Kothrud</v>
          </cell>
          <cell r="G352">
            <v>67.312399999999997</v>
          </cell>
          <cell r="H352">
            <v>6731.24</v>
          </cell>
        </row>
        <row r="353">
          <cell r="E353" t="str">
            <v>Kudal</v>
          </cell>
          <cell r="F353" t="str">
            <v>Kudal</v>
          </cell>
          <cell r="G353">
            <v>55.64696469200382</v>
          </cell>
          <cell r="H353">
            <v>5564.6964692003821</v>
          </cell>
        </row>
        <row r="354">
          <cell r="E354" t="str">
            <v>Latur</v>
          </cell>
          <cell r="F354" t="str">
            <v>Latur</v>
          </cell>
          <cell r="G354">
            <v>119.6942</v>
          </cell>
          <cell r="H354">
            <v>11969.42</v>
          </cell>
        </row>
        <row r="355">
          <cell r="E355" t="str">
            <v>Malegaon UCR</v>
          </cell>
          <cell r="F355" t="str">
            <v>Makegaon UCR</v>
          </cell>
          <cell r="G355">
            <v>101.3626</v>
          </cell>
          <cell r="H355">
            <v>10136.26</v>
          </cell>
        </row>
        <row r="356">
          <cell r="E356" t="str">
            <v>Malegaon Rural</v>
          </cell>
          <cell r="F356" t="str">
            <v>Malegaon Rural</v>
          </cell>
          <cell r="G356">
            <v>129.63390000000001</v>
          </cell>
          <cell r="H356">
            <v>12963.390000000001</v>
          </cell>
        </row>
        <row r="357">
          <cell r="E357" t="str">
            <v>Malkapur</v>
          </cell>
          <cell r="F357" t="str">
            <v>Malkapur</v>
          </cell>
          <cell r="G357">
            <v>146.09447127732867</v>
          </cell>
          <cell r="H357">
            <v>14609.447127732867</v>
          </cell>
        </row>
        <row r="358">
          <cell r="E358" t="str">
            <v>Manchar</v>
          </cell>
          <cell r="F358" t="str">
            <v>Manchar</v>
          </cell>
          <cell r="G358">
            <v>83.492000000000004</v>
          </cell>
          <cell r="H358">
            <v>8349.2000000000007</v>
          </cell>
        </row>
        <row r="359">
          <cell r="E359" t="str">
            <v>MIDC Nagpur</v>
          </cell>
          <cell r="F359" t="str">
            <v>MIDC Nagpur</v>
          </cell>
          <cell r="G359">
            <v>19.3538</v>
          </cell>
          <cell r="H359">
            <v>1935.3799999999999</v>
          </cell>
        </row>
        <row r="360">
          <cell r="E360" t="str">
            <v>Morshi</v>
          </cell>
          <cell r="F360" t="str">
            <v xml:space="preserve">Morshi </v>
          </cell>
          <cell r="G360">
            <v>79.396790248200148</v>
          </cell>
          <cell r="H360">
            <v>7939.679024820015</v>
          </cell>
        </row>
        <row r="361">
          <cell r="E361" t="str">
            <v xml:space="preserve">Mulshi </v>
          </cell>
          <cell r="F361" t="str">
            <v>Mulshi</v>
          </cell>
          <cell r="G361">
            <v>109.1</v>
          </cell>
          <cell r="H361">
            <v>10910</v>
          </cell>
        </row>
        <row r="362">
          <cell r="E362" t="str">
            <v>Nagar Road</v>
          </cell>
          <cell r="F362" t="str">
            <v>Nagar Road</v>
          </cell>
          <cell r="G362">
            <v>72.463154300901081</v>
          </cell>
          <cell r="H362">
            <v>7246.3154300901078</v>
          </cell>
        </row>
        <row r="363">
          <cell r="E363" t="str">
            <v>Nagpur -I</v>
          </cell>
          <cell r="F363" t="str">
            <v>Nagpur Dn. 1</v>
          </cell>
          <cell r="G363">
            <v>86.206362690176334</v>
          </cell>
          <cell r="H363">
            <v>8620.6362690176338</v>
          </cell>
        </row>
        <row r="364">
          <cell r="E364" t="str">
            <v>Nagpur Division II</v>
          </cell>
          <cell r="F364" t="str">
            <v>Nagpur Dn-II</v>
          </cell>
          <cell r="G364">
            <v>89.373699999999999</v>
          </cell>
          <cell r="H364">
            <v>8937.3700000000008</v>
          </cell>
        </row>
        <row r="365">
          <cell r="E365" t="str">
            <v>Nanded</v>
          </cell>
          <cell r="F365" t="str">
            <v>Nanded</v>
          </cell>
          <cell r="G365">
            <v>139.56970000000001</v>
          </cell>
          <cell r="H365">
            <v>13956.970000000001</v>
          </cell>
        </row>
        <row r="366">
          <cell r="E366" t="str">
            <v xml:space="preserve">Nandurbar </v>
          </cell>
          <cell r="F366" t="str">
            <v>Nandurbar</v>
          </cell>
          <cell r="G366">
            <v>64.039599999999993</v>
          </cell>
          <cell r="H366">
            <v>6403.9599999999991</v>
          </cell>
        </row>
        <row r="367">
          <cell r="E367" t="str">
            <v>Nashik Rural</v>
          </cell>
          <cell r="F367" t="str">
            <v>Nashik Rural</v>
          </cell>
          <cell r="G367">
            <v>160.7098</v>
          </cell>
          <cell r="H367">
            <v>16070.98</v>
          </cell>
        </row>
        <row r="368">
          <cell r="E368" t="str">
            <v>Nashik Urban - I</v>
          </cell>
          <cell r="F368" t="str">
            <v>Nashik Urban-I</v>
          </cell>
          <cell r="G368">
            <v>161.07089999999999</v>
          </cell>
          <cell r="H368">
            <v>16107.09</v>
          </cell>
        </row>
        <row r="369">
          <cell r="E369" t="str">
            <v>Nashik Urban II</v>
          </cell>
          <cell r="F369" t="str">
            <v>Nashik Urban-II</v>
          </cell>
          <cell r="G369">
            <v>144.506</v>
          </cell>
          <cell r="H369">
            <v>14450.6</v>
          </cell>
        </row>
        <row r="370">
          <cell r="E370" t="str">
            <v>Nerul</v>
          </cell>
          <cell r="F370" t="str">
            <v>Nerul</v>
          </cell>
          <cell r="G370">
            <v>106.8146346893591</v>
          </cell>
          <cell r="H370">
            <v>10681.46346893591</v>
          </cell>
        </row>
        <row r="371">
          <cell r="E371" t="str">
            <v>Nilanga</v>
          </cell>
          <cell r="F371" t="str">
            <v>Nilanga</v>
          </cell>
          <cell r="G371">
            <v>131.6635</v>
          </cell>
          <cell r="H371">
            <v>13166.35</v>
          </cell>
        </row>
        <row r="372">
          <cell r="E372" t="str">
            <v>Osmanabad</v>
          </cell>
          <cell r="F372" t="str">
            <v>Osmanabad</v>
          </cell>
          <cell r="G372">
            <v>166.8811</v>
          </cell>
          <cell r="H372">
            <v>16688.11</v>
          </cell>
        </row>
        <row r="373">
          <cell r="E373" t="str">
            <v>Pachora</v>
          </cell>
          <cell r="F373" t="str">
            <v>Pachora</v>
          </cell>
          <cell r="G373">
            <v>69.251643430379701</v>
          </cell>
          <cell r="H373">
            <v>6925.16434303797</v>
          </cell>
        </row>
        <row r="374">
          <cell r="E374" t="str">
            <v>Padmavati</v>
          </cell>
          <cell r="F374" t="str">
            <v>Padmavati</v>
          </cell>
          <cell r="G374">
            <v>82.433890097063454</v>
          </cell>
          <cell r="H374">
            <v>8243.389009706345</v>
          </cell>
        </row>
        <row r="375">
          <cell r="E375" t="str">
            <v>Palghar</v>
          </cell>
          <cell r="F375" t="str">
            <v>Palghar</v>
          </cell>
          <cell r="G375">
            <v>150.58469060518922</v>
          </cell>
          <cell r="H375">
            <v>15058.469060518923</v>
          </cell>
        </row>
        <row r="376">
          <cell r="E376" t="str">
            <v>Pandharkawada</v>
          </cell>
          <cell r="F376" t="str">
            <v>Pandharkawada</v>
          </cell>
          <cell r="G376">
            <v>64.359596189147609</v>
          </cell>
          <cell r="H376">
            <v>6435.9596189147605</v>
          </cell>
        </row>
        <row r="377">
          <cell r="E377" t="str">
            <v>Pandharpur</v>
          </cell>
          <cell r="F377" t="str">
            <v>Pandharpur</v>
          </cell>
          <cell r="G377">
            <v>164.8972</v>
          </cell>
          <cell r="H377">
            <v>16489.72</v>
          </cell>
        </row>
        <row r="378">
          <cell r="E378" t="str">
            <v>Panvel Rural</v>
          </cell>
          <cell r="F378" t="str">
            <v>Panvel Rural</v>
          </cell>
          <cell r="G378">
            <v>121.0817</v>
          </cell>
          <cell r="H378">
            <v>12108.17</v>
          </cell>
        </row>
        <row r="379">
          <cell r="E379" t="str">
            <v>Panvel Urban</v>
          </cell>
          <cell r="F379" t="str">
            <v>Panvel Urban</v>
          </cell>
          <cell r="G379">
            <v>102.58</v>
          </cell>
          <cell r="H379">
            <v>10258</v>
          </cell>
        </row>
        <row r="380">
          <cell r="E380" t="str">
            <v>Parbhani</v>
          </cell>
          <cell r="F380" t="str">
            <v>Parbhani</v>
          </cell>
          <cell r="G380">
            <v>72.596195931356576</v>
          </cell>
          <cell r="H380">
            <v>7259.6195931356579</v>
          </cell>
        </row>
        <row r="381">
          <cell r="E381" t="str">
            <v>Parvati</v>
          </cell>
          <cell r="F381" t="str">
            <v>Parvati</v>
          </cell>
          <cell r="G381">
            <v>40.955321610791088</v>
          </cell>
          <cell r="H381">
            <v>4095.5321610791088</v>
          </cell>
        </row>
        <row r="382">
          <cell r="E382" t="str">
            <v>Phaltan</v>
          </cell>
          <cell r="F382" t="str">
            <v>Phaltan</v>
          </cell>
          <cell r="G382">
            <v>63.81</v>
          </cell>
          <cell r="H382">
            <v>6381</v>
          </cell>
        </row>
        <row r="383">
          <cell r="E383" t="str">
            <v>Pimpari</v>
          </cell>
          <cell r="F383" t="str">
            <v>Pimpri</v>
          </cell>
          <cell r="G383">
            <v>53.529436890698072</v>
          </cell>
          <cell r="H383">
            <v>5352.9436890698071</v>
          </cell>
        </row>
        <row r="384">
          <cell r="E384" t="str">
            <v>Pusad</v>
          </cell>
          <cell r="F384" t="str">
            <v>Pusad</v>
          </cell>
          <cell r="G384">
            <v>81.018944642371409</v>
          </cell>
          <cell r="H384">
            <v>8101.8944642371407</v>
          </cell>
        </row>
        <row r="385">
          <cell r="E385" t="str">
            <v xml:space="preserve">Rajgurungr </v>
          </cell>
          <cell r="F385" t="str">
            <v>Rajgurunagar</v>
          </cell>
          <cell r="G385">
            <v>87.35</v>
          </cell>
          <cell r="H385">
            <v>8735</v>
          </cell>
        </row>
        <row r="386">
          <cell r="E386" t="str">
            <v>Rastapeth</v>
          </cell>
          <cell r="F386" t="str">
            <v>Rastapeth</v>
          </cell>
          <cell r="G386">
            <v>59.286417140369139</v>
          </cell>
          <cell r="H386">
            <v>5928.641714036914</v>
          </cell>
        </row>
        <row r="387">
          <cell r="E387" t="str">
            <v>Ratnagiri</v>
          </cell>
          <cell r="F387" t="str">
            <v>Ratnagiri</v>
          </cell>
          <cell r="G387">
            <v>104.11142958769547</v>
          </cell>
          <cell r="H387">
            <v>10411.142958769547</v>
          </cell>
        </row>
        <row r="388">
          <cell r="E388" t="str">
            <v>Sakoli</v>
          </cell>
          <cell r="F388" t="str">
            <v>Sakoli</v>
          </cell>
          <cell r="G388">
            <v>87.931799999999996</v>
          </cell>
          <cell r="H388">
            <v>8793.18</v>
          </cell>
        </row>
        <row r="389">
          <cell r="E389" t="str">
            <v>Sangli R</v>
          </cell>
          <cell r="F389" t="str">
            <v>Sangali (R)</v>
          </cell>
          <cell r="G389">
            <v>154.06122993725469</v>
          </cell>
          <cell r="H389">
            <v>15406.12299372547</v>
          </cell>
        </row>
        <row r="390">
          <cell r="E390" t="str">
            <v>Sangli Urban</v>
          </cell>
          <cell r="F390" t="str">
            <v>Sangali (U)</v>
          </cell>
          <cell r="G390">
            <v>80.876291198943179</v>
          </cell>
          <cell r="H390">
            <v>8087.6291198943181</v>
          </cell>
        </row>
        <row r="391">
          <cell r="E391" t="str">
            <v>Sangamner</v>
          </cell>
          <cell r="F391" t="str">
            <v>Sangamner</v>
          </cell>
          <cell r="G391">
            <v>150.87819999999999</v>
          </cell>
          <cell r="H391">
            <v>15087.82</v>
          </cell>
        </row>
        <row r="392">
          <cell r="E392" t="str">
            <v>Satara</v>
          </cell>
          <cell r="F392" t="str">
            <v>Satara</v>
          </cell>
          <cell r="G392">
            <v>46.1</v>
          </cell>
          <cell r="H392">
            <v>4610</v>
          </cell>
        </row>
        <row r="393">
          <cell r="E393" t="str">
            <v>Savda</v>
          </cell>
          <cell r="F393" t="str">
            <v>Savda</v>
          </cell>
          <cell r="G393">
            <v>89.801528455689834</v>
          </cell>
          <cell r="H393">
            <v>8980.152845568984</v>
          </cell>
        </row>
        <row r="395">
          <cell r="E395" t="str">
            <v>Shahada</v>
          </cell>
          <cell r="F395" t="str">
            <v>Shahada</v>
          </cell>
          <cell r="G395">
            <v>86.802300000000002</v>
          </cell>
          <cell r="H395">
            <v>8680.23</v>
          </cell>
        </row>
        <row r="396">
          <cell r="E396" t="str">
            <v>Shivaji Nagar</v>
          </cell>
          <cell r="F396" t="str">
            <v>Shivaji Nagar</v>
          </cell>
          <cell r="G396">
            <v>59.5</v>
          </cell>
          <cell r="H396">
            <v>5950</v>
          </cell>
        </row>
        <row r="397">
          <cell r="E397" t="str">
            <v>Solapur Urban</v>
          </cell>
          <cell r="F397" t="str">
            <v>Solapur Urban</v>
          </cell>
          <cell r="G397">
            <v>63.373399999999997</v>
          </cell>
          <cell r="H397">
            <v>6337.3399999999992</v>
          </cell>
        </row>
        <row r="398">
          <cell r="E398" t="str">
            <v>Solapur Rural</v>
          </cell>
          <cell r="F398" t="str">
            <v>Solapur( R )</v>
          </cell>
          <cell r="G398">
            <v>171.7294</v>
          </cell>
          <cell r="H398">
            <v>17172.939999999999</v>
          </cell>
        </row>
        <row r="399">
          <cell r="E399" t="str">
            <v>Thane U</v>
          </cell>
          <cell r="F399" t="str">
            <v>Thane (U)</v>
          </cell>
          <cell r="G399">
            <v>209.86894373270678</v>
          </cell>
          <cell r="H399">
            <v>20986.894373270679</v>
          </cell>
        </row>
        <row r="400">
          <cell r="E400" t="str">
            <v>Tuljapur</v>
          </cell>
          <cell r="F400" t="str">
            <v>Tuljapur</v>
          </cell>
          <cell r="G400">
            <v>117.9806</v>
          </cell>
          <cell r="H400">
            <v>11798.06</v>
          </cell>
        </row>
        <row r="401">
          <cell r="E401" t="str">
            <v>Udgir</v>
          </cell>
          <cell r="F401" t="str">
            <v>Udgir</v>
          </cell>
          <cell r="G401">
            <v>108.9693</v>
          </cell>
          <cell r="H401">
            <v>10896.93</v>
          </cell>
        </row>
        <row r="402">
          <cell r="E402" t="str">
            <v>Ulhasnagar I</v>
          </cell>
          <cell r="F402" t="str">
            <v>Ulhasnagar I</v>
          </cell>
          <cell r="G402">
            <v>15.882250648827261</v>
          </cell>
          <cell r="H402">
            <v>1588.2250648827262</v>
          </cell>
        </row>
        <row r="403">
          <cell r="E403" t="str">
            <v>Ulhasnagar II</v>
          </cell>
          <cell r="F403" t="str">
            <v>Ulhasnagar II</v>
          </cell>
          <cell r="G403">
            <v>15.216900030607103</v>
          </cell>
          <cell r="H403">
            <v>1521.6900030607103</v>
          </cell>
        </row>
        <row r="404">
          <cell r="E404" t="str">
            <v>Vasai</v>
          </cell>
          <cell r="F404" t="str">
            <v>Vasai</v>
          </cell>
          <cell r="G404">
            <v>43.962745386563803</v>
          </cell>
          <cell r="H404">
            <v>4396.2745386563802</v>
          </cell>
        </row>
        <row r="405">
          <cell r="E405" t="str">
            <v>Vashi</v>
          </cell>
          <cell r="F405" t="str">
            <v>Vashi</v>
          </cell>
          <cell r="G405">
            <v>89.52</v>
          </cell>
          <cell r="H405">
            <v>8952</v>
          </cell>
        </row>
        <row r="406">
          <cell r="E406" t="str">
            <v>Virar</v>
          </cell>
          <cell r="F406" t="str">
            <v>Virar</v>
          </cell>
          <cell r="G406">
            <v>87.217798508541932</v>
          </cell>
          <cell r="H406">
            <v>8721.7798508541928</v>
          </cell>
        </row>
        <row r="407">
          <cell r="E407" t="str">
            <v>Vita</v>
          </cell>
          <cell r="F407" t="str">
            <v>Vita</v>
          </cell>
          <cell r="G407">
            <v>134.16</v>
          </cell>
          <cell r="H407">
            <v>13416</v>
          </cell>
        </row>
        <row r="408">
          <cell r="E408" t="str">
            <v>Wagle Estate</v>
          </cell>
          <cell r="F408" t="str">
            <v>Wagle Estate</v>
          </cell>
          <cell r="G408">
            <v>59.164499999999997</v>
          </cell>
          <cell r="H408">
            <v>5916.45</v>
          </cell>
        </row>
        <row r="409">
          <cell r="E409" t="str">
            <v>Wai</v>
          </cell>
          <cell r="F409" t="str">
            <v>Wai</v>
          </cell>
          <cell r="G409">
            <v>35.81</v>
          </cell>
          <cell r="H409">
            <v>3581</v>
          </cell>
        </row>
        <row r="410">
          <cell r="E410" t="str">
            <v>Wardha</v>
          </cell>
          <cell r="F410" t="str">
            <v>Wardha</v>
          </cell>
          <cell r="G410">
            <v>62.72359936452974</v>
          </cell>
          <cell r="H410">
            <v>6272.3599364529737</v>
          </cell>
        </row>
        <row r="411">
          <cell r="E411" t="str">
            <v>Warora</v>
          </cell>
          <cell r="F411" t="str">
            <v>Warora</v>
          </cell>
          <cell r="G411">
            <v>41.115278737231293</v>
          </cell>
          <cell r="H411">
            <v>4111.5278737231292</v>
          </cell>
        </row>
        <row r="412">
          <cell r="E412" t="str">
            <v>Washim</v>
          </cell>
          <cell r="F412" t="str">
            <v>Washim</v>
          </cell>
          <cell r="G412">
            <v>81.52937257257669</v>
          </cell>
          <cell r="H412">
            <v>8152.9372572576694</v>
          </cell>
        </row>
        <row r="414">
          <cell r="E414" t="str">
            <v>Yavatmal</v>
          </cell>
          <cell r="F414" t="str">
            <v>Yawatmal</v>
          </cell>
          <cell r="G414">
            <v>73.7</v>
          </cell>
          <cell r="H414">
            <v>7370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
      <sheetName val="57f4"/>
      <sheetName val="A.N. 1009 "/>
    </sheetNames>
    <sheetDataSet>
      <sheetData sheetId="0" refreshError="1">
        <row r="1">
          <cell r="C1" t="str">
            <v>JYOTI STRUCTURES LTD SATPUR NASIK -7</v>
          </cell>
        </row>
        <row r="2">
          <cell r="A2" t="str">
            <v xml:space="preserve">                                                           FREIGHT PROVISION 2001-2002[ up to march ]</v>
          </cell>
        </row>
        <row r="3">
          <cell r="A3" t="str">
            <v>FROM – MATERIAL [ STEEL</v>
          </cell>
        </row>
        <row r="4">
          <cell r="A4" t="str">
            <v>TO – ACCOUNT</v>
          </cell>
          <cell r="F4" t="str">
            <v>DATE- 1.4.2002</v>
          </cell>
        </row>
        <row r="5">
          <cell r="A5" t="str">
            <v>SIN NO</v>
          </cell>
          <cell r="B5" t="str">
            <v>Date</v>
          </cell>
          <cell r="C5" t="str">
            <v xml:space="preserve">NAME OF SUPPLIER </v>
          </cell>
          <cell r="D5" t="str">
            <v>WEIGHT</v>
          </cell>
          <cell r="E5" t="str">
            <v>TPT NAME</v>
          </cell>
          <cell r="F5" t="str">
            <v>RATE</v>
          </cell>
          <cell r="G5" t="str">
            <v>AMOUNT</v>
          </cell>
        </row>
        <row r="6">
          <cell r="A6">
            <v>30</v>
          </cell>
          <cell r="B6">
            <v>37107</v>
          </cell>
          <cell r="C6" t="str">
            <v>SHILPA REROLLERS</v>
          </cell>
          <cell r="D6">
            <v>35.729999999999997</v>
          </cell>
          <cell r="E6" t="str">
            <v>TCI</v>
          </cell>
          <cell r="F6">
            <v>900</v>
          </cell>
          <cell r="G6">
            <v>32156.999999999996</v>
          </cell>
          <cell r="H6" t="str">
            <v>C/I Steel</v>
          </cell>
        </row>
        <row r="7">
          <cell r="A7">
            <v>36</v>
          </cell>
          <cell r="B7">
            <v>37138</v>
          </cell>
          <cell r="C7" t="str">
            <v>SHILPA REROLLERS</v>
          </cell>
          <cell r="D7">
            <v>39.4</v>
          </cell>
          <cell r="E7" t="str">
            <v>TCI</v>
          </cell>
          <cell r="F7">
            <v>900</v>
          </cell>
          <cell r="G7">
            <v>35460</v>
          </cell>
          <cell r="H7" t="str">
            <v>C/I Steel</v>
          </cell>
        </row>
        <row r="8">
          <cell r="A8">
            <v>51</v>
          </cell>
          <cell r="B8">
            <v>37199</v>
          </cell>
          <cell r="C8" t="str">
            <v>SHILPA REROLLERS</v>
          </cell>
          <cell r="D8">
            <v>40.47</v>
          </cell>
          <cell r="E8" t="str">
            <v>TCI</v>
          </cell>
          <cell r="F8">
            <v>900</v>
          </cell>
          <cell r="G8">
            <v>36423</v>
          </cell>
          <cell r="H8" t="str">
            <v>C/I Steel</v>
          </cell>
        </row>
        <row r="9">
          <cell r="A9">
            <v>65</v>
          </cell>
          <cell r="B9" t="str">
            <v>13/4/01</v>
          </cell>
          <cell r="C9" t="str">
            <v>SHILPA REROLLERS</v>
          </cell>
          <cell r="D9">
            <v>36.83</v>
          </cell>
          <cell r="E9" t="str">
            <v>TCI</v>
          </cell>
          <cell r="F9">
            <v>900</v>
          </cell>
          <cell r="G9">
            <v>33147</v>
          </cell>
          <cell r="H9" t="str">
            <v>C/I Steel</v>
          </cell>
        </row>
        <row r="10">
          <cell r="A10">
            <v>71</v>
          </cell>
          <cell r="B10" t="str">
            <v>15.4.01</v>
          </cell>
          <cell r="C10" t="str">
            <v>SHILPA REROLLERS</v>
          </cell>
          <cell r="D10">
            <v>31.64</v>
          </cell>
          <cell r="E10" t="str">
            <v>TCI</v>
          </cell>
          <cell r="F10">
            <v>900</v>
          </cell>
          <cell r="G10">
            <v>28476</v>
          </cell>
          <cell r="H10" t="str">
            <v>C/I Steel</v>
          </cell>
        </row>
        <row r="11">
          <cell r="A11">
            <v>125</v>
          </cell>
          <cell r="B11" t="str">
            <v>26.4.01</v>
          </cell>
          <cell r="C11" t="str">
            <v>SHILPA REROLLERS</v>
          </cell>
          <cell r="D11">
            <v>36.700000000000003</v>
          </cell>
          <cell r="E11" t="str">
            <v>TCI</v>
          </cell>
          <cell r="F11">
            <v>900</v>
          </cell>
          <cell r="G11">
            <v>33030</v>
          </cell>
          <cell r="H11" t="str">
            <v>C/I Steel</v>
          </cell>
        </row>
        <row r="12">
          <cell r="A12">
            <v>131</v>
          </cell>
          <cell r="B12" t="str">
            <v>26.4.01</v>
          </cell>
          <cell r="C12" t="str">
            <v>SHILPA REROLLERS</v>
          </cell>
          <cell r="D12">
            <v>38.299999999999997</v>
          </cell>
          <cell r="E12" t="str">
            <v>TCI</v>
          </cell>
          <cell r="F12">
            <v>900</v>
          </cell>
          <cell r="G12">
            <v>34470</v>
          </cell>
          <cell r="H12" t="str">
            <v>C/I Steel</v>
          </cell>
        </row>
        <row r="13">
          <cell r="A13">
            <v>132</v>
          </cell>
          <cell r="B13" t="str">
            <v>26.4.01</v>
          </cell>
          <cell r="C13" t="str">
            <v>SHILPA REROLLERS</v>
          </cell>
          <cell r="D13">
            <v>33.54</v>
          </cell>
          <cell r="E13" t="str">
            <v>TCI</v>
          </cell>
          <cell r="F13">
            <v>900</v>
          </cell>
          <cell r="G13">
            <v>30186</v>
          </cell>
          <cell r="H13" t="str">
            <v>C/I Steel</v>
          </cell>
        </row>
        <row r="14">
          <cell r="A14">
            <v>137</v>
          </cell>
          <cell r="B14" t="str">
            <v>27.4.01</v>
          </cell>
          <cell r="C14" t="str">
            <v>SHILPA REROLLERS</v>
          </cell>
          <cell r="D14">
            <v>42.94</v>
          </cell>
          <cell r="E14" t="str">
            <v>TCI</v>
          </cell>
          <cell r="F14">
            <v>900</v>
          </cell>
          <cell r="G14">
            <v>38646</v>
          </cell>
          <cell r="H14" t="str">
            <v>C/I Steel</v>
          </cell>
        </row>
        <row r="15">
          <cell r="A15">
            <v>138</v>
          </cell>
          <cell r="B15" t="str">
            <v>27.4.01</v>
          </cell>
          <cell r="C15" t="str">
            <v>SHILPA REROLLERS</v>
          </cell>
          <cell r="D15">
            <v>26.02</v>
          </cell>
          <cell r="E15" t="str">
            <v>TCI</v>
          </cell>
          <cell r="F15">
            <v>900</v>
          </cell>
          <cell r="G15">
            <v>23418</v>
          </cell>
          <cell r="H15" t="str">
            <v>C/I Steel</v>
          </cell>
        </row>
        <row r="16">
          <cell r="A16">
            <v>143</v>
          </cell>
          <cell r="B16" t="str">
            <v>28.4.01</v>
          </cell>
          <cell r="C16" t="str">
            <v>SHILPA REROLLERS</v>
          </cell>
          <cell r="D16">
            <v>35.47</v>
          </cell>
          <cell r="E16" t="str">
            <v>TCI</v>
          </cell>
          <cell r="F16">
            <v>900</v>
          </cell>
          <cell r="G16">
            <v>31923</v>
          </cell>
          <cell r="H16" t="str">
            <v>C/I Steel</v>
          </cell>
        </row>
        <row r="17">
          <cell r="A17">
            <v>172</v>
          </cell>
          <cell r="B17">
            <v>36986</v>
          </cell>
          <cell r="C17" t="str">
            <v>SHILPA REROLLERS</v>
          </cell>
          <cell r="D17">
            <v>37.82</v>
          </cell>
          <cell r="E17" t="str">
            <v>TCI</v>
          </cell>
          <cell r="F17">
            <v>900</v>
          </cell>
          <cell r="G17">
            <v>34038</v>
          </cell>
          <cell r="H17" t="str">
            <v>C/I Steel</v>
          </cell>
        </row>
        <row r="18">
          <cell r="A18">
            <v>173</v>
          </cell>
          <cell r="B18">
            <v>36986</v>
          </cell>
          <cell r="C18" t="str">
            <v>SHILPA REROLLERS</v>
          </cell>
          <cell r="D18">
            <v>32.590000000000003</v>
          </cell>
          <cell r="E18" t="str">
            <v>TCI</v>
          </cell>
          <cell r="F18">
            <v>900</v>
          </cell>
          <cell r="G18">
            <v>29331.000000000004</v>
          </cell>
          <cell r="H18" t="str">
            <v>C/I Steel</v>
          </cell>
        </row>
        <row r="19">
          <cell r="A19">
            <v>205</v>
          </cell>
          <cell r="B19">
            <v>37169</v>
          </cell>
          <cell r="C19" t="str">
            <v>JSL RAIPUR</v>
          </cell>
          <cell r="D19">
            <v>10.08</v>
          </cell>
          <cell r="E19" t="str">
            <v>VIMAL PRAKASH</v>
          </cell>
          <cell r="F19">
            <v>1200</v>
          </cell>
          <cell r="G19">
            <v>12096</v>
          </cell>
          <cell r="H19" t="str">
            <v>C/I Steel</v>
          </cell>
        </row>
        <row r="20">
          <cell r="A20">
            <v>315</v>
          </cell>
          <cell r="B20" t="str">
            <v>27.5.01</v>
          </cell>
          <cell r="C20" t="str">
            <v>BAJRANG ALLOY RAIPUR</v>
          </cell>
          <cell r="D20">
            <v>14.38</v>
          </cell>
          <cell r="F20">
            <v>1200</v>
          </cell>
          <cell r="G20">
            <v>17256</v>
          </cell>
          <cell r="H20" t="str">
            <v>C/I Steel</v>
          </cell>
        </row>
        <row r="21">
          <cell r="A21">
            <v>373</v>
          </cell>
          <cell r="B21">
            <v>36987</v>
          </cell>
          <cell r="C21" t="str">
            <v>JSL RAIPUR</v>
          </cell>
          <cell r="D21">
            <v>18.28</v>
          </cell>
          <cell r="E21" t="str">
            <v>VIMAL PRAKASH</v>
          </cell>
          <cell r="F21">
            <v>1200</v>
          </cell>
          <cell r="G21">
            <v>21936</v>
          </cell>
          <cell r="H21" t="str">
            <v>C/I Steel</v>
          </cell>
        </row>
        <row r="22">
          <cell r="A22">
            <v>446</v>
          </cell>
          <cell r="B22" t="str">
            <v>16.6.01</v>
          </cell>
          <cell r="C22" t="str">
            <v>JSL RAIPUR</v>
          </cell>
          <cell r="D22">
            <v>29.45</v>
          </cell>
          <cell r="E22" t="str">
            <v>VIMAL PRAKASH</v>
          </cell>
          <cell r="F22">
            <v>1200</v>
          </cell>
          <cell r="G22">
            <v>35340</v>
          </cell>
          <cell r="H22" t="str">
            <v>C/I Steel</v>
          </cell>
        </row>
        <row r="23">
          <cell r="A23">
            <v>512</v>
          </cell>
          <cell r="B23" t="str">
            <v>24.6.01</v>
          </cell>
          <cell r="C23" t="str">
            <v>UNIVERSAL ENGG. AMBAD.</v>
          </cell>
          <cell r="D23">
            <v>0.80700000000000005</v>
          </cell>
          <cell r="E23" t="str">
            <v>RAVINDAR</v>
          </cell>
          <cell r="G23">
            <v>330</v>
          </cell>
          <cell r="H23" t="str">
            <v>Fabrication</v>
          </cell>
        </row>
        <row r="24">
          <cell r="A24">
            <v>554</v>
          </cell>
          <cell r="B24" t="str">
            <v>30.6.01</v>
          </cell>
          <cell r="C24" t="str">
            <v>MAHESHWARI HOT DIP</v>
          </cell>
          <cell r="D24">
            <v>10.963000000000001</v>
          </cell>
          <cell r="E24" t="str">
            <v>RAVINDAR</v>
          </cell>
          <cell r="F24">
            <v>140</v>
          </cell>
          <cell r="G24">
            <v>1534.8200000000002</v>
          </cell>
          <cell r="H24" t="str">
            <v>Galvanising</v>
          </cell>
        </row>
        <row r="25">
          <cell r="A25">
            <v>641</v>
          </cell>
          <cell r="B25" t="str">
            <v>17.7.01</v>
          </cell>
          <cell r="C25" t="str">
            <v>SHILPA REROLLERS</v>
          </cell>
          <cell r="D25">
            <v>32.520000000000003</v>
          </cell>
          <cell r="E25" t="str">
            <v>TCI</v>
          </cell>
          <cell r="F25">
            <v>900</v>
          </cell>
          <cell r="G25">
            <v>29268.000000000004</v>
          </cell>
          <cell r="H25" t="str">
            <v>C/I Steel</v>
          </cell>
        </row>
        <row r="26">
          <cell r="A26">
            <v>669</v>
          </cell>
          <cell r="B26" t="str">
            <v>19.7.01</v>
          </cell>
          <cell r="C26" t="str">
            <v>JSL GHOTI</v>
          </cell>
          <cell r="D26">
            <v>5.2</v>
          </cell>
          <cell r="E26" t="str">
            <v>RAVINDAR</v>
          </cell>
          <cell r="G26">
            <v>880</v>
          </cell>
          <cell r="H26" t="str">
            <v>Fabrication</v>
          </cell>
        </row>
        <row r="27">
          <cell r="A27">
            <v>701</v>
          </cell>
          <cell r="B27" t="str">
            <v>26.7.01</v>
          </cell>
          <cell r="C27" t="str">
            <v>SANVIJAY  NAGPUR</v>
          </cell>
          <cell r="D27">
            <v>10.9</v>
          </cell>
          <cell r="E27" t="str">
            <v>TCI</v>
          </cell>
          <cell r="F27">
            <v>900</v>
          </cell>
          <cell r="G27">
            <v>9810</v>
          </cell>
          <cell r="H27" t="str">
            <v>C/I Steel</v>
          </cell>
        </row>
        <row r="28">
          <cell r="A28">
            <v>722</v>
          </cell>
          <cell r="B28" t="str">
            <v>29.7.01</v>
          </cell>
          <cell r="C28" t="str">
            <v>SANVIJAY  NAGPUR</v>
          </cell>
          <cell r="D28">
            <v>32.024999999999999</v>
          </cell>
          <cell r="E28" t="str">
            <v>TCI</v>
          </cell>
          <cell r="F28">
            <v>900</v>
          </cell>
          <cell r="G28">
            <v>28822.5</v>
          </cell>
          <cell r="H28" t="str">
            <v>C/I Steel</v>
          </cell>
        </row>
        <row r="29">
          <cell r="A29">
            <v>724</v>
          </cell>
          <cell r="B29" t="str">
            <v>29.7.01</v>
          </cell>
          <cell r="C29" t="str">
            <v>SANVIJAY  NAGPUR</v>
          </cell>
          <cell r="D29">
            <v>36.534999999999997</v>
          </cell>
          <cell r="E29" t="str">
            <v>TCI</v>
          </cell>
          <cell r="F29">
            <v>900</v>
          </cell>
          <cell r="G29">
            <v>32881.5</v>
          </cell>
          <cell r="H29" t="str">
            <v>C/I Steel</v>
          </cell>
        </row>
        <row r="30">
          <cell r="A30">
            <v>731</v>
          </cell>
          <cell r="B30" t="str">
            <v>30.7.01</v>
          </cell>
          <cell r="C30" t="str">
            <v>SANVIJAY  NAGPUR</v>
          </cell>
          <cell r="D30">
            <v>25.07</v>
          </cell>
          <cell r="E30" t="str">
            <v>TCI</v>
          </cell>
          <cell r="F30">
            <v>900</v>
          </cell>
          <cell r="G30">
            <v>22563</v>
          </cell>
          <cell r="H30" t="str">
            <v>C/I Steel</v>
          </cell>
        </row>
        <row r="31">
          <cell r="A31">
            <v>733</v>
          </cell>
          <cell r="B31" t="str">
            <v>30.7.01</v>
          </cell>
          <cell r="C31" t="str">
            <v>SANVIJAY  NAGPUR</v>
          </cell>
          <cell r="D31">
            <v>36.594999999999999</v>
          </cell>
          <cell r="E31" t="str">
            <v>TCI</v>
          </cell>
          <cell r="F31">
            <v>900</v>
          </cell>
          <cell r="G31">
            <v>32935.5</v>
          </cell>
          <cell r="H31" t="str">
            <v>C/I Steel</v>
          </cell>
        </row>
        <row r="32">
          <cell r="A32">
            <v>772</v>
          </cell>
          <cell r="B32">
            <v>37080</v>
          </cell>
          <cell r="C32" t="str">
            <v>SANVIJAY  NAGPUR</v>
          </cell>
          <cell r="D32">
            <v>25.614999999999998</v>
          </cell>
          <cell r="E32" t="str">
            <v>TCI</v>
          </cell>
          <cell r="F32">
            <v>860</v>
          </cell>
          <cell r="G32">
            <v>22028.899999999998</v>
          </cell>
          <cell r="H32" t="str">
            <v>C/I Steel</v>
          </cell>
        </row>
        <row r="33">
          <cell r="A33">
            <v>802</v>
          </cell>
          <cell r="B33" t="str">
            <v>14.8.01</v>
          </cell>
          <cell r="C33" t="str">
            <v xml:space="preserve">ASHOK Engg </v>
          </cell>
          <cell r="D33">
            <v>10.754</v>
          </cell>
          <cell r="E33" t="str">
            <v>RAVINDAR</v>
          </cell>
          <cell r="F33">
            <v>315</v>
          </cell>
          <cell r="G33">
            <v>3387.5099999999998</v>
          </cell>
          <cell r="H33" t="str">
            <v>Fabrication</v>
          </cell>
        </row>
        <row r="34">
          <cell r="A34">
            <v>814</v>
          </cell>
          <cell r="B34" t="str">
            <v>17.8.01</v>
          </cell>
          <cell r="C34" t="str">
            <v>ASHOK ENGENEERING</v>
          </cell>
          <cell r="D34">
            <v>11.06</v>
          </cell>
          <cell r="E34" t="str">
            <v>RAVINDAR</v>
          </cell>
          <cell r="F34">
            <v>315</v>
          </cell>
          <cell r="G34">
            <v>3483.9</v>
          </cell>
          <cell r="H34" t="str">
            <v>Fabrication</v>
          </cell>
        </row>
        <row r="35">
          <cell r="A35">
            <v>843</v>
          </cell>
          <cell r="B35" t="str">
            <v>22.8.01</v>
          </cell>
          <cell r="C35" t="str">
            <v>ASHOK ENGENEERING</v>
          </cell>
          <cell r="D35">
            <v>10.377000000000001</v>
          </cell>
          <cell r="E35" t="str">
            <v>RAVINDAR</v>
          </cell>
          <cell r="F35">
            <v>315</v>
          </cell>
          <cell r="G35">
            <v>3268.7550000000001</v>
          </cell>
          <cell r="H35" t="str">
            <v>Fabrication</v>
          </cell>
        </row>
        <row r="36">
          <cell r="A36">
            <v>847</v>
          </cell>
          <cell r="B36" t="str">
            <v>23.8.01</v>
          </cell>
          <cell r="C36" t="str">
            <v>JSL GHOTI</v>
          </cell>
          <cell r="D36">
            <v>10.105</v>
          </cell>
          <cell r="E36" t="str">
            <v>RAVINDAR</v>
          </cell>
          <cell r="F36">
            <v>175</v>
          </cell>
          <cell r="G36">
            <v>1768.375</v>
          </cell>
          <cell r="H36" t="str">
            <v>Fabrication</v>
          </cell>
        </row>
        <row r="37">
          <cell r="A37">
            <v>985</v>
          </cell>
          <cell r="B37" t="str">
            <v>21.9.01</v>
          </cell>
          <cell r="C37" t="str">
            <v>SANVIJAY  NAGPUR</v>
          </cell>
          <cell r="D37">
            <v>30.114999999999998</v>
          </cell>
          <cell r="E37" t="str">
            <v>EASTERN FRIGHT</v>
          </cell>
          <cell r="F37">
            <v>860</v>
          </cell>
          <cell r="G37">
            <v>25898.899999999998</v>
          </cell>
          <cell r="H37" t="str">
            <v>C/I Steel</v>
          </cell>
        </row>
        <row r="38">
          <cell r="A38">
            <v>1023</v>
          </cell>
          <cell r="B38" t="str">
            <v>28.9.01</v>
          </cell>
          <cell r="C38" t="str">
            <v>ASHOK ENGENEERING</v>
          </cell>
          <cell r="D38">
            <v>9.4649999999999999</v>
          </cell>
          <cell r="E38" t="str">
            <v>RAVINDAR</v>
          </cell>
          <cell r="F38">
            <v>315</v>
          </cell>
          <cell r="G38">
            <v>2981.4749999999999</v>
          </cell>
          <cell r="H38" t="str">
            <v>Fabrication</v>
          </cell>
        </row>
        <row r="39">
          <cell r="A39">
            <v>1043</v>
          </cell>
          <cell r="B39">
            <v>36991</v>
          </cell>
          <cell r="C39" t="str">
            <v>ABHISHEK STEEL</v>
          </cell>
          <cell r="D39">
            <v>19.329999999999998</v>
          </cell>
          <cell r="E39" t="str">
            <v>TCI</v>
          </cell>
          <cell r="F39">
            <v>860</v>
          </cell>
          <cell r="G39">
            <v>16623.8</v>
          </cell>
          <cell r="H39" t="str">
            <v>C/I Steel</v>
          </cell>
        </row>
        <row r="40">
          <cell r="A40">
            <v>1044</v>
          </cell>
          <cell r="B40">
            <v>36991</v>
          </cell>
          <cell r="C40" t="str">
            <v>SANVIJAY  NAGPUR</v>
          </cell>
          <cell r="D40">
            <v>14.48</v>
          </cell>
          <cell r="E40" t="str">
            <v>TCI</v>
          </cell>
          <cell r="F40">
            <v>860</v>
          </cell>
          <cell r="G40">
            <v>12452.800000000001</v>
          </cell>
          <cell r="H40" t="str">
            <v>C/I Steel</v>
          </cell>
        </row>
        <row r="41">
          <cell r="A41">
            <v>1051</v>
          </cell>
          <cell r="B41">
            <v>37052</v>
          </cell>
          <cell r="C41" t="str">
            <v>SANVIJAY  NAGPUR</v>
          </cell>
          <cell r="D41">
            <v>11.41</v>
          </cell>
          <cell r="E41" t="str">
            <v>TCI</v>
          </cell>
          <cell r="F41">
            <v>860</v>
          </cell>
          <cell r="G41">
            <v>9812.6</v>
          </cell>
          <cell r="H41" t="str">
            <v>C/I Steel</v>
          </cell>
        </row>
        <row r="42">
          <cell r="A42">
            <v>1074</v>
          </cell>
          <cell r="B42">
            <v>37235</v>
          </cell>
          <cell r="C42" t="str">
            <v>SANVIJAY  NAGPUR</v>
          </cell>
          <cell r="D42">
            <v>25.364999999999998</v>
          </cell>
          <cell r="E42" t="str">
            <v>EASTERN FRIGHT</v>
          </cell>
          <cell r="F42">
            <v>860</v>
          </cell>
          <cell r="G42">
            <v>21813.899999999998</v>
          </cell>
          <cell r="H42" t="str">
            <v>C/I Steel</v>
          </cell>
        </row>
        <row r="43">
          <cell r="A43">
            <v>1086</v>
          </cell>
          <cell r="B43" t="str">
            <v>14.10.2001</v>
          </cell>
          <cell r="C43" t="str">
            <v>SHILPA REROLLERS</v>
          </cell>
          <cell r="D43">
            <v>25.1</v>
          </cell>
          <cell r="E43" t="str">
            <v>TCI</v>
          </cell>
          <cell r="F43">
            <v>860</v>
          </cell>
          <cell r="G43">
            <v>21586</v>
          </cell>
          <cell r="H43" t="str">
            <v>C/I Steel</v>
          </cell>
        </row>
        <row r="44">
          <cell r="A44">
            <v>1092</v>
          </cell>
          <cell r="B44" t="str">
            <v>14.10.2001</v>
          </cell>
          <cell r="C44" t="str">
            <v>BAJRANG ALLOY RAIPUR</v>
          </cell>
          <cell r="D44">
            <v>21.82</v>
          </cell>
          <cell r="E44" t="str">
            <v>EASTERN FRIGHT</v>
          </cell>
          <cell r="F44">
            <v>1200</v>
          </cell>
          <cell r="G44">
            <v>26184</v>
          </cell>
          <cell r="H44" t="str">
            <v>C/I Steel</v>
          </cell>
        </row>
        <row r="45">
          <cell r="A45">
            <v>1095</v>
          </cell>
          <cell r="B45" t="str">
            <v>15.10.2001</v>
          </cell>
          <cell r="C45" t="str">
            <v>JSL RAIPUR</v>
          </cell>
          <cell r="D45">
            <v>2.125</v>
          </cell>
          <cell r="E45" t="str">
            <v>MANILAL</v>
          </cell>
          <cell r="F45">
            <v>1200</v>
          </cell>
          <cell r="G45">
            <v>2550</v>
          </cell>
          <cell r="H45" t="str">
            <v>C/I Steel</v>
          </cell>
        </row>
        <row r="46">
          <cell r="A46">
            <v>1096</v>
          </cell>
          <cell r="B46" t="str">
            <v>15.10.2001</v>
          </cell>
          <cell r="C46" t="str">
            <v>JSL RAIPUR</v>
          </cell>
          <cell r="D46">
            <v>10.34</v>
          </cell>
          <cell r="E46" t="str">
            <v>MANILAL</v>
          </cell>
          <cell r="F46">
            <v>1200</v>
          </cell>
          <cell r="G46">
            <v>12408</v>
          </cell>
          <cell r="H46" t="str">
            <v>C/I Steel</v>
          </cell>
        </row>
        <row r="47">
          <cell r="A47">
            <v>1111</v>
          </cell>
          <cell r="B47" t="str">
            <v>18.10.2001</v>
          </cell>
          <cell r="C47" t="str">
            <v>ABHISHEK STEEL</v>
          </cell>
          <cell r="D47">
            <v>25.26</v>
          </cell>
          <cell r="E47" t="str">
            <v>EASTERN FRIGHT</v>
          </cell>
          <cell r="F47">
            <v>860</v>
          </cell>
          <cell r="G47">
            <v>21723.600000000002</v>
          </cell>
          <cell r="H47" t="str">
            <v>C/I Steel</v>
          </cell>
        </row>
        <row r="48">
          <cell r="A48">
            <v>1122</v>
          </cell>
          <cell r="B48" t="str">
            <v>20.10.2001</v>
          </cell>
          <cell r="C48" t="str">
            <v>ABHISHEK STEEL</v>
          </cell>
          <cell r="D48">
            <v>15.04</v>
          </cell>
          <cell r="E48" t="str">
            <v>EASTERN FRIGHT</v>
          </cell>
          <cell r="F48">
            <v>860</v>
          </cell>
          <cell r="G48">
            <v>12934.4</v>
          </cell>
          <cell r="H48" t="str">
            <v>C/I Steel</v>
          </cell>
        </row>
        <row r="49">
          <cell r="A49">
            <v>1123</v>
          </cell>
          <cell r="B49" t="str">
            <v>20.10.2001</v>
          </cell>
          <cell r="C49" t="str">
            <v>SHILPA REROLLERS</v>
          </cell>
          <cell r="D49">
            <v>18.61</v>
          </cell>
          <cell r="E49" t="str">
            <v>EASTERN FRIGHT</v>
          </cell>
          <cell r="F49">
            <v>860</v>
          </cell>
          <cell r="G49">
            <v>16004.6</v>
          </cell>
          <cell r="H49" t="str">
            <v>C/I Steel</v>
          </cell>
        </row>
        <row r="50">
          <cell r="A50">
            <v>1132</v>
          </cell>
          <cell r="B50" t="str">
            <v>23.10.2001</v>
          </cell>
          <cell r="C50" t="str">
            <v>ABHISHEK STEEL</v>
          </cell>
          <cell r="D50">
            <v>22.74</v>
          </cell>
          <cell r="E50" t="str">
            <v>EASTERN FRIGHT</v>
          </cell>
          <cell r="F50">
            <v>860</v>
          </cell>
          <cell r="G50">
            <v>19556.399999999998</v>
          </cell>
          <cell r="H50" t="str">
            <v>C/I Steel</v>
          </cell>
        </row>
        <row r="51">
          <cell r="A51">
            <v>1133</v>
          </cell>
          <cell r="B51" t="str">
            <v>23.10.2001</v>
          </cell>
          <cell r="C51" t="str">
            <v>ABHISHEK STEEL</v>
          </cell>
          <cell r="D51">
            <v>19.14</v>
          </cell>
          <cell r="E51" t="str">
            <v>EASTERN FRIGHT</v>
          </cell>
          <cell r="F51">
            <v>860</v>
          </cell>
          <cell r="G51">
            <v>16460.400000000001</v>
          </cell>
          <cell r="H51" t="str">
            <v>C/I Steel</v>
          </cell>
        </row>
        <row r="52">
          <cell r="A52">
            <v>1145</v>
          </cell>
          <cell r="B52" t="str">
            <v>24.10.2001</v>
          </cell>
          <cell r="C52" t="str">
            <v>BAJRANG ALLOY RAIPUR</v>
          </cell>
          <cell r="D52">
            <v>22.19</v>
          </cell>
          <cell r="E52" t="str">
            <v>EASTERN FRIGHT</v>
          </cell>
          <cell r="F52">
            <v>1200</v>
          </cell>
          <cell r="G52">
            <v>26628</v>
          </cell>
          <cell r="H52" t="str">
            <v>C/I Steel</v>
          </cell>
        </row>
        <row r="53">
          <cell r="A53">
            <v>1166</v>
          </cell>
          <cell r="B53" t="str">
            <v>29.10.2001</v>
          </cell>
          <cell r="C53" t="str">
            <v>ABHISHEK STEEL</v>
          </cell>
          <cell r="D53">
            <v>18.420000000000002</v>
          </cell>
          <cell r="E53" t="str">
            <v>EASTERN FRIGHT</v>
          </cell>
          <cell r="F53">
            <v>860</v>
          </cell>
          <cell r="G53">
            <v>15841.2</v>
          </cell>
          <cell r="H53" t="str">
            <v>C/I Steel</v>
          </cell>
        </row>
        <row r="54">
          <cell r="A54">
            <v>1178</v>
          </cell>
          <cell r="B54" t="str">
            <v>30.10.2001</v>
          </cell>
          <cell r="C54" t="str">
            <v>SHILPA REROLLERS</v>
          </cell>
          <cell r="D54">
            <v>19.489999999999998</v>
          </cell>
          <cell r="E54" t="str">
            <v>EASTERN FRIGHT</v>
          </cell>
          <cell r="F54">
            <v>860</v>
          </cell>
          <cell r="G54">
            <v>16761.399999999998</v>
          </cell>
          <cell r="H54" t="str">
            <v>C/I Steel</v>
          </cell>
        </row>
        <row r="55">
          <cell r="A55">
            <v>1250</v>
          </cell>
          <cell r="B55" t="str">
            <v>23.11.2001</v>
          </cell>
          <cell r="C55" t="str">
            <v>JSL RAIPUR</v>
          </cell>
          <cell r="D55">
            <v>3.16</v>
          </cell>
          <cell r="E55" t="str">
            <v>MEENU ROAD</v>
          </cell>
          <cell r="F55">
            <v>1200</v>
          </cell>
          <cell r="G55">
            <v>3792</v>
          </cell>
          <cell r="H55" t="str">
            <v>C/I Steel</v>
          </cell>
        </row>
        <row r="56">
          <cell r="A56">
            <v>1283</v>
          </cell>
          <cell r="B56">
            <v>36962</v>
          </cell>
          <cell r="C56" t="str">
            <v>JSL RAIPUR</v>
          </cell>
          <cell r="D56">
            <v>44.89</v>
          </cell>
          <cell r="E56" t="str">
            <v>UPRC</v>
          </cell>
          <cell r="F56">
            <v>1200</v>
          </cell>
          <cell r="G56">
            <v>53868</v>
          </cell>
          <cell r="H56" t="str">
            <v>C/I Steel</v>
          </cell>
        </row>
        <row r="57">
          <cell r="A57">
            <v>1390</v>
          </cell>
          <cell r="B57" t="str">
            <v>27.12.2001</v>
          </cell>
          <cell r="C57" t="str">
            <v>SANVIJAY  NAGPUR</v>
          </cell>
          <cell r="D57">
            <v>4.59</v>
          </cell>
          <cell r="E57" t="str">
            <v>RSPT</v>
          </cell>
          <cell r="F57">
            <v>850</v>
          </cell>
          <cell r="G57">
            <v>3901.5</v>
          </cell>
          <cell r="H57" t="str">
            <v>C/I Steel</v>
          </cell>
        </row>
        <row r="58">
          <cell r="A58">
            <v>1491</v>
          </cell>
          <cell r="B58">
            <v>37561</v>
          </cell>
          <cell r="C58" t="str">
            <v>SANVIJAY  NAGPUR</v>
          </cell>
          <cell r="D58">
            <v>31.21</v>
          </cell>
          <cell r="E58" t="str">
            <v>RSPT</v>
          </cell>
          <cell r="F58">
            <v>850</v>
          </cell>
          <cell r="G58">
            <v>26528.5</v>
          </cell>
          <cell r="H58" t="str">
            <v>C/I Steel</v>
          </cell>
        </row>
        <row r="59">
          <cell r="A59">
            <v>1494</v>
          </cell>
          <cell r="B59">
            <v>37561</v>
          </cell>
          <cell r="C59" t="str">
            <v>SUPER METAL INDUSTRIES</v>
          </cell>
          <cell r="D59">
            <v>10.156000000000001</v>
          </cell>
          <cell r="E59" t="str">
            <v>RAVINDAR</v>
          </cell>
          <cell r="F59">
            <v>88</v>
          </cell>
          <cell r="G59">
            <v>893.72800000000007</v>
          </cell>
          <cell r="H59" t="str">
            <v>Galvanising</v>
          </cell>
        </row>
        <row r="60">
          <cell r="A60">
            <v>1498</v>
          </cell>
          <cell r="B60">
            <v>37561</v>
          </cell>
          <cell r="C60" t="str">
            <v>UNIVERSAL ENGG. AMBAD.</v>
          </cell>
          <cell r="D60">
            <v>4.161999999999999</v>
          </cell>
          <cell r="E60" t="str">
            <v>RAVINDAR</v>
          </cell>
          <cell r="F60">
            <v>88</v>
          </cell>
          <cell r="G60">
            <v>366.25599999999991</v>
          </cell>
          <cell r="H60" t="str">
            <v>Fabrication</v>
          </cell>
        </row>
        <row r="61">
          <cell r="A61">
            <v>1499</v>
          </cell>
          <cell r="B61">
            <v>37561</v>
          </cell>
          <cell r="C61" t="str">
            <v>D J ENGINEERING</v>
          </cell>
          <cell r="D61">
            <v>9.1169999999999991</v>
          </cell>
          <cell r="E61" t="str">
            <v>RAVINDAR</v>
          </cell>
          <cell r="F61">
            <v>88</v>
          </cell>
          <cell r="G61">
            <v>802.29599999999994</v>
          </cell>
          <cell r="H61" t="str">
            <v>Fabrication</v>
          </cell>
        </row>
        <row r="62">
          <cell r="A62">
            <v>1516</v>
          </cell>
          <cell r="B62" t="str">
            <v>14.1.2002</v>
          </cell>
          <cell r="C62" t="str">
            <v>SUPER METAL INDUSTRIES</v>
          </cell>
          <cell r="D62">
            <v>8.016</v>
          </cell>
          <cell r="E62" t="str">
            <v>RAVINDAR</v>
          </cell>
          <cell r="F62">
            <v>88</v>
          </cell>
          <cell r="G62">
            <v>705.40800000000002</v>
          </cell>
          <cell r="H62" t="str">
            <v>Galvanising</v>
          </cell>
        </row>
        <row r="63">
          <cell r="A63">
            <v>1519</v>
          </cell>
          <cell r="B63" t="str">
            <v>15.1.2002</v>
          </cell>
          <cell r="C63" t="str">
            <v>D J ENGINEERING</v>
          </cell>
          <cell r="D63">
            <v>0.43</v>
          </cell>
          <cell r="E63" t="str">
            <v>RAVINDAR</v>
          </cell>
          <cell r="G63">
            <v>330</v>
          </cell>
          <cell r="H63" t="str">
            <v>Fabrication</v>
          </cell>
        </row>
        <row r="64">
          <cell r="A64">
            <v>1520</v>
          </cell>
          <cell r="B64" t="str">
            <v>15.1.2002</v>
          </cell>
          <cell r="C64" t="str">
            <v>UNIVERSAL ENGG. AMBAD.</v>
          </cell>
          <cell r="D64">
            <v>10.909000000000001</v>
          </cell>
          <cell r="E64" t="str">
            <v>RAVINDAR</v>
          </cell>
          <cell r="F64">
            <v>88</v>
          </cell>
          <cell r="G64">
            <v>959.99200000000008</v>
          </cell>
          <cell r="H64" t="str">
            <v>Fabrication</v>
          </cell>
        </row>
        <row r="65">
          <cell r="A65">
            <v>1522</v>
          </cell>
          <cell r="B65" t="str">
            <v>15.1.2002</v>
          </cell>
          <cell r="C65" t="str">
            <v>AARTI ENGG. AMBAD</v>
          </cell>
          <cell r="D65">
            <v>0.61799999999999999</v>
          </cell>
          <cell r="E65" t="str">
            <v>RAVINDAR</v>
          </cell>
          <cell r="G65">
            <v>330</v>
          </cell>
          <cell r="H65" t="str">
            <v>Fabrication</v>
          </cell>
        </row>
        <row r="66">
          <cell r="A66">
            <v>1527</v>
          </cell>
          <cell r="B66" t="str">
            <v>16.1.2002</v>
          </cell>
          <cell r="C66" t="str">
            <v>ABHISHEK STEEL</v>
          </cell>
          <cell r="D66">
            <v>36.67</v>
          </cell>
          <cell r="E66" t="str">
            <v>RSPT</v>
          </cell>
          <cell r="F66">
            <v>850</v>
          </cell>
          <cell r="G66">
            <v>31169.5</v>
          </cell>
          <cell r="H66" t="str">
            <v>C/I Steel</v>
          </cell>
        </row>
        <row r="67">
          <cell r="A67">
            <v>1531</v>
          </cell>
          <cell r="B67" t="str">
            <v>16.1.2002</v>
          </cell>
          <cell r="C67" t="str">
            <v>AARTI ENGG. AMBAD</v>
          </cell>
          <cell r="D67">
            <v>10.016999999999999</v>
          </cell>
          <cell r="E67" t="str">
            <v>RAVINDAR</v>
          </cell>
          <cell r="F67">
            <v>88</v>
          </cell>
          <cell r="G67">
            <v>881.49599999999998</v>
          </cell>
          <cell r="H67" t="str">
            <v>Fabrication</v>
          </cell>
        </row>
        <row r="68">
          <cell r="A68">
            <v>1536</v>
          </cell>
          <cell r="B68" t="str">
            <v>17.1.2002</v>
          </cell>
          <cell r="C68" t="str">
            <v>SUPER METAL INDUSTRIES</v>
          </cell>
          <cell r="D68">
            <v>9.222999999999999</v>
          </cell>
          <cell r="E68" t="str">
            <v>RAVINDAR</v>
          </cell>
          <cell r="F68" t="str">
            <v>0 0</v>
          </cell>
          <cell r="G68">
            <v>880</v>
          </cell>
          <cell r="H68" t="str">
            <v>Galvanising</v>
          </cell>
        </row>
        <row r="69">
          <cell r="A69">
            <v>1547</v>
          </cell>
          <cell r="B69" t="str">
            <v>20.1.2002</v>
          </cell>
          <cell r="C69" t="str">
            <v>JSL/ MAHESHWARI</v>
          </cell>
          <cell r="D69">
            <v>14.65</v>
          </cell>
          <cell r="E69" t="str">
            <v>RAVINDAR</v>
          </cell>
          <cell r="F69">
            <v>140</v>
          </cell>
          <cell r="G69">
            <v>2051</v>
          </cell>
          <cell r="H69" t="str">
            <v>Galvanising</v>
          </cell>
        </row>
        <row r="70">
          <cell r="A70">
            <v>1576</v>
          </cell>
          <cell r="B70" t="str">
            <v>22.1.2002</v>
          </cell>
          <cell r="C70" t="str">
            <v>D J ENGINEERING</v>
          </cell>
          <cell r="D70">
            <v>0.47900000000000004</v>
          </cell>
          <cell r="E70" t="str">
            <v>RAVINDAR</v>
          </cell>
          <cell r="F70">
            <v>88</v>
          </cell>
          <cell r="G70">
            <v>42.152000000000001</v>
          </cell>
          <cell r="H70" t="str">
            <v>Fabrication</v>
          </cell>
        </row>
        <row r="71">
          <cell r="A71">
            <v>1604</v>
          </cell>
          <cell r="B71" t="str">
            <v>26.1.2002</v>
          </cell>
          <cell r="C71" t="str">
            <v>D J ENGINEERING</v>
          </cell>
          <cell r="D71">
            <v>7.2730000000000006</v>
          </cell>
          <cell r="E71" t="str">
            <v>RAVINDAR</v>
          </cell>
          <cell r="F71">
            <v>88</v>
          </cell>
          <cell r="G71">
            <v>640.024</v>
          </cell>
          <cell r="H71" t="str">
            <v>Fabrication</v>
          </cell>
        </row>
        <row r="72">
          <cell r="A72">
            <v>1611</v>
          </cell>
          <cell r="B72" t="str">
            <v>27.1.2002</v>
          </cell>
          <cell r="C72" t="str">
            <v>SANVIJAY  NAGPUR</v>
          </cell>
          <cell r="D72">
            <v>28.7</v>
          </cell>
          <cell r="E72" t="str">
            <v>EASTERN FRIGHT</v>
          </cell>
          <cell r="F72">
            <v>860</v>
          </cell>
          <cell r="G72">
            <v>24682</v>
          </cell>
          <cell r="H72" t="str">
            <v>C/I Steel</v>
          </cell>
        </row>
        <row r="73">
          <cell r="A73">
            <v>1615</v>
          </cell>
          <cell r="B73" t="str">
            <v>27.1.2002</v>
          </cell>
          <cell r="C73" t="str">
            <v>SANVIJAY  NAGPUR</v>
          </cell>
          <cell r="D73">
            <v>26.925000000000001</v>
          </cell>
          <cell r="E73" t="str">
            <v>RSPT</v>
          </cell>
          <cell r="F73">
            <v>850</v>
          </cell>
          <cell r="G73">
            <v>22886.25</v>
          </cell>
          <cell r="H73" t="str">
            <v>C/I Steel</v>
          </cell>
        </row>
        <row r="74">
          <cell r="A74">
            <v>1622</v>
          </cell>
          <cell r="B74" t="str">
            <v>27.1.2002</v>
          </cell>
          <cell r="C74" t="str">
            <v>MAHESHWARI HOT DIP</v>
          </cell>
          <cell r="D74">
            <v>1.073</v>
          </cell>
          <cell r="E74" t="str">
            <v>RAVINDAR</v>
          </cell>
          <cell r="F74">
            <v>140</v>
          </cell>
          <cell r="G74">
            <v>150.22</v>
          </cell>
          <cell r="H74" t="str">
            <v>Galvanising</v>
          </cell>
        </row>
        <row r="75">
          <cell r="A75">
            <v>1624</v>
          </cell>
          <cell r="B75" t="str">
            <v>28.1.2002</v>
          </cell>
          <cell r="C75" t="str">
            <v>MSR/ASHOK/5 STAR</v>
          </cell>
          <cell r="D75">
            <v>12.1</v>
          </cell>
          <cell r="E75" t="str">
            <v>RAVINDAR</v>
          </cell>
          <cell r="F75">
            <v>140</v>
          </cell>
          <cell r="G75">
            <v>1694</v>
          </cell>
          <cell r="H75" t="str">
            <v>Galvanising</v>
          </cell>
        </row>
        <row r="76">
          <cell r="A76">
            <v>1656</v>
          </cell>
          <cell r="B76">
            <v>37258</v>
          </cell>
          <cell r="C76" t="str">
            <v>SANVIJAY  NAGPUR</v>
          </cell>
          <cell r="D76">
            <v>27.79</v>
          </cell>
          <cell r="E76" t="str">
            <v>RSPT</v>
          </cell>
          <cell r="F76">
            <v>850</v>
          </cell>
          <cell r="G76">
            <v>23621.5</v>
          </cell>
          <cell r="H76" t="str">
            <v>C/I Steel</v>
          </cell>
        </row>
        <row r="77">
          <cell r="A77">
            <v>1676</v>
          </cell>
          <cell r="B77">
            <v>37348</v>
          </cell>
          <cell r="C77" t="str">
            <v>D J ENGINEERING</v>
          </cell>
          <cell r="D77">
            <v>9.9640000000000004</v>
          </cell>
          <cell r="E77" t="str">
            <v>RAVINDAR</v>
          </cell>
          <cell r="G77">
            <v>880</v>
          </cell>
          <cell r="H77" t="str">
            <v>Fabrication</v>
          </cell>
        </row>
        <row r="78">
          <cell r="A78">
            <v>1677</v>
          </cell>
          <cell r="B78">
            <v>37348</v>
          </cell>
          <cell r="C78" t="str">
            <v>AARTI ENGG. AMBAD</v>
          </cell>
          <cell r="D78">
            <v>10.141999999999999</v>
          </cell>
          <cell r="E78" t="str">
            <v>RAVINDAR</v>
          </cell>
          <cell r="F78">
            <v>88</v>
          </cell>
          <cell r="G78">
            <v>892.49599999999998</v>
          </cell>
          <cell r="H78" t="str">
            <v>Fabrication</v>
          </cell>
        </row>
        <row r="79">
          <cell r="A79">
            <v>1678</v>
          </cell>
          <cell r="B79">
            <v>37378</v>
          </cell>
          <cell r="C79" t="str">
            <v>ABHISHEK STEEL</v>
          </cell>
          <cell r="D79">
            <v>35.03</v>
          </cell>
          <cell r="E79" t="str">
            <v>RSPT</v>
          </cell>
          <cell r="F79">
            <v>850</v>
          </cell>
          <cell r="G79">
            <v>29775.5</v>
          </cell>
          <cell r="H79" t="str">
            <v>C/I Steel</v>
          </cell>
        </row>
        <row r="80">
          <cell r="A80">
            <v>1687</v>
          </cell>
          <cell r="B80">
            <v>37439</v>
          </cell>
          <cell r="C80" t="str">
            <v>ABHISHEK STEEL</v>
          </cell>
          <cell r="D80">
            <v>35.380000000000003</v>
          </cell>
          <cell r="E80" t="str">
            <v>EASTERN FRIGHT</v>
          </cell>
          <cell r="F80">
            <v>850</v>
          </cell>
          <cell r="G80">
            <v>30073.000000000004</v>
          </cell>
          <cell r="H80" t="str">
            <v>C/I Steel</v>
          </cell>
        </row>
        <row r="81">
          <cell r="A81">
            <v>1688</v>
          </cell>
          <cell r="B81">
            <v>37439</v>
          </cell>
          <cell r="C81" t="str">
            <v>ABHISHEK STEEL</v>
          </cell>
          <cell r="D81">
            <v>36.130000000000003</v>
          </cell>
          <cell r="E81" t="str">
            <v>EASTERN FRIGHT</v>
          </cell>
          <cell r="F81">
            <v>860</v>
          </cell>
          <cell r="G81">
            <v>31071.800000000003</v>
          </cell>
          <cell r="H81" t="str">
            <v>C/I Steel</v>
          </cell>
        </row>
        <row r="82">
          <cell r="A82">
            <v>1704</v>
          </cell>
          <cell r="B82">
            <v>37531</v>
          </cell>
          <cell r="C82" t="str">
            <v>UNIVERSAL ENGG. AMBAD.</v>
          </cell>
          <cell r="D82">
            <v>11.29</v>
          </cell>
          <cell r="E82" t="str">
            <v>RAVINDAR</v>
          </cell>
          <cell r="F82">
            <v>88</v>
          </cell>
          <cell r="G82">
            <v>993.52</v>
          </cell>
          <cell r="H82" t="str">
            <v>Fabrication</v>
          </cell>
        </row>
        <row r="83">
          <cell r="A83">
            <v>1708</v>
          </cell>
          <cell r="B83">
            <v>37562</v>
          </cell>
          <cell r="C83" t="str">
            <v>D J ENGINEERING</v>
          </cell>
          <cell r="D83">
            <v>12.141999999999999</v>
          </cell>
          <cell r="E83" t="str">
            <v>RAVINDAR</v>
          </cell>
          <cell r="F83">
            <v>88</v>
          </cell>
          <cell r="G83">
            <v>1068.4959999999999</v>
          </cell>
          <cell r="H83" t="str">
            <v>Fabrication</v>
          </cell>
        </row>
        <row r="84">
          <cell r="A84">
            <v>1711</v>
          </cell>
          <cell r="B84">
            <v>37592</v>
          </cell>
          <cell r="C84" t="str">
            <v>MSR/ASHOK/5 STAR</v>
          </cell>
          <cell r="D84">
            <v>11.52</v>
          </cell>
          <cell r="E84" t="str">
            <v>RAVINDAR</v>
          </cell>
          <cell r="F84">
            <v>315</v>
          </cell>
          <cell r="G84">
            <v>3628.7999999999997</v>
          </cell>
          <cell r="H84" t="str">
            <v>Galvanising</v>
          </cell>
        </row>
        <row r="85">
          <cell r="A85">
            <v>1741</v>
          </cell>
          <cell r="B85" t="str">
            <v>18.2.2002</v>
          </cell>
          <cell r="C85" t="str">
            <v>UNIVERSAL ENGG. AMBAD.</v>
          </cell>
          <cell r="D85">
            <v>9.3239999999999998</v>
          </cell>
          <cell r="E85" t="str">
            <v>RAVINDAR</v>
          </cell>
          <cell r="G85">
            <v>880</v>
          </cell>
          <cell r="H85" t="str">
            <v>Fabrication</v>
          </cell>
        </row>
        <row r="86">
          <cell r="A86">
            <v>1742</v>
          </cell>
          <cell r="B86" t="str">
            <v>18.2.2002</v>
          </cell>
          <cell r="C86" t="str">
            <v>JSL GHOTI</v>
          </cell>
          <cell r="D86">
            <v>14.1</v>
          </cell>
          <cell r="E86" t="str">
            <v>RAVINDAR</v>
          </cell>
          <cell r="F86">
            <v>175</v>
          </cell>
          <cell r="G86">
            <v>2467.5</v>
          </cell>
          <cell r="H86" t="str">
            <v>Fabrication</v>
          </cell>
        </row>
        <row r="87">
          <cell r="A87">
            <v>1750</v>
          </cell>
          <cell r="B87" t="str">
            <v>20.2.2002</v>
          </cell>
          <cell r="C87" t="str">
            <v>ABHISHEK STEEL</v>
          </cell>
          <cell r="D87">
            <v>35.020000000000003</v>
          </cell>
          <cell r="E87" t="str">
            <v>EASTERN FRIGHT</v>
          </cell>
          <cell r="F87">
            <v>860</v>
          </cell>
          <cell r="G87">
            <v>30117.200000000004</v>
          </cell>
          <cell r="H87" t="str">
            <v>C/I Steel</v>
          </cell>
        </row>
        <row r="88">
          <cell r="A88">
            <v>1764</v>
          </cell>
          <cell r="B88" t="str">
            <v>22.2.2002</v>
          </cell>
          <cell r="C88" t="str">
            <v>D J ENGINEERING</v>
          </cell>
          <cell r="D88">
            <v>9.0489999999999995</v>
          </cell>
          <cell r="E88" t="str">
            <v>RAVINDAR</v>
          </cell>
          <cell r="G88">
            <v>880</v>
          </cell>
          <cell r="H88" t="str">
            <v>Fabrication</v>
          </cell>
        </row>
        <row r="89">
          <cell r="A89">
            <v>1767</v>
          </cell>
          <cell r="B89" t="str">
            <v>23.2.2002</v>
          </cell>
          <cell r="C89" t="str">
            <v>UNIVERSAL ENGG. AMBAD.</v>
          </cell>
          <cell r="D89">
            <v>3.097</v>
          </cell>
          <cell r="E89" t="str">
            <v>RAVINDAR</v>
          </cell>
          <cell r="G89">
            <v>550</v>
          </cell>
          <cell r="H89" t="str">
            <v>Fabrication</v>
          </cell>
        </row>
        <row r="90">
          <cell r="A90">
            <v>1779</v>
          </cell>
          <cell r="B90" t="str">
            <v>25.2.2002</v>
          </cell>
          <cell r="C90" t="str">
            <v>MSR/ASHOK/5 STAR</v>
          </cell>
          <cell r="D90">
            <v>9.5399999999999991</v>
          </cell>
          <cell r="E90" t="str">
            <v>RAVINDAR</v>
          </cell>
          <cell r="G90">
            <v>1500</v>
          </cell>
          <cell r="H90" t="str">
            <v>Galvanising</v>
          </cell>
        </row>
        <row r="91">
          <cell r="A91">
            <v>1779</v>
          </cell>
          <cell r="B91" t="str">
            <v>25.2.2002</v>
          </cell>
          <cell r="C91" t="str">
            <v>MSR/ASHOK/5 STAR</v>
          </cell>
          <cell r="D91">
            <v>9.5399999999999991</v>
          </cell>
          <cell r="E91" t="str">
            <v>RAVINDAR</v>
          </cell>
          <cell r="G91">
            <v>3150</v>
          </cell>
          <cell r="H91" t="str">
            <v>Galvanising</v>
          </cell>
        </row>
        <row r="92">
          <cell r="A92">
            <v>1783</v>
          </cell>
          <cell r="B92" t="str">
            <v>26.2.2002</v>
          </cell>
          <cell r="C92" t="str">
            <v>AARTI ENGG. AMBAD</v>
          </cell>
          <cell r="D92">
            <v>9.9890000000000008</v>
          </cell>
          <cell r="E92" t="str">
            <v>RAVINDAR</v>
          </cell>
          <cell r="G92">
            <v>880</v>
          </cell>
          <cell r="H92" t="str">
            <v>Fabrication</v>
          </cell>
        </row>
        <row r="93">
          <cell r="A93">
            <v>1793</v>
          </cell>
          <cell r="B93" t="str">
            <v>27.2.2002</v>
          </cell>
          <cell r="C93" t="str">
            <v>JSL GHOTI</v>
          </cell>
          <cell r="D93">
            <v>13.26</v>
          </cell>
          <cell r="E93" t="str">
            <v>RAVINDAR</v>
          </cell>
          <cell r="F93">
            <v>175</v>
          </cell>
          <cell r="G93">
            <v>2320.5</v>
          </cell>
          <cell r="H93" t="str">
            <v>Fabrication</v>
          </cell>
        </row>
        <row r="94">
          <cell r="A94">
            <v>1799</v>
          </cell>
          <cell r="B94" t="str">
            <v>28.2.2002</v>
          </cell>
          <cell r="C94" t="str">
            <v>SUPER METAL INDUSTRIES</v>
          </cell>
          <cell r="D94">
            <v>10.89</v>
          </cell>
          <cell r="E94" t="str">
            <v>RAVINDAR</v>
          </cell>
          <cell r="F94">
            <v>88</v>
          </cell>
          <cell r="G94">
            <v>958.32</v>
          </cell>
          <cell r="H94" t="str">
            <v>Galvanising</v>
          </cell>
        </row>
        <row r="95">
          <cell r="A95">
            <v>1800</v>
          </cell>
          <cell r="B95" t="str">
            <v>28.2.2002</v>
          </cell>
          <cell r="C95" t="str">
            <v>JSL/ MAHESHWARI</v>
          </cell>
          <cell r="D95">
            <v>10.516</v>
          </cell>
          <cell r="E95" t="str">
            <v>RAVINDAR</v>
          </cell>
          <cell r="F95">
            <v>140</v>
          </cell>
          <cell r="G95">
            <v>1472.24</v>
          </cell>
          <cell r="H95" t="str">
            <v>Galvanising</v>
          </cell>
        </row>
        <row r="96">
          <cell r="A96">
            <v>1804</v>
          </cell>
          <cell r="B96">
            <v>37318</v>
          </cell>
          <cell r="C96" t="str">
            <v>ABHISHEK STEEL</v>
          </cell>
          <cell r="D96">
            <v>26.61</v>
          </cell>
          <cell r="E96" t="str">
            <v>EASTERN FRIGHT</v>
          </cell>
          <cell r="F96">
            <v>860</v>
          </cell>
          <cell r="G96">
            <v>22884.6</v>
          </cell>
          <cell r="H96" t="str">
            <v>C/I Steel</v>
          </cell>
        </row>
        <row r="97">
          <cell r="A97">
            <v>1805</v>
          </cell>
          <cell r="B97">
            <v>37318</v>
          </cell>
          <cell r="C97" t="str">
            <v>SANVIJAY  NAGPUR</v>
          </cell>
          <cell r="D97">
            <v>4.3</v>
          </cell>
          <cell r="E97" t="str">
            <v>EASTERN FRIGHT</v>
          </cell>
          <cell r="F97">
            <v>860</v>
          </cell>
          <cell r="G97">
            <v>3698</v>
          </cell>
          <cell r="H97" t="str">
            <v>C/I Steel</v>
          </cell>
        </row>
        <row r="98">
          <cell r="A98">
            <v>1806</v>
          </cell>
          <cell r="B98">
            <v>37318</v>
          </cell>
          <cell r="C98" t="str">
            <v>SANVIJAY  NAGPUR</v>
          </cell>
          <cell r="D98">
            <v>36.33</v>
          </cell>
          <cell r="E98" t="str">
            <v>EASTERN FRIGHT</v>
          </cell>
          <cell r="F98">
            <v>860</v>
          </cell>
          <cell r="G98">
            <v>31243.8</v>
          </cell>
          <cell r="H98" t="str">
            <v>C/I Steel</v>
          </cell>
        </row>
        <row r="99">
          <cell r="A99">
            <v>1810</v>
          </cell>
          <cell r="B99">
            <v>37349</v>
          </cell>
          <cell r="C99" t="str">
            <v>D J ENGINEERING</v>
          </cell>
          <cell r="D99">
            <v>0.71299999999999997</v>
          </cell>
          <cell r="E99" t="str">
            <v>RAVINDAR</v>
          </cell>
          <cell r="G99">
            <v>330</v>
          </cell>
          <cell r="H99" t="str">
            <v>Fabrication</v>
          </cell>
        </row>
        <row r="100">
          <cell r="A100">
            <v>1811</v>
          </cell>
          <cell r="B100">
            <v>37349</v>
          </cell>
          <cell r="C100" t="str">
            <v>UNIVERSAL ENGG. AMBAD.</v>
          </cell>
          <cell r="D100">
            <v>0.505</v>
          </cell>
          <cell r="E100" t="str">
            <v>RAVINDAR</v>
          </cell>
          <cell r="G100">
            <v>330</v>
          </cell>
          <cell r="H100" t="str">
            <v>Fabrication</v>
          </cell>
        </row>
        <row r="101">
          <cell r="A101">
            <v>1814</v>
          </cell>
          <cell r="B101">
            <v>37379</v>
          </cell>
          <cell r="C101" t="str">
            <v>SANVIJAY  NAGPUR</v>
          </cell>
          <cell r="D101">
            <v>41.015000000000001</v>
          </cell>
          <cell r="E101" t="str">
            <v>EASTERN FRIGHT</v>
          </cell>
          <cell r="F101">
            <v>860</v>
          </cell>
          <cell r="G101">
            <v>35272.9</v>
          </cell>
          <cell r="H101" t="str">
            <v>C/I Steel</v>
          </cell>
        </row>
        <row r="102">
          <cell r="A102">
            <v>1818</v>
          </cell>
          <cell r="B102">
            <v>37440</v>
          </cell>
          <cell r="C102" t="str">
            <v>SANVIJAY  NAGPUR</v>
          </cell>
          <cell r="D102">
            <v>34.99</v>
          </cell>
          <cell r="E102" t="str">
            <v>RSPT</v>
          </cell>
          <cell r="F102">
            <v>850</v>
          </cell>
          <cell r="G102">
            <v>29741.5</v>
          </cell>
          <cell r="H102" t="str">
            <v>C/I Steel</v>
          </cell>
        </row>
        <row r="103">
          <cell r="A103">
            <v>1819</v>
          </cell>
          <cell r="B103">
            <v>37440</v>
          </cell>
          <cell r="C103" t="str">
            <v>SANVIJAY  NAGPUR</v>
          </cell>
          <cell r="D103">
            <v>37.384999999999998</v>
          </cell>
          <cell r="E103" t="str">
            <v>RSPT</v>
          </cell>
          <cell r="F103">
            <v>850</v>
          </cell>
          <cell r="G103">
            <v>31777.25</v>
          </cell>
          <cell r="H103" t="str">
            <v>C/I Steel</v>
          </cell>
        </row>
        <row r="104">
          <cell r="A104">
            <v>1821</v>
          </cell>
          <cell r="B104">
            <v>37471</v>
          </cell>
          <cell r="C104" t="str">
            <v>SANVIJAY  NAGPUR</v>
          </cell>
          <cell r="D104">
            <v>38.604999999999997</v>
          </cell>
          <cell r="E104" t="str">
            <v>EASTERN FRIGHT</v>
          </cell>
          <cell r="F104">
            <v>860</v>
          </cell>
          <cell r="G104">
            <v>33200.299999999996</v>
          </cell>
          <cell r="H104" t="str">
            <v>C/I Steel</v>
          </cell>
        </row>
        <row r="105">
          <cell r="A105">
            <v>1827</v>
          </cell>
          <cell r="B105">
            <v>37532</v>
          </cell>
          <cell r="C105" t="str">
            <v>SANVIJAY  NAGPUR</v>
          </cell>
          <cell r="D105">
            <v>13.96</v>
          </cell>
          <cell r="E105" t="str">
            <v>RSPT</v>
          </cell>
          <cell r="F105">
            <v>850</v>
          </cell>
          <cell r="G105">
            <v>11866</v>
          </cell>
          <cell r="H105" t="str">
            <v>C/I Steel</v>
          </cell>
        </row>
        <row r="106">
          <cell r="A106">
            <v>1828</v>
          </cell>
          <cell r="B106">
            <v>37532</v>
          </cell>
          <cell r="C106" t="str">
            <v>ABHISHEK STEEL</v>
          </cell>
          <cell r="D106">
            <v>41.99</v>
          </cell>
          <cell r="E106" t="str">
            <v>RSPT</v>
          </cell>
          <cell r="F106">
            <v>850</v>
          </cell>
          <cell r="G106">
            <v>35691.5</v>
          </cell>
          <cell r="H106" t="str">
            <v>C/I Steel</v>
          </cell>
        </row>
        <row r="107">
          <cell r="A107">
            <v>1837</v>
          </cell>
          <cell r="B107" t="str">
            <v>13.3.2002</v>
          </cell>
          <cell r="C107" t="str">
            <v>JSL GHOTI</v>
          </cell>
          <cell r="D107">
            <v>10.897</v>
          </cell>
          <cell r="E107" t="str">
            <v>RAVINDAR</v>
          </cell>
          <cell r="F107">
            <v>175</v>
          </cell>
          <cell r="G107">
            <v>1906.9750000000001</v>
          </cell>
          <cell r="H107" t="str">
            <v>Fabrication</v>
          </cell>
        </row>
        <row r="108">
          <cell r="A108">
            <v>1838</v>
          </cell>
          <cell r="B108" t="str">
            <v>14.3.2002</v>
          </cell>
          <cell r="C108" t="str">
            <v>JSL GHOTI</v>
          </cell>
          <cell r="D108">
            <v>26.393000000000001</v>
          </cell>
          <cell r="E108" t="str">
            <v>RAVINDAR</v>
          </cell>
          <cell r="F108">
            <v>200</v>
          </cell>
          <cell r="G108">
            <v>5278.6</v>
          </cell>
          <cell r="H108" t="str">
            <v>Fabrication</v>
          </cell>
        </row>
        <row r="109">
          <cell r="A109">
            <v>1840</v>
          </cell>
          <cell r="B109" t="str">
            <v>15.3.2002</v>
          </cell>
          <cell r="C109" t="str">
            <v>ZAMIL STEEL ZAMIL</v>
          </cell>
          <cell r="D109">
            <v>15.195</v>
          </cell>
          <cell r="E109" t="str">
            <v>GANESH</v>
          </cell>
          <cell r="F109">
            <v>390</v>
          </cell>
          <cell r="G109">
            <v>5926.05</v>
          </cell>
          <cell r="H109" t="str">
            <v>C/I Steel</v>
          </cell>
        </row>
        <row r="110">
          <cell r="A110">
            <v>1842</v>
          </cell>
          <cell r="B110" t="str">
            <v>17.3.2002</v>
          </cell>
          <cell r="C110" t="str">
            <v>SANVIJAY  NAGPUR</v>
          </cell>
          <cell r="D110">
            <v>35.484999999999999</v>
          </cell>
          <cell r="E110" t="str">
            <v>EASTERN FRIGHT</v>
          </cell>
          <cell r="F110">
            <v>860</v>
          </cell>
          <cell r="G110">
            <v>30517.1</v>
          </cell>
          <cell r="H110" t="str">
            <v>C/I Steel</v>
          </cell>
        </row>
        <row r="111">
          <cell r="A111">
            <v>1850</v>
          </cell>
          <cell r="B111" t="str">
            <v>18.3.2002</v>
          </cell>
          <cell r="C111" t="str">
            <v>JSL GHOTI</v>
          </cell>
          <cell r="D111">
            <v>10.85</v>
          </cell>
          <cell r="E111" t="str">
            <v>RAVINDAR</v>
          </cell>
          <cell r="F111">
            <v>175</v>
          </cell>
          <cell r="G111">
            <v>1898.75</v>
          </cell>
          <cell r="H111" t="str">
            <v>Fabrication</v>
          </cell>
        </row>
        <row r="112">
          <cell r="A112">
            <v>1854</v>
          </cell>
          <cell r="B112" t="str">
            <v>20.3.2002</v>
          </cell>
          <cell r="C112" t="str">
            <v>JSL GHOTI</v>
          </cell>
          <cell r="D112">
            <v>13.792</v>
          </cell>
          <cell r="E112" t="str">
            <v>RAVINDAR</v>
          </cell>
          <cell r="F112">
            <v>175</v>
          </cell>
          <cell r="G112">
            <v>2413.6</v>
          </cell>
          <cell r="H112" t="str">
            <v>Fabrication</v>
          </cell>
        </row>
        <row r="113">
          <cell r="A113">
            <v>1861</v>
          </cell>
          <cell r="B113" t="str">
            <v>22.3.2002</v>
          </cell>
          <cell r="C113" t="str">
            <v>JSL GHOTI</v>
          </cell>
          <cell r="D113">
            <v>10.94</v>
          </cell>
          <cell r="E113" t="str">
            <v>RAVINDAR</v>
          </cell>
          <cell r="F113">
            <v>175</v>
          </cell>
          <cell r="G113">
            <v>1914.5</v>
          </cell>
          <cell r="H113" t="str">
            <v>Fabrication</v>
          </cell>
        </row>
        <row r="114">
          <cell r="A114">
            <v>1869</v>
          </cell>
          <cell r="B114" t="str">
            <v>26.3.2002</v>
          </cell>
          <cell r="C114" t="str">
            <v>JSL GHOTI</v>
          </cell>
          <cell r="D114">
            <v>16.28</v>
          </cell>
          <cell r="E114" t="str">
            <v>RAVINDAR</v>
          </cell>
          <cell r="F114">
            <v>175</v>
          </cell>
          <cell r="G114">
            <v>2849</v>
          </cell>
          <cell r="H114" t="str">
            <v>Fabrication</v>
          </cell>
        </row>
        <row r="115">
          <cell r="A115">
            <v>1870</v>
          </cell>
          <cell r="B115" t="str">
            <v>26.3.2002</v>
          </cell>
          <cell r="C115" t="str">
            <v>JSL GHOTI</v>
          </cell>
          <cell r="D115">
            <v>10.499000000000001</v>
          </cell>
          <cell r="E115" t="str">
            <v>RAVINDAR</v>
          </cell>
          <cell r="F115">
            <v>175</v>
          </cell>
          <cell r="G115">
            <v>1837.325</v>
          </cell>
          <cell r="H115" t="str">
            <v>Fabrication</v>
          </cell>
        </row>
        <row r="116">
          <cell r="A116">
            <v>1873</v>
          </cell>
          <cell r="B116" t="str">
            <v>27.3.2002</v>
          </cell>
          <cell r="C116" t="str">
            <v>JSL GHOTI</v>
          </cell>
          <cell r="D116">
            <v>10.398</v>
          </cell>
          <cell r="E116" t="str">
            <v>RAVINDAR</v>
          </cell>
          <cell r="F116">
            <v>175</v>
          </cell>
          <cell r="G116">
            <v>1819.6499999999999</v>
          </cell>
          <cell r="H116" t="str">
            <v>Fabrication</v>
          </cell>
        </row>
        <row r="117">
          <cell r="A117">
            <v>1878</v>
          </cell>
          <cell r="B117" t="str">
            <v>28.3.2002</v>
          </cell>
          <cell r="C117" t="str">
            <v>JSL GHOTI</v>
          </cell>
          <cell r="D117">
            <v>10.566000000000001</v>
          </cell>
          <cell r="E117" t="str">
            <v>RAVINDAR</v>
          </cell>
          <cell r="F117">
            <v>175</v>
          </cell>
          <cell r="G117">
            <v>1849.0500000000002</v>
          </cell>
          <cell r="H117" t="str">
            <v>Fabrication</v>
          </cell>
        </row>
        <row r="118">
          <cell r="A118">
            <v>1882</v>
          </cell>
          <cell r="B118" t="str">
            <v>30.3.2002</v>
          </cell>
          <cell r="C118" t="str">
            <v>JSL GHOTI</v>
          </cell>
          <cell r="D118">
            <v>9.8439999999999994</v>
          </cell>
          <cell r="E118" t="str">
            <v>RAVINDAR</v>
          </cell>
          <cell r="F118">
            <v>175</v>
          </cell>
          <cell r="G118">
            <v>1722.6999999999998</v>
          </cell>
          <cell r="H118" t="str">
            <v>Fabrication</v>
          </cell>
        </row>
        <row r="119">
          <cell r="A119">
            <v>1884</v>
          </cell>
          <cell r="B119" t="str">
            <v>31.3.2002</v>
          </cell>
          <cell r="C119" t="str">
            <v>JSL RAIPUR</v>
          </cell>
          <cell r="D119">
            <v>8.5229999999999997</v>
          </cell>
          <cell r="E119" t="str">
            <v>BENGAL ORRISSA</v>
          </cell>
          <cell r="F119">
            <v>1200</v>
          </cell>
          <cell r="G119">
            <v>10227.6</v>
          </cell>
          <cell r="H119" t="str">
            <v>C/I Steel</v>
          </cell>
        </row>
        <row r="120">
          <cell r="A120">
            <v>1885</v>
          </cell>
          <cell r="B120" t="str">
            <v>31.3.2002</v>
          </cell>
          <cell r="C120" t="str">
            <v>JSL RAIPUR</v>
          </cell>
          <cell r="D120">
            <v>4.613999999999999</v>
          </cell>
          <cell r="E120" t="str">
            <v>BENGAL ORRISSA</v>
          </cell>
          <cell r="F120">
            <v>1200</v>
          </cell>
          <cell r="G120">
            <v>5536.7999999999984</v>
          </cell>
          <cell r="H120" t="str">
            <v>C/I Steel</v>
          </cell>
        </row>
        <row r="121">
          <cell r="A121">
            <v>1886</v>
          </cell>
          <cell r="B121" t="str">
            <v>31.3.2002</v>
          </cell>
          <cell r="C121" t="str">
            <v>BAJRANG ALLOY RAIPUR</v>
          </cell>
          <cell r="D121">
            <v>26.13</v>
          </cell>
          <cell r="E121" t="str">
            <v>BENGAL ORRISSA</v>
          </cell>
          <cell r="F121">
            <v>1200</v>
          </cell>
          <cell r="G121">
            <v>31356</v>
          </cell>
          <cell r="H121" t="str">
            <v>C/I Steel</v>
          </cell>
        </row>
        <row r="122">
          <cell r="A122">
            <v>1888</v>
          </cell>
          <cell r="B122" t="str">
            <v>31.3.2002</v>
          </cell>
          <cell r="C122" t="str">
            <v>JSL GHOTI</v>
          </cell>
          <cell r="D122">
            <v>11.010999999999999</v>
          </cell>
          <cell r="E122" t="str">
            <v>RAVINDAR</v>
          </cell>
          <cell r="F122">
            <v>175</v>
          </cell>
          <cell r="G122">
            <v>1926.925</v>
          </cell>
          <cell r="H122" t="str">
            <v>Fabrication</v>
          </cell>
        </row>
        <row r="123">
          <cell r="A123">
            <v>1889</v>
          </cell>
          <cell r="B123" t="str">
            <v>31.3.2002</v>
          </cell>
          <cell r="C123" t="str">
            <v>JSL GHOTI</v>
          </cell>
          <cell r="D123">
            <v>11.337</v>
          </cell>
          <cell r="E123" t="str">
            <v>RAVINDAR</v>
          </cell>
          <cell r="F123">
            <v>175</v>
          </cell>
          <cell r="G123">
            <v>1983.9749999999999</v>
          </cell>
          <cell r="H123" t="str">
            <v>Fabrication</v>
          </cell>
        </row>
      </sheetData>
      <sheetData sheetId="1" refreshError="1"/>
      <sheetData sheetId="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Unit Cost"/>
      <sheetName val="5"/>
      <sheetName val="6"/>
      <sheetName val="9"/>
      <sheetName val="10"/>
      <sheetName val="12"/>
      <sheetName val="13"/>
      <sheetName val="14"/>
      <sheetName val="15"/>
      <sheetName val="Sum"/>
      <sheetName val="Bar"/>
      <sheetName val="Sch 7(4)"/>
      <sheetName val="Sheet1"/>
      <sheetName val="Opening"/>
      <sheetName val="COST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nectors"/>
      <sheetName val="COST DATA"/>
      <sheetName val="Index Feb 09"/>
      <sheetName val="Data base Feb 09"/>
      <sheetName val="notes"/>
      <sheetName val="Overheads"/>
      <sheetName val="Rewised Overheads"/>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s>
    <sheetDataSet>
      <sheetData sheetId="0">
        <row r="1">
          <cell r="B1" t="str">
            <v>NAME OF MATERIAL</v>
          </cell>
        </row>
      </sheetData>
      <sheetData sheetId="1"/>
      <sheetData sheetId="2"/>
      <sheetData sheetId="3" refreshError="1">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Feb 2009)</v>
          </cell>
        </row>
        <row r="3">
          <cell r="D3" t="str">
            <v>Price</v>
          </cell>
          <cell r="E3" t="str">
            <v>8.24 % in Rs.</v>
          </cell>
        </row>
        <row r="5">
          <cell r="B5" t="str">
            <v>GROUP - XI</v>
          </cell>
          <cell r="E5">
            <v>8.24</v>
          </cell>
        </row>
        <row r="6">
          <cell r="B6" t="str">
            <v>33 kV Pin Insulators with G.I. Pins</v>
          </cell>
          <cell r="C6" t="str">
            <v>No</v>
          </cell>
          <cell r="D6">
            <v>565.16999999999996</v>
          </cell>
          <cell r="E6">
            <v>0</v>
          </cell>
          <cell r="F6">
            <v>565.16999999999996</v>
          </cell>
          <cell r="H6" t="str">
            <v>$</v>
          </cell>
        </row>
        <row r="7">
          <cell r="B7" t="str">
            <v>22 kV Pin Insulators with G.I. Pins</v>
          </cell>
          <cell r="C7" t="str">
            <v>No</v>
          </cell>
          <cell r="D7">
            <v>314.37</v>
          </cell>
          <cell r="E7">
            <v>0</v>
          </cell>
          <cell r="F7">
            <v>314.37</v>
          </cell>
          <cell r="H7" t="str">
            <v>$</v>
          </cell>
        </row>
        <row r="8">
          <cell r="B8" t="str">
            <v>11 kV Pin Insulators with G.I. Pins</v>
          </cell>
          <cell r="C8" t="str">
            <v>No</v>
          </cell>
          <cell r="D8">
            <v>89.14</v>
          </cell>
          <cell r="E8">
            <v>0</v>
          </cell>
          <cell r="F8">
            <v>89.14</v>
          </cell>
          <cell r="H8" t="str">
            <v>$</v>
          </cell>
        </row>
        <row r="9">
          <cell r="B9" t="str">
            <v>Antifog type Disc.Insulators 7000 Kg.for highly polluted area</v>
          </cell>
          <cell r="C9" t="str">
            <v>Nos</v>
          </cell>
          <cell r="D9">
            <v>493.46199999999999</v>
          </cell>
          <cell r="E9">
            <v>40.661268800000002</v>
          </cell>
          <cell r="F9">
            <v>534.12326880000001</v>
          </cell>
          <cell r="H9" t="str">
            <v>$</v>
          </cell>
        </row>
        <row r="10">
          <cell r="B10" t="str">
            <v>Disc Insulator 11 KV 7000 KG.</v>
          </cell>
          <cell r="C10" t="str">
            <v>Nos</v>
          </cell>
          <cell r="D10">
            <v>203.66</v>
          </cell>
          <cell r="E10">
            <v>16.781583999999999</v>
          </cell>
          <cell r="F10">
            <v>220.44158400000001</v>
          </cell>
          <cell r="H10" t="str">
            <v>$</v>
          </cell>
        </row>
        <row r="11">
          <cell r="B11" t="str">
            <v>Disc Insulator 11 KV 4500 KG.</v>
          </cell>
          <cell r="C11" t="str">
            <v>Nos</v>
          </cell>
          <cell r="D11">
            <v>217.91</v>
          </cell>
          <cell r="E11">
            <v>0</v>
          </cell>
          <cell r="F11">
            <v>217.91</v>
          </cell>
          <cell r="H11" t="str">
            <v>$</v>
          </cell>
        </row>
        <row r="12">
          <cell r="B12" t="str">
            <v>L.T.Shackle Insulator</v>
          </cell>
          <cell r="C12" t="str">
            <v>Nos</v>
          </cell>
          <cell r="D12">
            <v>5.01</v>
          </cell>
          <cell r="E12">
            <v>0</v>
          </cell>
          <cell r="F12">
            <v>5.01</v>
          </cell>
          <cell r="H12" t="str">
            <v>$</v>
          </cell>
        </row>
        <row r="13">
          <cell r="B13" t="str">
            <v>L.T.Shackle hardware</v>
          </cell>
          <cell r="C13" t="str">
            <v>Pair</v>
          </cell>
          <cell r="D13">
            <v>23.72</v>
          </cell>
          <cell r="E13">
            <v>0</v>
          </cell>
          <cell r="F13">
            <v>23.72</v>
          </cell>
          <cell r="H13" t="str">
            <v>$</v>
          </cell>
        </row>
        <row r="14">
          <cell r="B14" t="str">
            <v>Stay Insulators</v>
          </cell>
          <cell r="C14" t="str">
            <v>No</v>
          </cell>
          <cell r="D14">
            <v>4.07</v>
          </cell>
          <cell r="E14">
            <v>0</v>
          </cell>
          <cell r="F14">
            <v>4.07</v>
          </cell>
          <cell r="H14" t="str">
            <v>$</v>
          </cell>
        </row>
        <row r="15">
          <cell r="B15" t="str">
            <v>H.T.Stay Set</v>
          </cell>
          <cell r="C15" t="str">
            <v>Set</v>
          </cell>
          <cell r="D15">
            <v>900.87</v>
          </cell>
          <cell r="E15">
            <v>0</v>
          </cell>
          <cell r="F15">
            <v>900.87</v>
          </cell>
          <cell r="H15" t="str">
            <v>$</v>
          </cell>
        </row>
        <row r="16">
          <cell r="B16" t="str">
            <v>L.T. Stay sets</v>
          </cell>
          <cell r="C16" t="str">
            <v>Set</v>
          </cell>
          <cell r="D16">
            <v>712.48</v>
          </cell>
          <cell r="E16">
            <v>0</v>
          </cell>
          <cell r="F16">
            <v>712.48</v>
          </cell>
          <cell r="H16" t="str">
            <v>$</v>
          </cell>
        </row>
        <row r="17">
          <cell r="B17" t="str">
            <v>Earthing Sets H.T</v>
          </cell>
          <cell r="C17" t="str">
            <v>Set</v>
          </cell>
          <cell r="D17">
            <v>225.42</v>
          </cell>
          <cell r="E17">
            <v>0</v>
          </cell>
          <cell r="F17">
            <v>225.42</v>
          </cell>
          <cell r="H17" t="str">
            <v>$</v>
          </cell>
        </row>
        <row r="18">
          <cell r="B18" t="str">
            <v>Earthing Sets L.T.</v>
          </cell>
          <cell r="C18" t="str">
            <v>Set</v>
          </cell>
          <cell r="D18">
            <v>109.03</v>
          </cell>
          <cell r="E18">
            <v>0</v>
          </cell>
          <cell r="F18">
            <v>109.03</v>
          </cell>
          <cell r="H18" t="str">
            <v>$</v>
          </cell>
        </row>
        <row r="19">
          <cell r="B19" t="str">
            <v>W.P.Wire 10 mm2 T/C 1100 V Grade</v>
          </cell>
          <cell r="C19" t="str">
            <v>Coil</v>
          </cell>
          <cell r="D19">
            <v>1361.07</v>
          </cell>
          <cell r="E19">
            <v>112.152168</v>
          </cell>
          <cell r="F19">
            <v>1473.222168</v>
          </cell>
          <cell r="H19" t="str">
            <v>$</v>
          </cell>
        </row>
        <row r="20">
          <cell r="B20" t="str">
            <v>do-         4 mm2 T/C 1100 V Grade</v>
          </cell>
          <cell r="C20" t="str">
            <v>Coil</v>
          </cell>
          <cell r="D20">
            <v>650.69000000000005</v>
          </cell>
          <cell r="E20">
            <v>53.616856000000006</v>
          </cell>
          <cell r="F20">
            <v>704.30685600000004</v>
          </cell>
          <cell r="H20" t="str">
            <v>$</v>
          </cell>
        </row>
        <row r="21">
          <cell r="B21" t="str">
            <v>do-       2.5 mm2 T/C 1100 V Grade</v>
          </cell>
          <cell r="C21" t="str">
            <v>Coil</v>
          </cell>
          <cell r="D21">
            <v>402.75</v>
          </cell>
          <cell r="E21">
            <v>33.186599999999999</v>
          </cell>
          <cell r="F21">
            <v>435.9366</v>
          </cell>
          <cell r="H21" t="str">
            <v>$</v>
          </cell>
        </row>
        <row r="22">
          <cell r="B22" t="str">
            <v>do-       1.5 mm2 T/C 1100 V Grade</v>
          </cell>
          <cell r="C22" t="str">
            <v>Coil</v>
          </cell>
          <cell r="D22">
            <v>350.85</v>
          </cell>
          <cell r="E22">
            <v>28.910040000000002</v>
          </cell>
          <cell r="F22">
            <v>379.76004</v>
          </cell>
          <cell r="H22" t="str">
            <v>$</v>
          </cell>
        </row>
        <row r="23">
          <cell r="B23" t="str">
            <v>L.T. PVC armoured cable 3 1/2 C 50 sq.mm.</v>
          </cell>
          <cell r="C23" t="str">
            <v>RMT</v>
          </cell>
          <cell r="D23">
            <v>134.72139999999999</v>
          </cell>
          <cell r="E23">
            <v>11.101043359999998</v>
          </cell>
          <cell r="F23">
            <v>145.82244335999999</v>
          </cell>
          <cell r="H23" t="str">
            <v>$</v>
          </cell>
        </row>
        <row r="24">
          <cell r="B24" t="str">
            <v>L.T. PVC armoured cable 3 1/2 C 35 sq.mm.</v>
          </cell>
          <cell r="C24" t="str">
            <v>RMT</v>
          </cell>
          <cell r="D24">
            <v>101.01273</v>
          </cell>
          <cell r="E24">
            <v>8.3234489519999997</v>
          </cell>
          <cell r="F24">
            <v>109.33617895200001</v>
          </cell>
          <cell r="H24" t="str">
            <v>$</v>
          </cell>
        </row>
        <row r="25">
          <cell r="B25" t="str">
            <v>L.T.PVC Armoured cable 4core 16sq.mm.</v>
          </cell>
          <cell r="C25" t="str">
            <v>RMT</v>
          </cell>
          <cell r="D25">
            <v>71.112620000000007</v>
          </cell>
          <cell r="E25">
            <v>5.8596798880000005</v>
          </cell>
          <cell r="F25">
            <v>76.972299888000009</v>
          </cell>
          <cell r="H25" t="str">
            <v>$</v>
          </cell>
        </row>
        <row r="26">
          <cell r="B26" t="str">
            <v>L.T. PVC armoured cable 2/C 16 Sq.mm</v>
          </cell>
          <cell r="C26" t="str">
            <v>RMT</v>
          </cell>
          <cell r="D26">
            <v>46.140140000000002</v>
          </cell>
          <cell r="E26">
            <v>3.8019475360000001</v>
          </cell>
          <cell r="F26">
            <v>49.942087536000003</v>
          </cell>
          <cell r="H26" t="str">
            <v>$</v>
          </cell>
        </row>
        <row r="27">
          <cell r="B27" t="str">
            <v>L.T. XLPE cable 3.5 Core 300 mm2</v>
          </cell>
          <cell r="C27" t="str">
            <v>RMT</v>
          </cell>
          <cell r="D27">
            <v>439.19074000000001</v>
          </cell>
          <cell r="E27">
            <v>36.189316976000001</v>
          </cell>
          <cell r="F27">
            <v>475.38005697599999</v>
          </cell>
          <cell r="G27" t="str">
            <v/>
          </cell>
          <cell r="H27" t="str">
            <v>$</v>
          </cell>
        </row>
        <row r="28">
          <cell r="B28" t="str">
            <v>L.T. XLPE cable 3.5 Core 240 mm2</v>
          </cell>
          <cell r="C28" t="str">
            <v>RMT</v>
          </cell>
          <cell r="D28">
            <v>364.8544</v>
          </cell>
          <cell r="E28">
            <v>30.064002559999999</v>
          </cell>
          <cell r="F28">
            <v>394.91840256</v>
          </cell>
          <cell r="H28" t="str">
            <v>$</v>
          </cell>
        </row>
        <row r="29">
          <cell r="B29" t="str">
            <v>L.T. XLPE Armoured cable185 sq.mm.</v>
          </cell>
          <cell r="C29" t="str">
            <v>RMT</v>
          </cell>
          <cell r="D29">
            <v>288.49520999999999</v>
          </cell>
          <cell r="E29">
            <v>23.772005304</v>
          </cell>
          <cell r="F29">
            <v>312.26721530399999</v>
          </cell>
          <cell r="H29" t="str">
            <v>$</v>
          </cell>
        </row>
        <row r="30">
          <cell r="B30" t="str">
            <v>L.T.XLPE Armoured cable120 sq.mm.</v>
          </cell>
          <cell r="C30" t="str">
            <v>RMT</v>
          </cell>
          <cell r="D30">
            <v>194.81834000000001</v>
          </cell>
          <cell r="E30">
            <v>16.053031216000001</v>
          </cell>
          <cell r="F30">
            <v>210.871371216</v>
          </cell>
          <cell r="H30" t="str">
            <v>$</v>
          </cell>
        </row>
        <row r="31">
          <cell r="B31" t="str">
            <v>L.T.XLPE Armoured cable70 sq.mm.</v>
          </cell>
          <cell r="C31" t="str">
            <v>RMT</v>
          </cell>
          <cell r="D31">
            <v>135.11591000000001</v>
          </cell>
          <cell r="E31">
            <v>11.133550984000001</v>
          </cell>
          <cell r="F31">
            <v>146.24946098400002</v>
          </cell>
          <cell r="H31" t="str">
            <v>$</v>
          </cell>
        </row>
        <row r="32">
          <cell r="B32" t="str">
            <v>L.T.Aerial bunched cable(3x120)</v>
          </cell>
          <cell r="C32" t="str">
            <v>RMT</v>
          </cell>
          <cell r="D32">
            <v>200.19470999999999</v>
          </cell>
          <cell r="E32">
            <v>16.496044103999999</v>
          </cell>
          <cell r="F32">
            <v>216.69075410399998</v>
          </cell>
          <cell r="H32" t="str">
            <v>$</v>
          </cell>
        </row>
        <row r="33">
          <cell r="B33" t="str">
            <v>L.T.Aerial bunched cable(3x70)</v>
          </cell>
          <cell r="C33" t="str">
            <v>RMT</v>
          </cell>
          <cell r="D33">
            <v>129.20081999999999</v>
          </cell>
          <cell r="E33">
            <v>10.646147568</v>
          </cell>
          <cell r="F33">
            <v>139.846967568</v>
          </cell>
          <cell r="H33" t="str">
            <v>$</v>
          </cell>
        </row>
        <row r="34">
          <cell r="B34" t="str">
            <v>L.T.Aerial bunched cable(3x50)</v>
          </cell>
          <cell r="C34" t="str">
            <v>RMT</v>
          </cell>
          <cell r="D34">
            <v>96.373509999999996</v>
          </cell>
          <cell r="E34">
            <v>7.9411772239999996</v>
          </cell>
          <cell r="F34">
            <v>104.314687224</v>
          </cell>
          <cell r="H34" t="str">
            <v>$</v>
          </cell>
        </row>
        <row r="35">
          <cell r="B35" t="str">
            <v>XLPE Cable 33 KV, 3 C / 300 mm sq.</v>
          </cell>
          <cell r="C35" t="str">
            <v>RMT</v>
          </cell>
          <cell r="D35">
            <v>1694.88634</v>
          </cell>
          <cell r="E35">
            <v>139.65863441600001</v>
          </cell>
          <cell r="F35">
            <v>1834.5449744160001</v>
          </cell>
          <cell r="H35" t="str">
            <v>$</v>
          </cell>
        </row>
        <row r="36">
          <cell r="B36" t="str">
            <v>XLPE Cable 22 KV, 3 C / 300 mm sq.</v>
          </cell>
          <cell r="C36" t="str">
            <v>RMT</v>
          </cell>
          <cell r="D36">
            <v>1302.88634</v>
          </cell>
          <cell r="E36">
            <v>107.357834416</v>
          </cell>
          <cell r="F36">
            <v>1410.2441744160001</v>
          </cell>
          <cell r="H36" t="str">
            <v>$</v>
          </cell>
        </row>
        <row r="37">
          <cell r="B37" t="str">
            <v>XLPE Cable 22 KV, 3 C / 240 mm sq.</v>
          </cell>
          <cell r="C37" t="str">
            <v>RMT</v>
          </cell>
          <cell r="D37">
            <v>1215.0973200000001</v>
          </cell>
          <cell r="E37">
            <v>100.124019168</v>
          </cell>
          <cell r="F37">
            <v>1315.221339168</v>
          </cell>
          <cell r="H37" t="str">
            <v>$</v>
          </cell>
        </row>
        <row r="38">
          <cell r="B38" t="str">
            <v>XLPE Cable 22 KV, 3 C / 95 mm sq.</v>
          </cell>
          <cell r="C38" t="str">
            <v>RMT</v>
          </cell>
          <cell r="D38">
            <v>747.82795999999996</v>
          </cell>
          <cell r="E38">
            <v>61.621023903999998</v>
          </cell>
          <cell r="F38">
            <v>809.44898390399999</v>
          </cell>
          <cell r="H38" t="str">
            <v>$</v>
          </cell>
        </row>
        <row r="39">
          <cell r="B39" t="str">
            <v>XLPE Cable 11 kV 3C 400 sq.mm.</v>
          </cell>
          <cell r="C39" t="str">
            <v>RMT</v>
          </cell>
          <cell r="D39">
            <v>1327.4294199999999</v>
          </cell>
          <cell r="E39">
            <v>109.380184208</v>
          </cell>
          <cell r="F39">
            <v>1436.8096042079999</v>
          </cell>
          <cell r="H39" t="str">
            <v>$</v>
          </cell>
        </row>
        <row r="40">
          <cell r="B40" t="str">
            <v>XLPE Cable 11 KV, 3 C / 300 mm sq.</v>
          </cell>
          <cell r="C40" t="str">
            <v>RMT</v>
          </cell>
          <cell r="D40">
            <v>1076.88634</v>
          </cell>
          <cell r="E40">
            <v>88.735434416000004</v>
          </cell>
          <cell r="F40">
            <v>1165.6217744160001</v>
          </cell>
          <cell r="H40" t="str">
            <v>$</v>
          </cell>
        </row>
        <row r="41">
          <cell r="B41" t="str">
            <v>XLPE Cable 11 KV, 3 C / 240 mm sq.</v>
          </cell>
          <cell r="C41" t="str">
            <v>RMT</v>
          </cell>
          <cell r="D41">
            <v>906.09731999999997</v>
          </cell>
          <cell r="E41">
            <v>74.662419168</v>
          </cell>
          <cell r="F41">
            <v>980.75973916800001</v>
          </cell>
          <cell r="H41" t="str">
            <v>$</v>
          </cell>
        </row>
        <row r="42">
          <cell r="B42" t="str">
            <v>XLPE Cable 11 KV, 3 C / 185 mm sq.</v>
          </cell>
          <cell r="C42" t="str">
            <v>RMT</v>
          </cell>
          <cell r="D42">
            <v>790.42981999999995</v>
          </cell>
          <cell r="E42">
            <v>65.131417167999999</v>
          </cell>
          <cell r="F42">
            <v>855.56123716799993</v>
          </cell>
          <cell r="H42" t="str">
            <v>$</v>
          </cell>
        </row>
        <row r="43">
          <cell r="B43" t="str">
            <v>XLPE Cable 11 KV, 3 C / 95 mm sq.</v>
          </cell>
          <cell r="C43" t="str">
            <v>RMT</v>
          </cell>
          <cell r="D43">
            <v>515.82795999999996</v>
          </cell>
          <cell r="E43">
            <v>42.504223904</v>
          </cell>
          <cell r="F43">
            <v>558.33218390399998</v>
          </cell>
          <cell r="G43" t="str">
            <v/>
          </cell>
          <cell r="H43" t="str">
            <v>$</v>
          </cell>
        </row>
        <row r="44">
          <cell r="B44" t="str">
            <v>XLPE Cable 11 kV 3C 50 sq.mm.</v>
          </cell>
          <cell r="C44" t="str">
            <v>RMT</v>
          </cell>
          <cell r="D44">
            <v>407.42444</v>
          </cell>
          <cell r="E44">
            <v>33.571773856</v>
          </cell>
          <cell r="F44">
            <v>440.996213856</v>
          </cell>
          <cell r="H44" t="str">
            <v>$</v>
          </cell>
        </row>
        <row r="45">
          <cell r="B45" t="str">
            <v>XLPE Cable 11 kV 3C 35 sq.mm.</v>
          </cell>
          <cell r="C45" t="str">
            <v>RMT</v>
          </cell>
          <cell r="D45">
            <v>344.68335999999999</v>
          </cell>
          <cell r="E45">
            <v>28.401908863999999</v>
          </cell>
          <cell r="F45">
            <v>373.085268864</v>
          </cell>
          <cell r="H45" t="str">
            <v>$</v>
          </cell>
        </row>
        <row r="46">
          <cell r="B46" t="str">
            <v>Armoured Copper control cable 7Cx2.5 sq.mm.</v>
          </cell>
          <cell r="C46" t="str">
            <v>RMT</v>
          </cell>
          <cell r="D46">
            <v>63.86739</v>
          </cell>
          <cell r="E46">
            <v>5.2626729360000004</v>
          </cell>
          <cell r="F46">
            <v>69.130062936000002</v>
          </cell>
          <cell r="H46" t="str">
            <v>$</v>
          </cell>
        </row>
        <row r="47">
          <cell r="B47" t="str">
            <v>Armoured Copper control cable 2Cx2.5 sq.mm.</v>
          </cell>
          <cell r="C47" t="str">
            <v>RMT</v>
          </cell>
          <cell r="D47">
            <v>29.697099999999999</v>
          </cell>
          <cell r="E47">
            <v>2.4470410399999998</v>
          </cell>
          <cell r="F47">
            <v>32.144141040000001</v>
          </cell>
          <cell r="H47" t="str">
            <v>$</v>
          </cell>
        </row>
        <row r="48">
          <cell r="B48" t="str">
            <v>19 C X 2.5 sq mm  Copper Cable</v>
          </cell>
          <cell r="C48" t="str">
            <v>RMT</v>
          </cell>
          <cell r="D48">
            <v>123.36448</v>
          </cell>
          <cell r="E48">
            <v>10.165233152000001</v>
          </cell>
          <cell r="F48">
            <v>133.529713152</v>
          </cell>
          <cell r="H48" t="str">
            <v>$</v>
          </cell>
        </row>
        <row r="49">
          <cell r="B49" t="str">
            <v>12 C X 2.5 sq mm  Copper Cable</v>
          </cell>
          <cell r="C49" t="str">
            <v>RMT</v>
          </cell>
          <cell r="D49">
            <v>78.92559</v>
          </cell>
          <cell r="E49">
            <v>6.5034686160000001</v>
          </cell>
          <cell r="F49">
            <v>85.429058616000006</v>
          </cell>
          <cell r="H49" t="str">
            <v>$</v>
          </cell>
        </row>
        <row r="50">
          <cell r="B50" t="str">
            <v>Un-Armoured Copper control cable 7Cx2.5 sq.mm.</v>
          </cell>
          <cell r="C50" t="str">
            <v>RMT</v>
          </cell>
          <cell r="D50">
            <v>42.72889</v>
          </cell>
          <cell r="E50">
            <v>3.5208605359999998</v>
          </cell>
          <cell r="F50">
            <v>46.249750536000001</v>
          </cell>
          <cell r="H50" t="str">
            <v>$</v>
          </cell>
        </row>
        <row r="51">
          <cell r="B51" t="str">
            <v>4 C X 2.5 sq mm  Copper Cable</v>
          </cell>
          <cell r="C51" t="str">
            <v>RMT</v>
          </cell>
          <cell r="D51">
            <v>26.177949999999999</v>
          </cell>
          <cell r="E51">
            <v>2.1570630799999999</v>
          </cell>
          <cell r="F51">
            <v>28.33501308</v>
          </cell>
          <cell r="H51" t="str">
            <v>$</v>
          </cell>
        </row>
        <row r="52">
          <cell r="B52" t="str">
            <v>2 C X 2.5 sq mm  Copper Cable</v>
          </cell>
          <cell r="C52" t="str">
            <v>RMT</v>
          </cell>
          <cell r="D52">
            <v>13.5726</v>
          </cell>
          <cell r="E52">
            <v>1.1183822400000001</v>
          </cell>
          <cell r="F52">
            <v>14.69098224</v>
          </cell>
          <cell r="H52" t="str">
            <v>$</v>
          </cell>
        </row>
        <row r="53">
          <cell r="B53" t="str">
            <v>L.T. PVC armoured cable 2/C 50 Sq.mm</v>
          </cell>
          <cell r="C53" t="str">
            <v>KM</v>
          </cell>
          <cell r="D53">
            <v>0</v>
          </cell>
          <cell r="E53">
            <v>0</v>
          </cell>
          <cell r="F53">
            <v>0</v>
          </cell>
          <cell r="H53" t="str">
            <v>$</v>
          </cell>
        </row>
        <row r="54">
          <cell r="B54" t="str">
            <v>R.S. service connection pipe 25 mm dia</v>
          </cell>
          <cell r="C54" t="str">
            <v>Mtr</v>
          </cell>
          <cell r="D54">
            <v>0</v>
          </cell>
          <cell r="E54">
            <v>0</v>
          </cell>
          <cell r="F54">
            <v>0</v>
          </cell>
          <cell r="G54" t="str">
            <v>**</v>
          </cell>
          <cell r="H54" t="str">
            <v>$</v>
          </cell>
        </row>
        <row r="55">
          <cell r="B55" t="str">
            <v>R.S. service connection pipe 20 mm dia</v>
          </cell>
          <cell r="C55" t="str">
            <v>Mtr.</v>
          </cell>
          <cell r="D55">
            <v>0</v>
          </cell>
          <cell r="E55">
            <v>0</v>
          </cell>
          <cell r="F55">
            <v>0</v>
          </cell>
          <cell r="G55" t="str">
            <v>**</v>
          </cell>
          <cell r="H55" t="str">
            <v>$</v>
          </cell>
        </row>
        <row r="56">
          <cell r="B56" t="str">
            <v>33 KV Pin Insulators{CD 840mm]</v>
          </cell>
          <cell r="C56" t="str">
            <v>No.</v>
          </cell>
          <cell r="D56">
            <v>400.08</v>
          </cell>
          <cell r="E56">
            <v>0</v>
          </cell>
          <cell r="F56">
            <v>400.08</v>
          </cell>
          <cell r="H56" t="str">
            <v>$</v>
          </cell>
        </row>
        <row r="58">
          <cell r="B58" t="str">
            <v xml:space="preserve">S.P.Static Meter 5-30 A with LCD display with Box   </v>
          </cell>
          <cell r="C58" t="str">
            <v>No.</v>
          </cell>
          <cell r="D58">
            <v>661</v>
          </cell>
          <cell r="E58">
            <v>54.4664</v>
          </cell>
          <cell r="F58">
            <v>715.46640000000002</v>
          </cell>
          <cell r="H58" t="str">
            <v>$</v>
          </cell>
        </row>
        <row r="59">
          <cell r="B59" t="str">
            <v>S.P.Static Meter 5-30 A With LCD Display without Box</v>
          </cell>
          <cell r="C59" t="str">
            <v>No.</v>
          </cell>
          <cell r="D59">
            <v>558</v>
          </cell>
          <cell r="E59">
            <v>45.979199999999999</v>
          </cell>
          <cell r="F59">
            <v>603.97919999999999</v>
          </cell>
          <cell r="H59" t="str">
            <v>$</v>
          </cell>
        </row>
        <row r="60">
          <cell r="B60" t="str">
            <v>S.P.Static Meter 10-60 A with LCD Display with Box</v>
          </cell>
          <cell r="C60" t="str">
            <v>No.</v>
          </cell>
          <cell r="D60">
            <v>942.83</v>
          </cell>
          <cell r="E60">
            <v>0</v>
          </cell>
          <cell r="F60">
            <v>942.83</v>
          </cell>
          <cell r="H60" t="str">
            <v>$</v>
          </cell>
        </row>
        <row r="61">
          <cell r="B61" t="str">
            <v xml:space="preserve">T.P.Meter 10-40 A Static type with KWH &amp; KVAMD </v>
          </cell>
          <cell r="C61" t="str">
            <v>No.</v>
          </cell>
          <cell r="D61">
            <v>1805</v>
          </cell>
          <cell r="E61">
            <v>148.732</v>
          </cell>
          <cell r="F61">
            <v>1953.732</v>
          </cell>
          <cell r="H61" t="str">
            <v>$</v>
          </cell>
        </row>
        <row r="62">
          <cell r="B62" t="str">
            <v>C.T.Op Metering Unit of 50/5A rating with electronic type meter, cabinet etc.</v>
          </cell>
          <cell r="C62" t="str">
            <v>Set</v>
          </cell>
          <cell r="D62">
            <v>19084.47</v>
          </cell>
          <cell r="E62">
            <v>1572.560328</v>
          </cell>
          <cell r="F62">
            <v>20657.030328000001</v>
          </cell>
          <cell r="H62" t="str">
            <v>$</v>
          </cell>
        </row>
        <row r="63">
          <cell r="B63" t="str">
            <v>C.T.Op Metering Unit of 100/5A rating with electronic type meter, cabinet etc.</v>
          </cell>
          <cell r="C63" t="str">
            <v>Set</v>
          </cell>
          <cell r="D63">
            <v>19084.47</v>
          </cell>
          <cell r="E63">
            <v>1572.560328</v>
          </cell>
          <cell r="F63">
            <v>20657.030328000001</v>
          </cell>
          <cell r="H63" t="str">
            <v>$</v>
          </cell>
        </row>
        <row r="64">
          <cell r="B64" t="str">
            <v>C.T.Operated Electronic Meter 50/5A with Communication Port RS-232.</v>
          </cell>
          <cell r="C64" t="str">
            <v>No</v>
          </cell>
          <cell r="D64">
            <v>2429.75</v>
          </cell>
          <cell r="E64">
            <v>200.2114</v>
          </cell>
          <cell r="F64">
            <v>2629.9614000000001</v>
          </cell>
          <cell r="H64" t="str">
            <v>$</v>
          </cell>
        </row>
        <row r="65">
          <cell r="B65" t="str">
            <v>C.T.Operated Electronic Meter 100/5A with Communication Port RS-232.</v>
          </cell>
          <cell r="C65" t="str">
            <v>No.</v>
          </cell>
          <cell r="D65">
            <v>2429.75</v>
          </cell>
          <cell r="E65">
            <v>200.2114</v>
          </cell>
          <cell r="F65">
            <v>2629.9614000000001</v>
          </cell>
          <cell r="H65" t="str">
            <v>$</v>
          </cell>
        </row>
        <row r="66">
          <cell r="B66" t="str">
            <v>H.T.Static Three Vector T.O.D. Meter</v>
          </cell>
          <cell r="C66" t="str">
            <v>No</v>
          </cell>
          <cell r="D66">
            <v>3016.26</v>
          </cell>
          <cell r="E66">
            <v>248.53982400000001</v>
          </cell>
          <cell r="F66">
            <v>3264.7998240000002</v>
          </cell>
          <cell r="H66" t="str">
            <v>$</v>
          </cell>
        </row>
        <row r="67">
          <cell r="B67" t="str">
            <v>L.T. C.T. Operated Meter Box [without CT &amp; Meter]</v>
          </cell>
          <cell r="C67" t="str">
            <v>No.</v>
          </cell>
          <cell r="D67">
            <v>1489.81</v>
          </cell>
          <cell r="E67">
            <v>122.760344</v>
          </cell>
          <cell r="F67">
            <v>1612.570344</v>
          </cell>
          <cell r="H67" t="str">
            <v>$</v>
          </cell>
        </row>
        <row r="68">
          <cell r="B68" t="str">
            <v xml:space="preserve">L.T. Current Transformer. 500/5A  </v>
          </cell>
          <cell r="C68" t="str">
            <v>No.</v>
          </cell>
          <cell r="D68">
            <v>193</v>
          </cell>
          <cell r="E68">
            <v>0</v>
          </cell>
          <cell r="F68">
            <v>193</v>
          </cell>
          <cell r="H68" t="str">
            <v>$</v>
          </cell>
        </row>
        <row r="69">
          <cell r="B69" t="str">
            <v xml:space="preserve">L.T. Current Transformer. 300/5A </v>
          </cell>
          <cell r="C69" t="str">
            <v>No.</v>
          </cell>
          <cell r="D69">
            <v>193</v>
          </cell>
          <cell r="E69">
            <v>0</v>
          </cell>
          <cell r="F69">
            <v>193</v>
          </cell>
          <cell r="H69" t="str">
            <v>$</v>
          </cell>
        </row>
        <row r="70">
          <cell r="B70" t="str">
            <v xml:space="preserve">L.T. Current Transformer. 200/5A </v>
          </cell>
          <cell r="C70" t="str">
            <v>No.</v>
          </cell>
          <cell r="D70">
            <v>148</v>
          </cell>
          <cell r="E70">
            <v>12.1952</v>
          </cell>
          <cell r="F70">
            <v>160.1952</v>
          </cell>
          <cell r="H70" t="str">
            <v>$</v>
          </cell>
        </row>
        <row r="71">
          <cell r="B71" t="str">
            <v>L.T.Dist.Boxes 25/63 KVA with MCCB</v>
          </cell>
          <cell r="C71" t="str">
            <v>No</v>
          </cell>
          <cell r="D71">
            <v>14648.46</v>
          </cell>
          <cell r="E71">
            <v>1207.0331039999999</v>
          </cell>
          <cell r="F71">
            <v>15855.493103999999</v>
          </cell>
          <cell r="H71" t="str">
            <v>$</v>
          </cell>
        </row>
        <row r="72">
          <cell r="B72" t="str">
            <v>L.T.Dist.Boxes 25/63 KVA with KITKAT</v>
          </cell>
          <cell r="C72" t="str">
            <v>No</v>
          </cell>
          <cell r="D72">
            <v>11740.18</v>
          </cell>
          <cell r="E72">
            <v>967.39083200000005</v>
          </cell>
          <cell r="F72">
            <v>12707.570832000001</v>
          </cell>
          <cell r="H72" t="str">
            <v>$</v>
          </cell>
        </row>
        <row r="73">
          <cell r="B73" t="str">
            <v>L.T.Dist.Boxes 100 KVA with MCCB</v>
          </cell>
          <cell r="C73" t="str">
            <v>No</v>
          </cell>
          <cell r="D73">
            <v>14648.46</v>
          </cell>
          <cell r="E73">
            <v>1207.0331039999999</v>
          </cell>
          <cell r="F73">
            <v>15855.493103999999</v>
          </cell>
          <cell r="H73" t="str">
            <v>$</v>
          </cell>
        </row>
        <row r="74">
          <cell r="B74" t="str">
            <v>L.T.Dist.Boxes 100 KVA with KITKAT</v>
          </cell>
          <cell r="C74" t="str">
            <v>No</v>
          </cell>
          <cell r="D74">
            <v>12275.47</v>
          </cell>
          <cell r="E74">
            <v>1011.4987279999999</v>
          </cell>
          <cell r="F74">
            <v>13286.968728</v>
          </cell>
          <cell r="H74" t="str">
            <v>e</v>
          </cell>
        </row>
        <row r="75">
          <cell r="B75" t="str">
            <v>L.T.Dist.Boxes 200 KVA with MCCB</v>
          </cell>
          <cell r="C75" t="str">
            <v>No</v>
          </cell>
          <cell r="D75">
            <v>24892.36</v>
          </cell>
          <cell r="E75">
            <v>2051.1304639999998</v>
          </cell>
          <cell r="F75">
            <v>26943.490464000002</v>
          </cell>
          <cell r="H75" t="str">
            <v>$</v>
          </cell>
        </row>
        <row r="76">
          <cell r="B76" t="str">
            <v>Common Meter Reading Instru. for Static Meters.</v>
          </cell>
          <cell r="C76" t="str">
            <v>No</v>
          </cell>
          <cell r="D76">
            <v>29500</v>
          </cell>
          <cell r="E76">
            <v>0</v>
          </cell>
          <cell r="F76">
            <v>29500</v>
          </cell>
          <cell r="H76" t="str">
            <v>$</v>
          </cell>
        </row>
        <row r="77">
          <cell r="B77" t="str">
            <v>Single Phase Distribution Box 15/25 KVA</v>
          </cell>
          <cell r="C77" t="str">
            <v>No</v>
          </cell>
          <cell r="D77">
            <v>2651.32</v>
          </cell>
          <cell r="E77">
            <v>218.46876800000001</v>
          </cell>
          <cell r="F77">
            <v>2869.7887680000003</v>
          </cell>
          <cell r="H77" t="str">
            <v>$</v>
          </cell>
        </row>
        <row r="81">
          <cell r="B81" t="str">
            <v>Item</v>
          </cell>
          <cell r="C81" t="str">
            <v>Size</v>
          </cell>
          <cell r="F81" t="str">
            <v>Ex. Work Rate</v>
          </cell>
        </row>
        <row r="82">
          <cell r="B82" t="str">
            <v>Ant To Ant</v>
          </cell>
          <cell r="C82" t="str">
            <v>50 SQ. MM</v>
          </cell>
          <cell r="F82">
            <v>130</v>
          </cell>
          <cell r="H82" t="str">
            <v>*</v>
          </cell>
        </row>
        <row r="83">
          <cell r="B83" t="str">
            <v>GNAT To GNAT</v>
          </cell>
          <cell r="C83" t="str">
            <v xml:space="preserve">25 SQ. MM </v>
          </cell>
          <cell r="F83">
            <v>130</v>
          </cell>
          <cell r="H83" t="str">
            <v>*</v>
          </cell>
        </row>
        <row r="84">
          <cell r="B84" t="str">
            <v>WEASEL TO WEASEL</v>
          </cell>
          <cell r="C84" t="str">
            <v>0.03 SQ. INCH</v>
          </cell>
          <cell r="F84">
            <v>130</v>
          </cell>
          <cell r="H84" t="str">
            <v>*</v>
          </cell>
        </row>
        <row r="85">
          <cell r="B85" t="str">
            <v>WEASEL To ANT/ GNAT</v>
          </cell>
          <cell r="C85" t="str">
            <v>0.03 SQ. INCH</v>
          </cell>
          <cell r="H85" t="str">
            <v>*</v>
          </cell>
        </row>
        <row r="86">
          <cell r="B86" t="str">
            <v>RABIT To RABIT</v>
          </cell>
          <cell r="C86" t="str">
            <v>0.05 SQ. Inch</v>
          </cell>
          <cell r="F86">
            <v>130</v>
          </cell>
          <cell r="H86" t="str">
            <v>*</v>
          </cell>
        </row>
        <row r="87">
          <cell r="B87" t="str">
            <v>RACCON TO RACCON</v>
          </cell>
          <cell r="C87" t="str">
            <v>0.08 SQ. INCH</v>
          </cell>
          <cell r="F87">
            <v>550</v>
          </cell>
          <cell r="H87" t="str">
            <v>*</v>
          </cell>
        </row>
        <row r="88">
          <cell r="B88" t="str">
            <v>DOG TO DOG</v>
          </cell>
          <cell r="C88" t="str">
            <v>0.1SQ. INCH</v>
          </cell>
          <cell r="F88">
            <v>700</v>
          </cell>
          <cell r="H88" t="str">
            <v>*</v>
          </cell>
        </row>
        <row r="89">
          <cell r="B89" t="str">
            <v>PANTHER TO PANTHER</v>
          </cell>
          <cell r="C89" t="str">
            <v>0.2 SQ. INCH</v>
          </cell>
          <cell r="F89">
            <v>900</v>
          </cell>
          <cell r="H89" t="str">
            <v>*</v>
          </cell>
        </row>
        <row r="93">
          <cell r="B93" t="str">
            <v>ACSR Panther</v>
          </cell>
          <cell r="C93" t="str">
            <v>Rmt</v>
          </cell>
          <cell r="D93">
            <v>86.975369999999998</v>
          </cell>
          <cell r="E93">
            <v>7.1667704880000001</v>
          </cell>
          <cell r="F93">
            <v>94.142140487999995</v>
          </cell>
          <cell r="H93" t="str">
            <v>$</v>
          </cell>
        </row>
        <row r="94">
          <cell r="B94" t="str">
            <v>ACSR Dog</v>
          </cell>
          <cell r="C94" t="str">
            <v>Rmt</v>
          </cell>
          <cell r="D94">
            <v>38.315179999999998</v>
          </cell>
          <cell r="E94">
            <v>3.1571708319999998</v>
          </cell>
          <cell r="F94">
            <v>41.472350831999997</v>
          </cell>
          <cell r="H94" t="str">
            <v>$</v>
          </cell>
        </row>
        <row r="95">
          <cell r="B95" t="str">
            <v>ACSR Weasel</v>
          </cell>
          <cell r="C95" t="str">
            <v>Rmt</v>
          </cell>
          <cell r="D95">
            <v>11.990119999999999</v>
          </cell>
          <cell r="E95">
            <v>0.98798588799999998</v>
          </cell>
          <cell r="F95">
            <v>12.978105888</v>
          </cell>
          <cell r="H95" t="str">
            <v>$</v>
          </cell>
        </row>
        <row r="96">
          <cell r="B96" t="str">
            <v>AAC Ant</v>
          </cell>
          <cell r="C96" t="str">
            <v>Rmt</v>
          </cell>
          <cell r="D96">
            <v>15.932499999999999</v>
          </cell>
          <cell r="E96">
            <v>1.3128379999999999</v>
          </cell>
          <cell r="F96">
            <v>17.245338</v>
          </cell>
          <cell r="H96" t="str">
            <v>$</v>
          </cell>
        </row>
        <row r="97">
          <cell r="B97" t="str">
            <v>AAC Gnat</v>
          </cell>
          <cell r="C97" t="str">
            <v>Rmt</v>
          </cell>
          <cell r="D97">
            <v>8.4410000000000007</v>
          </cell>
          <cell r="E97">
            <v>0.69553840000000011</v>
          </cell>
          <cell r="F97">
            <v>9.1365384000000009</v>
          </cell>
          <cell r="H97" t="str">
            <v>$</v>
          </cell>
        </row>
        <row r="98">
          <cell r="B98" t="str">
            <v>AAAC 34 mm2</v>
          </cell>
          <cell r="C98" t="str">
            <v>Rmt</v>
          </cell>
          <cell r="D98">
            <v>12.0365</v>
          </cell>
          <cell r="E98">
            <v>0.99180760000000001</v>
          </cell>
          <cell r="F98">
            <v>13.0283076</v>
          </cell>
          <cell r="H98" t="str">
            <v>$</v>
          </cell>
        </row>
        <row r="99">
          <cell r="B99" t="str">
            <v>AAAC 55 mm2</v>
          </cell>
          <cell r="C99" t="str">
            <v>Rmt</v>
          </cell>
          <cell r="D99">
            <v>18.962700000000002</v>
          </cell>
          <cell r="E99">
            <v>1.5625264800000001</v>
          </cell>
          <cell r="F99">
            <v>20.525226480000001</v>
          </cell>
          <cell r="H99" t="str">
            <v>$</v>
          </cell>
        </row>
        <row r="100">
          <cell r="B100" t="str">
            <v>AAAC 100 mm2</v>
          </cell>
          <cell r="C100" t="str">
            <v>Rmt</v>
          </cell>
          <cell r="D100">
            <v>34.481789999999997</v>
          </cell>
          <cell r="E100">
            <v>2.8412994959999995</v>
          </cell>
          <cell r="F100">
            <v>37.323089495999994</v>
          </cell>
          <cell r="H100" t="str">
            <v>$</v>
          </cell>
        </row>
        <row r="101">
          <cell r="B101" t="str">
            <v>AAAC 232 mm2</v>
          </cell>
          <cell r="C101" t="str">
            <v>Rmt</v>
          </cell>
          <cell r="D101">
            <v>68.690550000000002</v>
          </cell>
          <cell r="E101">
            <v>5.6601013199999999</v>
          </cell>
          <cell r="F101">
            <v>74.350651319999997</v>
          </cell>
          <cell r="H101" t="str">
            <v>$</v>
          </cell>
        </row>
        <row r="102">
          <cell r="B102" t="str">
            <v>11KV A.B. Switch</v>
          </cell>
          <cell r="C102" t="str">
            <v>Set</v>
          </cell>
          <cell r="D102">
            <v>8395.86</v>
          </cell>
          <cell r="E102">
            <v>691.81886400000008</v>
          </cell>
          <cell r="F102">
            <v>9087.6788640000013</v>
          </cell>
          <cell r="H102" t="str">
            <v>$</v>
          </cell>
        </row>
        <row r="103">
          <cell r="B103" t="str">
            <v>22KV A.B.Switch</v>
          </cell>
          <cell r="C103" t="str">
            <v>Set</v>
          </cell>
          <cell r="D103">
            <v>14166.2</v>
          </cell>
          <cell r="E103">
            <v>0</v>
          </cell>
          <cell r="F103">
            <v>14166.2</v>
          </cell>
          <cell r="H103" t="str">
            <v>$</v>
          </cell>
        </row>
        <row r="104">
          <cell r="B104" t="str">
            <v>11KV H.G.Fuses</v>
          </cell>
          <cell r="C104" t="str">
            <v>Set</v>
          </cell>
          <cell r="D104">
            <v>1839.8</v>
          </cell>
          <cell r="E104">
            <v>0</v>
          </cell>
          <cell r="F104">
            <v>1839.8</v>
          </cell>
          <cell r="H104" t="str">
            <v>$</v>
          </cell>
        </row>
        <row r="105">
          <cell r="B105" t="str">
            <v>22KV H.G.Fuses</v>
          </cell>
          <cell r="C105" t="str">
            <v>Set</v>
          </cell>
          <cell r="D105">
            <v>4708.09</v>
          </cell>
          <cell r="E105">
            <v>0</v>
          </cell>
          <cell r="F105">
            <v>4708.09</v>
          </cell>
          <cell r="H105" t="str">
            <v>$</v>
          </cell>
        </row>
        <row r="106">
          <cell r="B106" t="str">
            <v>Strain Hardware for AAAC232 sq.mm.</v>
          </cell>
          <cell r="C106" t="str">
            <v>Set</v>
          </cell>
          <cell r="D106">
            <v>496.06</v>
          </cell>
          <cell r="E106">
            <v>0</v>
          </cell>
          <cell r="F106">
            <v>496.06</v>
          </cell>
          <cell r="H106" t="str">
            <v>$</v>
          </cell>
        </row>
        <row r="107">
          <cell r="B107" t="str">
            <v xml:space="preserve">Strain Hardware for0.2 ACSR </v>
          </cell>
          <cell r="C107" t="str">
            <v>Set</v>
          </cell>
          <cell r="D107">
            <v>472.68</v>
          </cell>
          <cell r="E107">
            <v>0</v>
          </cell>
          <cell r="F107">
            <v>472.68</v>
          </cell>
          <cell r="H107" t="str">
            <v>$</v>
          </cell>
        </row>
        <row r="108">
          <cell r="B108" t="str">
            <v xml:space="preserve">Suspension Hardware for 0.2 ACSR </v>
          </cell>
          <cell r="C108" t="str">
            <v>Set</v>
          </cell>
          <cell r="D108">
            <v>245.68</v>
          </cell>
          <cell r="E108">
            <v>0</v>
          </cell>
          <cell r="F108">
            <v>245.68</v>
          </cell>
          <cell r="H108" t="str">
            <v>$</v>
          </cell>
        </row>
        <row r="109">
          <cell r="B109" t="str">
            <v>Strain Hardware forWeasel/Squirrel</v>
          </cell>
          <cell r="C109" t="str">
            <v>Set</v>
          </cell>
          <cell r="D109">
            <v>150.88</v>
          </cell>
          <cell r="E109">
            <v>0</v>
          </cell>
          <cell r="F109">
            <v>150.88</v>
          </cell>
          <cell r="H109" t="str">
            <v>$</v>
          </cell>
        </row>
        <row r="110">
          <cell r="B110" t="str">
            <v>Strain Hardware for Dog0.1 or Equ.AAAC.</v>
          </cell>
          <cell r="C110" t="str">
            <v>Set</v>
          </cell>
          <cell r="D110">
            <v>291.83</v>
          </cell>
          <cell r="E110">
            <v>0</v>
          </cell>
          <cell r="F110">
            <v>291.83</v>
          </cell>
          <cell r="H110" t="str">
            <v>$</v>
          </cell>
        </row>
        <row r="111">
          <cell r="B111" t="str">
            <v>SSN Hardware for 0.1 Dog or AAAC 100 Sq.mm</v>
          </cell>
          <cell r="C111" t="str">
            <v>Set</v>
          </cell>
          <cell r="D111">
            <v>185.27</v>
          </cell>
          <cell r="E111">
            <v>0</v>
          </cell>
          <cell r="F111">
            <v>185.27</v>
          </cell>
          <cell r="H111" t="str">
            <v>$</v>
          </cell>
        </row>
        <row r="112">
          <cell r="B112" t="str">
            <v>G.I.Wire 8 SWG/ 6 SWG</v>
          </cell>
          <cell r="C112" t="str">
            <v>Kg.</v>
          </cell>
          <cell r="D112">
            <v>41.211919999999999</v>
          </cell>
          <cell r="E112">
            <v>3.395862208</v>
          </cell>
          <cell r="F112">
            <v>44.607782207999996</v>
          </cell>
          <cell r="H112" t="str">
            <v>$</v>
          </cell>
        </row>
        <row r="113">
          <cell r="B113" t="str">
            <v>G.I.Wire 8 SWG/ 6 SWG</v>
          </cell>
          <cell r="C113" t="str">
            <v>Kg.</v>
          </cell>
          <cell r="D113">
            <v>41.211919999999999</v>
          </cell>
          <cell r="E113">
            <v>3.395862208</v>
          </cell>
          <cell r="F113">
            <v>44.607782207999996</v>
          </cell>
          <cell r="H113" t="str">
            <v>$</v>
          </cell>
        </row>
        <row r="114">
          <cell r="B114" t="str">
            <v>G.I.Wire 3.15mm (10 SWG)</v>
          </cell>
          <cell r="C114" t="str">
            <v>Kg.</v>
          </cell>
          <cell r="D114">
            <v>41.211919999999999</v>
          </cell>
          <cell r="E114">
            <v>3.395862208</v>
          </cell>
          <cell r="F114">
            <v>44.607782207999996</v>
          </cell>
          <cell r="H114" t="str">
            <v>$</v>
          </cell>
        </row>
        <row r="115">
          <cell r="B115" t="str">
            <v>G.I.Stay Wire 7/4mm(8 SWG)</v>
          </cell>
          <cell r="C115" t="str">
            <v>Kg.</v>
          </cell>
          <cell r="D115">
            <v>43.174399999999999</v>
          </cell>
          <cell r="E115">
            <v>3.5575705599999998</v>
          </cell>
          <cell r="F115">
            <v>46.731970560000001</v>
          </cell>
          <cell r="H115" t="str">
            <v>$</v>
          </cell>
        </row>
        <row r="116">
          <cell r="B116" t="str">
            <v>G.I.Stay Wire 7/3.15mm(10SWG)</v>
          </cell>
          <cell r="C116" t="str">
            <v>Kg.</v>
          </cell>
          <cell r="D116">
            <v>43.174399999999999</v>
          </cell>
          <cell r="E116">
            <v>3.5575705599999998</v>
          </cell>
          <cell r="F116">
            <v>46.731970560000001</v>
          </cell>
          <cell r="H116" t="str">
            <v>$</v>
          </cell>
        </row>
        <row r="117">
          <cell r="B117" t="str">
            <v xml:space="preserve">G.I.Barbed Wire `A' type. </v>
          </cell>
          <cell r="C117" t="str">
            <v>Kg.</v>
          </cell>
          <cell r="D117">
            <v>49.215719999999997</v>
          </cell>
          <cell r="E117">
            <v>0</v>
          </cell>
          <cell r="F117">
            <v>49.215719999999997</v>
          </cell>
          <cell r="H117" t="str">
            <v>$</v>
          </cell>
        </row>
        <row r="118">
          <cell r="B118" t="str">
            <v>RSJ 116x100, 6 m long</v>
          </cell>
          <cell r="C118" t="str">
            <v>No.</v>
          </cell>
          <cell r="D118">
            <v>4887.96</v>
          </cell>
          <cell r="E118">
            <v>402.76790399999999</v>
          </cell>
          <cell r="F118">
            <v>5290.7279040000003</v>
          </cell>
          <cell r="H118" t="str">
            <v>$</v>
          </cell>
        </row>
        <row r="119">
          <cell r="B119" t="str">
            <v>RSJ 116x100, 8 m long</v>
          </cell>
          <cell r="C119" t="str">
            <v>No.</v>
          </cell>
          <cell r="D119">
            <v>6517.28</v>
          </cell>
          <cell r="E119">
            <v>537.02387199999998</v>
          </cell>
          <cell r="F119">
            <v>7054.3038719999995</v>
          </cell>
          <cell r="G119" t="str">
            <v>#</v>
          </cell>
          <cell r="H119" t="str">
            <v>$</v>
          </cell>
        </row>
        <row r="120">
          <cell r="B120" t="str">
            <v>RSJ 116x100, 9 m long</v>
          </cell>
          <cell r="C120" t="str">
            <v>No.</v>
          </cell>
          <cell r="D120">
            <v>7331.94</v>
          </cell>
          <cell r="E120">
            <v>604.15185599999995</v>
          </cell>
          <cell r="F120">
            <v>7936.0918559999991</v>
          </cell>
          <cell r="G120" t="str">
            <v>#</v>
          </cell>
          <cell r="H120" t="str">
            <v>$</v>
          </cell>
        </row>
        <row r="121">
          <cell r="B121" t="str">
            <v>RSJ 116x100, 10 m long</v>
          </cell>
          <cell r="C121" t="str">
            <v>No.</v>
          </cell>
          <cell r="D121">
            <v>8146.6</v>
          </cell>
          <cell r="E121">
            <v>671.27984000000004</v>
          </cell>
          <cell r="F121">
            <v>8817.8798399999996</v>
          </cell>
          <cell r="G121" t="str">
            <v>#</v>
          </cell>
          <cell r="H121" t="str">
            <v>$</v>
          </cell>
        </row>
        <row r="122">
          <cell r="B122" t="str">
            <v>RSJ 116x100, 11 m long</v>
          </cell>
          <cell r="C122" t="str">
            <v>No.</v>
          </cell>
          <cell r="D122">
            <v>8961.26</v>
          </cell>
          <cell r="E122">
            <v>738.40782400000001</v>
          </cell>
          <cell r="F122">
            <v>9699.6678240000001</v>
          </cell>
          <cell r="G122" t="str">
            <v>#</v>
          </cell>
          <cell r="H122" t="str">
            <v>$</v>
          </cell>
        </row>
        <row r="123">
          <cell r="B123" t="str">
            <v>RSJ 116x100, 12 m long</v>
          </cell>
          <cell r="C123" t="str">
            <v>No.</v>
          </cell>
          <cell r="D123">
            <v>9775.92</v>
          </cell>
          <cell r="E123">
            <v>805.53580799999997</v>
          </cell>
          <cell r="F123">
            <v>10581.455808000001</v>
          </cell>
          <cell r="G123" t="str">
            <v>#</v>
          </cell>
          <cell r="H123" t="str">
            <v>$</v>
          </cell>
        </row>
        <row r="124">
          <cell r="B124" t="str">
            <v>RSJ 116x100, 13 m long</v>
          </cell>
          <cell r="C124" t="str">
            <v>No.</v>
          </cell>
          <cell r="D124">
            <v>10590.58</v>
          </cell>
          <cell r="E124">
            <v>872.66379200000006</v>
          </cell>
          <cell r="F124">
            <v>11463.243791999999</v>
          </cell>
          <cell r="G124" t="str">
            <v>#</v>
          </cell>
          <cell r="H124" t="str">
            <v>$</v>
          </cell>
        </row>
        <row r="125">
          <cell r="B125" t="str">
            <v>RSJ 152x152, 6 m long</v>
          </cell>
          <cell r="C125" t="str">
            <v>No.</v>
          </cell>
          <cell r="D125">
            <v>7884.4920000000011</v>
          </cell>
          <cell r="E125">
            <v>649.68214080000007</v>
          </cell>
          <cell r="F125">
            <v>8534.1741408000016</v>
          </cell>
          <cell r="G125" t="str">
            <v>#</v>
          </cell>
          <cell r="H125" t="str">
            <v>$</v>
          </cell>
        </row>
        <row r="126">
          <cell r="B126" t="str">
            <v>RSJ 152x152, 8 m long</v>
          </cell>
          <cell r="C126" t="str">
            <v>No.</v>
          </cell>
          <cell r="D126">
            <v>10512.656000000001</v>
          </cell>
          <cell r="E126">
            <v>866.24285440000006</v>
          </cell>
          <cell r="F126">
            <v>11378.8988544</v>
          </cell>
          <cell r="G126" t="str">
            <v>#</v>
          </cell>
          <cell r="H126" t="str">
            <v>$</v>
          </cell>
        </row>
        <row r="127">
          <cell r="B127" t="str">
            <v>RSJ 152x152, 9 m long</v>
          </cell>
          <cell r="C127" t="str">
            <v>No.</v>
          </cell>
          <cell r="D127">
            <v>11826.738000000001</v>
          </cell>
          <cell r="E127">
            <v>974.52321120000011</v>
          </cell>
          <cell r="F127">
            <v>12801.261211200001</v>
          </cell>
          <cell r="G127" t="str">
            <v>#</v>
          </cell>
          <cell r="H127" t="str">
            <v>$</v>
          </cell>
        </row>
        <row r="128">
          <cell r="B128" t="str">
            <v>RSJ 152x152, 10 m long</v>
          </cell>
          <cell r="C128" t="str">
            <v>No.</v>
          </cell>
          <cell r="D128">
            <v>13140.82</v>
          </cell>
          <cell r="E128">
            <v>1082.803568</v>
          </cell>
          <cell r="F128">
            <v>14223.623567999999</v>
          </cell>
          <cell r="G128" t="str">
            <v>#</v>
          </cell>
          <cell r="H128" t="str">
            <v>$</v>
          </cell>
        </row>
        <row r="129">
          <cell r="B129" t="str">
            <v>RSJ 152x152, 11 m long</v>
          </cell>
          <cell r="C129" t="str">
            <v>No.</v>
          </cell>
          <cell r="D129">
            <v>14454.902</v>
          </cell>
          <cell r="E129">
            <v>1191.0839248</v>
          </cell>
          <cell r="F129">
            <v>15645.985924799999</v>
          </cell>
          <cell r="G129" t="str">
            <v>#</v>
          </cell>
          <cell r="H129" t="str">
            <v>$</v>
          </cell>
        </row>
        <row r="130">
          <cell r="B130" t="str">
            <v>RSJ 152x152, 12 m long</v>
          </cell>
          <cell r="C130" t="str">
            <v>No.</v>
          </cell>
          <cell r="D130">
            <v>15768.984000000002</v>
          </cell>
          <cell r="E130">
            <v>1299.3642816000001</v>
          </cell>
          <cell r="F130">
            <v>17068.348281600003</v>
          </cell>
          <cell r="G130" t="str">
            <v>#</v>
          </cell>
          <cell r="H130" t="str">
            <v>$</v>
          </cell>
        </row>
        <row r="131">
          <cell r="B131" t="str">
            <v>RSJ 152x152, 13 m long</v>
          </cell>
          <cell r="C131" t="str">
            <v>No.</v>
          </cell>
          <cell r="D131">
            <v>17083.065999999999</v>
          </cell>
          <cell r="E131">
            <v>1407.6446383999998</v>
          </cell>
          <cell r="F131">
            <v>18490.7106384</v>
          </cell>
          <cell r="G131" t="str">
            <v>#</v>
          </cell>
          <cell r="H131" t="str">
            <v>$</v>
          </cell>
        </row>
        <row r="132">
          <cell r="B132" t="str">
            <v>RSJ 125x70, 6 m long</v>
          </cell>
          <cell r="C132" t="str">
            <v>No.</v>
          </cell>
          <cell r="D132">
            <v>2712.2424000000005</v>
          </cell>
          <cell r="E132">
            <v>223.48877376000004</v>
          </cell>
          <cell r="F132">
            <v>2935.7311737600007</v>
          </cell>
          <cell r="G132" t="str">
            <v>#</v>
          </cell>
          <cell r="H132" t="str">
            <v>$</v>
          </cell>
        </row>
        <row r="133">
          <cell r="B133" t="str">
            <v>RSJ 125x70, 8 m long</v>
          </cell>
          <cell r="C133" t="str">
            <v>No.</v>
          </cell>
          <cell r="D133">
            <v>3616.3232000000003</v>
          </cell>
          <cell r="E133">
            <v>297.98503168000002</v>
          </cell>
          <cell r="F133">
            <v>3914.3082316800001</v>
          </cell>
          <cell r="G133" t="str">
            <v>#</v>
          </cell>
          <cell r="H133" t="str">
            <v>$</v>
          </cell>
        </row>
        <row r="134">
          <cell r="B134" t="str">
            <v>RSJ 125x70, 9 m long</v>
          </cell>
          <cell r="C134" t="str">
            <v>No.</v>
          </cell>
          <cell r="D134">
            <v>4068.3636000000001</v>
          </cell>
          <cell r="E134">
            <v>335.23316063999999</v>
          </cell>
          <cell r="F134">
            <v>4403.59676064</v>
          </cell>
          <cell r="G134" t="str">
            <v>#</v>
          </cell>
          <cell r="H134" t="str">
            <v>$</v>
          </cell>
        </row>
        <row r="135">
          <cell r="B135" t="str">
            <v>RSJ 125x70, 10 m long</v>
          </cell>
          <cell r="C135" t="str">
            <v>No.</v>
          </cell>
          <cell r="D135">
            <v>4520.4040000000005</v>
          </cell>
          <cell r="E135">
            <v>372.48128960000003</v>
          </cell>
          <cell r="F135">
            <v>4892.8852896000008</v>
          </cell>
          <cell r="G135" t="str">
            <v>#</v>
          </cell>
          <cell r="H135" t="str">
            <v>$</v>
          </cell>
        </row>
        <row r="136">
          <cell r="B136" t="str">
            <v>RSJ 125x70, 11 m long</v>
          </cell>
          <cell r="C136" t="str">
            <v>No.</v>
          </cell>
          <cell r="D136">
            <v>4972.4444000000003</v>
          </cell>
          <cell r="E136">
            <v>409.72941856000006</v>
          </cell>
          <cell r="F136">
            <v>5382.1738185600007</v>
          </cell>
          <cell r="G136" t="str">
            <v>#</v>
          </cell>
          <cell r="H136" t="str">
            <v>$</v>
          </cell>
        </row>
        <row r="137">
          <cell r="B137" t="str">
            <v>RSJ 125x70, 12 m long</v>
          </cell>
          <cell r="C137" t="str">
            <v>No.</v>
          </cell>
          <cell r="D137">
            <v>5424.4848000000011</v>
          </cell>
          <cell r="E137">
            <v>446.97754752000009</v>
          </cell>
          <cell r="F137">
            <v>5871.4623475200015</v>
          </cell>
          <cell r="G137" t="str">
            <v>#</v>
          </cell>
          <cell r="H137" t="str">
            <v>$</v>
          </cell>
        </row>
        <row r="138">
          <cell r="B138" t="str">
            <v>RSJ 125x70, 13 m long</v>
          </cell>
          <cell r="C138" t="str">
            <v>No.</v>
          </cell>
          <cell r="D138">
            <v>5876.5252</v>
          </cell>
          <cell r="E138">
            <v>484.22567648</v>
          </cell>
          <cell r="F138">
            <v>6360.7508764800004</v>
          </cell>
          <cell r="G138" t="str">
            <v>#</v>
          </cell>
          <cell r="H138" t="str">
            <v>$</v>
          </cell>
        </row>
        <row r="139">
          <cell r="B139" t="str">
            <v>RSJ 175x85, 6 m long</v>
          </cell>
          <cell r="C139" t="str">
            <v>No.</v>
          </cell>
          <cell r="D139">
            <v>5510.8026</v>
          </cell>
          <cell r="E139">
            <v>454.09013424</v>
          </cell>
          <cell r="F139">
            <v>5964.8927342400002</v>
          </cell>
          <cell r="G139" t="str">
            <v>#</v>
          </cell>
          <cell r="H139" t="str">
            <v>$</v>
          </cell>
        </row>
        <row r="140">
          <cell r="B140" t="str">
            <v>RSJ 175x85, 8 m long</v>
          </cell>
          <cell r="C140" t="str">
            <v>No.</v>
          </cell>
          <cell r="D140">
            <v>7347.7367999999997</v>
          </cell>
          <cell r="E140">
            <v>605.45351231999996</v>
          </cell>
          <cell r="F140">
            <v>7953.19031232</v>
          </cell>
          <cell r="G140" t="str">
            <v>#</v>
          </cell>
          <cell r="H140" t="str">
            <v>$</v>
          </cell>
        </row>
        <row r="141">
          <cell r="B141" t="str">
            <v>RSJ 175x85, 9 m long</v>
          </cell>
          <cell r="C141" t="str">
            <v>No.</v>
          </cell>
          <cell r="D141">
            <v>8266.2039000000004</v>
          </cell>
          <cell r="E141">
            <v>681.13520136</v>
          </cell>
          <cell r="F141">
            <v>8947.3391013600012</v>
          </cell>
          <cell r="G141" t="str">
            <v>#</v>
          </cell>
          <cell r="H141" t="str">
            <v>$</v>
          </cell>
        </row>
        <row r="142">
          <cell r="B142" t="str">
            <v>RSJ 175x85, 10 m long</v>
          </cell>
          <cell r="C142" t="str">
            <v>No.</v>
          </cell>
          <cell r="D142">
            <v>9184.6710000000003</v>
          </cell>
          <cell r="E142">
            <v>756.81689040000003</v>
          </cell>
          <cell r="F142">
            <v>9941.4878903999997</v>
          </cell>
          <cell r="G142" t="str">
            <v>#</v>
          </cell>
          <cell r="H142" t="str">
            <v>$</v>
          </cell>
        </row>
        <row r="143">
          <cell r="B143" t="str">
            <v>RSJ 175x85, 11 m long</v>
          </cell>
          <cell r="C143" t="str">
            <v>No.</v>
          </cell>
          <cell r="D143">
            <v>10103.1381</v>
          </cell>
          <cell r="E143">
            <v>832.49857944000007</v>
          </cell>
          <cell r="F143">
            <v>10935.63667944</v>
          </cell>
          <cell r="G143" t="str">
            <v>#</v>
          </cell>
          <cell r="H143" t="str">
            <v>$</v>
          </cell>
        </row>
        <row r="144">
          <cell r="B144" t="str">
            <v>RSJ 175x85, 12 m long</v>
          </cell>
          <cell r="C144" t="str">
            <v>No.</v>
          </cell>
          <cell r="D144">
            <v>11021.6052</v>
          </cell>
          <cell r="E144">
            <v>908.18026848</v>
          </cell>
          <cell r="F144">
            <v>11929.78546848</v>
          </cell>
          <cell r="G144" t="str">
            <v>#</v>
          </cell>
          <cell r="H144" t="str">
            <v>$</v>
          </cell>
        </row>
        <row r="145">
          <cell r="B145" t="str">
            <v>RSJ 175x85, 13 m long</v>
          </cell>
          <cell r="C145" t="str">
            <v>No.</v>
          </cell>
          <cell r="D145">
            <v>11940.072300000002</v>
          </cell>
          <cell r="E145">
            <v>983.86195752000015</v>
          </cell>
          <cell r="F145">
            <v>12923.934257520003</v>
          </cell>
          <cell r="G145" t="str">
            <v>#</v>
          </cell>
          <cell r="H145" t="str">
            <v>$</v>
          </cell>
        </row>
        <row r="148">
          <cell r="B148" t="str">
            <v>Dist.Trans.  22/0.433 kV  ID  630 KVA</v>
          </cell>
          <cell r="C148" t="str">
            <v>No</v>
          </cell>
          <cell r="D148">
            <v>533581.98300000012</v>
          </cell>
          <cell r="E148">
            <v>43967.155399200012</v>
          </cell>
          <cell r="F148">
            <v>577549.13839920016</v>
          </cell>
          <cell r="H148" t="str">
            <v>$</v>
          </cell>
        </row>
        <row r="149">
          <cell r="B149" t="str">
            <v>Dist. Transformer 630 KVA, 22/0.43 kv</v>
          </cell>
          <cell r="C149" t="str">
            <v>No</v>
          </cell>
          <cell r="D149">
            <v>532890.21500000008</v>
          </cell>
          <cell r="E149">
            <v>43910.153716000008</v>
          </cell>
          <cell r="F149">
            <v>576800.36871600011</v>
          </cell>
          <cell r="H149" t="str">
            <v>$</v>
          </cell>
        </row>
        <row r="150">
          <cell r="B150" t="str">
            <v>Dist. Transformer 315 KVA, 22/0.43 kv</v>
          </cell>
          <cell r="C150" t="str">
            <v>No</v>
          </cell>
          <cell r="D150">
            <v>321951.17900000006</v>
          </cell>
          <cell r="E150">
            <v>26528.777149600006</v>
          </cell>
          <cell r="F150">
            <v>348479.9561496001</v>
          </cell>
          <cell r="H150" t="str">
            <v>$</v>
          </cell>
        </row>
        <row r="151">
          <cell r="B151" t="str">
            <v>Dist.transformer 200kva,22/0.4kv(con)</v>
          </cell>
          <cell r="C151" t="str">
            <v>No</v>
          </cell>
          <cell r="D151">
            <v>289475.39500000002</v>
          </cell>
          <cell r="E151">
            <v>23852.772548000001</v>
          </cell>
          <cell r="F151">
            <v>313328.167548</v>
          </cell>
          <cell r="H151" t="str">
            <v>$</v>
          </cell>
        </row>
        <row r="152">
          <cell r="B152" t="str">
            <v>Dist.transformer 100kva,22/0.4kv(con)</v>
          </cell>
          <cell r="C152" t="str">
            <v>No</v>
          </cell>
          <cell r="D152">
            <v>167174.41399999999</v>
          </cell>
          <cell r="E152">
            <v>13775.171713599999</v>
          </cell>
          <cell r="F152">
            <v>180949.58571359998</v>
          </cell>
          <cell r="H152" t="str">
            <v>$</v>
          </cell>
        </row>
        <row r="153">
          <cell r="B153" t="str">
            <v>Dist. transformer 63kva,22/0.4kv(con)</v>
          </cell>
          <cell r="C153" t="str">
            <v>No</v>
          </cell>
          <cell r="D153">
            <v>135228.5</v>
          </cell>
          <cell r="E153">
            <v>11142.8284</v>
          </cell>
          <cell r="F153">
            <v>146371.3284</v>
          </cell>
          <cell r="H153" t="str">
            <v>$</v>
          </cell>
        </row>
        <row r="154">
          <cell r="B154" t="str">
            <v>Dist. Transformer 630 KVA, 11/0.43 kv</v>
          </cell>
          <cell r="C154" t="str">
            <v>No.</v>
          </cell>
          <cell r="D154">
            <v>490578.40700000001</v>
          </cell>
          <cell r="E154">
            <v>40423.660736800004</v>
          </cell>
          <cell r="F154">
            <v>531002.06773680006</v>
          </cell>
          <cell r="H154" t="str">
            <v>$</v>
          </cell>
        </row>
        <row r="155">
          <cell r="B155" t="str">
            <v>Dist.Trans.  11/0.433 kV  ID 315 KVA</v>
          </cell>
          <cell r="C155" t="str">
            <v>No</v>
          </cell>
          <cell r="D155">
            <v>305201.69900000008</v>
          </cell>
          <cell r="E155">
            <v>25148.619997600006</v>
          </cell>
          <cell r="F155">
            <v>330350.31899760012</v>
          </cell>
          <cell r="H155" t="str">
            <v>$</v>
          </cell>
        </row>
        <row r="156">
          <cell r="B156" t="str">
            <v>Dist. Transformer 315 KVA, 11/0.43 kv</v>
          </cell>
          <cell r="C156" t="str">
            <v>No</v>
          </cell>
          <cell r="D156">
            <v>303655.85800000007</v>
          </cell>
          <cell r="E156">
            <v>25021.242699200007</v>
          </cell>
          <cell r="F156">
            <v>328677.10069920006</v>
          </cell>
          <cell r="H156" t="str">
            <v>$</v>
          </cell>
        </row>
        <row r="157">
          <cell r="B157" t="str">
            <v>Dist. Transformer 200 KVA, 11/0.43 kv</v>
          </cell>
          <cell r="C157" t="str">
            <v>No</v>
          </cell>
          <cell r="D157">
            <v>239963.53700000004</v>
          </cell>
          <cell r="E157">
            <v>19772.995448800004</v>
          </cell>
          <cell r="F157">
            <v>259736.53244880005</v>
          </cell>
          <cell r="H157" t="str">
            <v>$</v>
          </cell>
        </row>
        <row r="158">
          <cell r="B158" t="str">
            <v>Dist. Transformer 100 KVA, 11/0.43 kv</v>
          </cell>
          <cell r="C158" t="str">
            <v>No</v>
          </cell>
          <cell r="D158">
            <v>129778.94600000001</v>
          </cell>
          <cell r="E158">
            <v>10693.785150400001</v>
          </cell>
          <cell r="F158">
            <v>140472.73115040001</v>
          </cell>
          <cell r="H158" t="str">
            <v>$</v>
          </cell>
        </row>
        <row r="159">
          <cell r="B159" t="str">
            <v>Dist. transformer 63kva,11/.4kv(con)</v>
          </cell>
          <cell r="C159" t="str">
            <v>No</v>
          </cell>
          <cell r="D159">
            <v>103491.641</v>
          </cell>
          <cell r="E159">
            <v>8527.7112183999998</v>
          </cell>
          <cell r="F159">
            <v>112019.3522184</v>
          </cell>
          <cell r="H159" t="str">
            <v>$</v>
          </cell>
        </row>
        <row r="160">
          <cell r="B160" t="str">
            <v>Dist Trans.  11/0.433 KV 200 KVA (AMDT)</v>
          </cell>
          <cell r="D160">
            <v>261809.75700000004</v>
          </cell>
          <cell r="E160">
            <v>21573.123976800005</v>
          </cell>
          <cell r="F160">
            <v>283382.88097680005</v>
          </cell>
          <cell r="H160" t="str">
            <v>$</v>
          </cell>
        </row>
        <row r="161">
          <cell r="B161" t="str">
            <v>Dist Trans.  11/0.433 KV 100 KVA (AMDT)</v>
          </cell>
          <cell r="C161" t="str">
            <v>No</v>
          </cell>
          <cell r="D161">
            <v>133949.17800000001</v>
          </cell>
          <cell r="E161">
            <v>11037.412267200001</v>
          </cell>
          <cell r="F161">
            <v>144986.59026720002</v>
          </cell>
          <cell r="H161" t="str">
            <v>$</v>
          </cell>
        </row>
        <row r="162">
          <cell r="B162" t="str">
            <v>Dist.Trans.  11/0.433 KV  63 KVA (AMDT)</v>
          </cell>
          <cell r="C162" t="str">
            <v>No</v>
          </cell>
          <cell r="D162">
            <v>108241.76</v>
          </cell>
          <cell r="E162">
            <v>8919.121024</v>
          </cell>
          <cell r="F162">
            <v>117160.881024</v>
          </cell>
          <cell r="H162" t="str">
            <v>$</v>
          </cell>
        </row>
        <row r="163">
          <cell r="B163" t="str">
            <v>Dist.Trans.  11/0.433 KV  25 KVA (AMDT) Single phase</v>
          </cell>
          <cell r="D163">
            <v>54032.594000000005</v>
          </cell>
          <cell r="E163">
            <v>4452.2857456000002</v>
          </cell>
          <cell r="F163">
            <v>58484.879745600003</v>
          </cell>
          <cell r="H163" t="str">
            <v>$</v>
          </cell>
        </row>
        <row r="164">
          <cell r="B164" t="str">
            <v>Dist.Trans.  11/0.433 KV  15 KVA (AMDT) Single phase</v>
          </cell>
          <cell r="D164">
            <v>39685.22800000001</v>
          </cell>
          <cell r="E164">
            <v>3270.0627872000009</v>
          </cell>
          <cell r="F164">
            <v>42955.290787200014</v>
          </cell>
          <cell r="H164" t="str">
            <v>$</v>
          </cell>
        </row>
        <row r="165">
          <cell r="B165" t="str">
            <v>Dist Trans.  11/0.433 KV 25 KVA Single Phase</v>
          </cell>
          <cell r="C165" t="str">
            <v>No</v>
          </cell>
          <cell r="D165">
            <v>44782.848000000005</v>
          </cell>
          <cell r="E165">
            <v>3690.1066752000006</v>
          </cell>
          <cell r="F165">
            <v>48472.954675200002</v>
          </cell>
          <cell r="H165" t="str">
            <v>$</v>
          </cell>
        </row>
        <row r="166">
          <cell r="B166" t="str">
            <v>Dist Trans.  11/0.433 KV 15 KVA Single Phase</v>
          </cell>
          <cell r="C166" t="str">
            <v>No</v>
          </cell>
          <cell r="D166">
            <v>33945.538000000008</v>
          </cell>
          <cell r="E166">
            <v>2797.1123312000009</v>
          </cell>
          <cell r="F166">
            <v>36742.650331200006</v>
          </cell>
          <cell r="H166" t="str">
            <v>$</v>
          </cell>
        </row>
        <row r="167">
          <cell r="B167" t="str">
            <v>L.A.s 22KV (Gapless type) with disconnector</v>
          </cell>
          <cell r="C167" t="str">
            <v>Set</v>
          </cell>
          <cell r="D167">
            <v>2815.5660000000003</v>
          </cell>
          <cell r="E167">
            <v>232.00263840000002</v>
          </cell>
          <cell r="F167">
            <v>3047.5686384000001</v>
          </cell>
          <cell r="H167" t="str">
            <v>$</v>
          </cell>
        </row>
        <row r="168">
          <cell r="B168" t="str">
            <v>L.As. 11 KV (Gapless type)  with disconector</v>
          </cell>
          <cell r="C168" t="str">
            <v>Set</v>
          </cell>
          <cell r="D168">
            <v>1578.1320000000001</v>
          </cell>
          <cell r="E168">
            <v>130.0380768</v>
          </cell>
          <cell r="F168">
            <v>1708.1700768000001</v>
          </cell>
          <cell r="H168" t="str">
            <v>$</v>
          </cell>
        </row>
        <row r="169">
          <cell r="B169" t="str">
            <v>Capacitor banks without Switchgear 11 KV 0.6 MVAR</v>
          </cell>
          <cell r="C169" t="str">
            <v>Set</v>
          </cell>
          <cell r="D169">
            <v>42813.038</v>
          </cell>
          <cell r="E169">
            <v>3527.7943312000002</v>
          </cell>
          <cell r="F169">
            <v>46340.832331199999</v>
          </cell>
          <cell r="H169" t="str">
            <v>$</v>
          </cell>
        </row>
        <row r="170">
          <cell r="B170" t="str">
            <v>Automatic capacitor switch 11 KV</v>
          </cell>
          <cell r="C170" t="str">
            <v>No.</v>
          </cell>
          <cell r="D170">
            <v>81900.47</v>
          </cell>
          <cell r="E170">
            <v>6748.5987279999999</v>
          </cell>
          <cell r="F170">
            <v>88649.068727999998</v>
          </cell>
          <cell r="H170" t="str">
            <v>$</v>
          </cell>
        </row>
        <row r="171">
          <cell r="B171" t="str">
            <v>Kit Kat fuses 415 V 200 A</v>
          </cell>
          <cell r="C171" t="str">
            <v>No</v>
          </cell>
          <cell r="D171">
            <v>197.92</v>
          </cell>
          <cell r="E171">
            <v>16.308608</v>
          </cell>
          <cell r="F171">
            <v>214.22860799999998</v>
          </cell>
          <cell r="H171" t="str">
            <v>$</v>
          </cell>
        </row>
        <row r="172">
          <cell r="B172" t="str">
            <v>Kit Kat fuses 415 V 100 A</v>
          </cell>
          <cell r="C172" t="str">
            <v>No</v>
          </cell>
          <cell r="D172">
            <v>110.45</v>
          </cell>
          <cell r="E172">
            <v>9.1010799999999996</v>
          </cell>
          <cell r="F172">
            <v>119.55108</v>
          </cell>
          <cell r="H172" t="str">
            <v>$</v>
          </cell>
        </row>
        <row r="173">
          <cell r="B173" t="str">
            <v>Single pole MCB with encloser 32 A</v>
          </cell>
          <cell r="C173" t="str">
            <v>No</v>
          </cell>
          <cell r="D173">
            <v>84.86</v>
          </cell>
          <cell r="E173">
            <v>6.992464</v>
          </cell>
          <cell r="F173">
            <v>91.852463999999998</v>
          </cell>
          <cell r="H173" t="str">
            <v>$</v>
          </cell>
        </row>
        <row r="174">
          <cell r="B174" t="str">
            <v>Single pole MCB with encloser 20 A</v>
          </cell>
          <cell r="C174" t="str">
            <v>No</v>
          </cell>
          <cell r="D174">
            <v>84.86</v>
          </cell>
          <cell r="E174">
            <v>6.992464</v>
          </cell>
          <cell r="F174">
            <v>91.852463999999998</v>
          </cell>
          <cell r="H174" t="str">
            <v>$</v>
          </cell>
        </row>
        <row r="175">
          <cell r="B175" t="str">
            <v>Single pole MCB with encloser 10 A</v>
          </cell>
          <cell r="C175" t="str">
            <v>No</v>
          </cell>
          <cell r="D175">
            <v>92.087000000000003</v>
          </cell>
          <cell r="E175">
            <v>7.5879688000000005</v>
          </cell>
          <cell r="F175">
            <v>99.674968800000002</v>
          </cell>
          <cell r="H175" t="str">
            <v>$</v>
          </cell>
        </row>
        <row r="176">
          <cell r="B176" t="str">
            <v xml:space="preserve">22KV   metering cubical with ratio 5/5A CTs &amp; PTs but without meter </v>
          </cell>
          <cell r="C176" t="str">
            <v>Set</v>
          </cell>
          <cell r="D176">
            <v>98844.179000000004</v>
          </cell>
          <cell r="E176">
            <v>8144.7603496000002</v>
          </cell>
          <cell r="F176">
            <v>106988.9393496</v>
          </cell>
          <cell r="H176" t="str">
            <v>$</v>
          </cell>
        </row>
        <row r="177">
          <cell r="B177" t="str">
            <v>-do-          with ratio 10/5A</v>
          </cell>
          <cell r="C177" t="str">
            <v>Set</v>
          </cell>
          <cell r="D177">
            <v>98844.179000000004</v>
          </cell>
          <cell r="E177">
            <v>8144.7603496000002</v>
          </cell>
          <cell r="F177">
            <v>106988.9393496</v>
          </cell>
          <cell r="H177" t="str">
            <v>$</v>
          </cell>
        </row>
        <row r="178">
          <cell r="B178" t="str">
            <v>-do-         with ratio 25/5A</v>
          </cell>
          <cell r="C178" t="str">
            <v>Set</v>
          </cell>
          <cell r="D178">
            <v>98844.179000000004</v>
          </cell>
          <cell r="E178">
            <v>8144.7603496000002</v>
          </cell>
          <cell r="F178">
            <v>106988.9393496</v>
          </cell>
          <cell r="H178" t="str">
            <v>$</v>
          </cell>
        </row>
        <row r="179">
          <cell r="B179" t="str">
            <v>-do-          with ratio 50/5A</v>
          </cell>
          <cell r="C179" t="str">
            <v>Set</v>
          </cell>
          <cell r="D179">
            <v>98844.179000000004</v>
          </cell>
          <cell r="E179">
            <v>8144.7603496000002</v>
          </cell>
          <cell r="F179">
            <v>106988.9393496</v>
          </cell>
          <cell r="H179" t="str">
            <v>$</v>
          </cell>
        </row>
        <row r="180">
          <cell r="B180" t="str">
            <v xml:space="preserve">11KV   metering cubical with ratio 5/5A CTs &amp; PTs but without meter </v>
          </cell>
          <cell r="C180" t="str">
            <v>Set</v>
          </cell>
          <cell r="D180">
            <v>68107.289999999994</v>
          </cell>
          <cell r="E180">
            <v>5612.0406959999991</v>
          </cell>
          <cell r="F180">
            <v>73719.33069599999</v>
          </cell>
          <cell r="H180" t="str">
            <v>$</v>
          </cell>
        </row>
        <row r="181">
          <cell r="B181" t="str">
            <v>-do-          with ratio 10/5A</v>
          </cell>
          <cell r="C181" t="str">
            <v>Set</v>
          </cell>
          <cell r="D181">
            <v>65558.009999999995</v>
          </cell>
          <cell r="E181">
            <v>5401.9800239999995</v>
          </cell>
          <cell r="F181">
            <v>70959.990023999999</v>
          </cell>
          <cell r="H181" t="str">
            <v>$</v>
          </cell>
        </row>
        <row r="182">
          <cell r="B182" t="str">
            <v>-do-         with ratio 25/5A</v>
          </cell>
          <cell r="C182" t="str">
            <v>Set</v>
          </cell>
          <cell r="D182">
            <v>63094.8</v>
          </cell>
          <cell r="E182">
            <v>5199.01152</v>
          </cell>
          <cell r="F182">
            <v>68293.811520000003</v>
          </cell>
          <cell r="H182" t="str">
            <v>$</v>
          </cell>
        </row>
        <row r="183">
          <cell r="B183" t="str">
            <v>-do-          with ratio 50/5A</v>
          </cell>
          <cell r="C183" t="str">
            <v>Set</v>
          </cell>
          <cell r="D183">
            <v>61028.18</v>
          </cell>
          <cell r="E183">
            <v>5028.7220319999997</v>
          </cell>
          <cell r="F183">
            <v>66056.902031999998</v>
          </cell>
          <cell r="H183" t="str">
            <v>$</v>
          </cell>
        </row>
        <row r="184">
          <cell r="B184" t="str">
            <v>-do-          with ratio 100/5A</v>
          </cell>
          <cell r="C184" t="str">
            <v>Set</v>
          </cell>
          <cell r="D184">
            <v>60690.2</v>
          </cell>
          <cell r="E184">
            <v>5000.87248</v>
          </cell>
          <cell r="F184">
            <v>65691.072480000003</v>
          </cell>
          <cell r="H184" t="str">
            <v>$</v>
          </cell>
        </row>
        <row r="185">
          <cell r="B185" t="str">
            <v>11 kV Extendable Ring Main unit</v>
          </cell>
          <cell r="C185" t="str">
            <v>No</v>
          </cell>
          <cell r="D185">
            <v>260467.45</v>
          </cell>
          <cell r="E185">
            <v>21462.517879999999</v>
          </cell>
          <cell r="F185">
            <v>281929.96788000001</v>
          </cell>
          <cell r="H185" t="str">
            <v>$</v>
          </cell>
        </row>
        <row r="186">
          <cell r="B186" t="str">
            <v>11 kV Non Extendable Ring Main unit</v>
          </cell>
          <cell r="C186" t="str">
            <v>No</v>
          </cell>
          <cell r="D186">
            <v>250820.51</v>
          </cell>
          <cell r="E186">
            <v>20667.610024000001</v>
          </cell>
          <cell r="F186">
            <v>271488.120024</v>
          </cell>
          <cell r="H186" t="str">
            <v>$</v>
          </cell>
        </row>
        <row r="187">
          <cell r="B187" t="str">
            <v>22 kV Non Extendable Ring Main unit</v>
          </cell>
          <cell r="C187" t="str">
            <v>No</v>
          </cell>
          <cell r="D187">
            <v>365836.18</v>
          </cell>
          <cell r="E187">
            <v>30144.901232</v>
          </cell>
          <cell r="F187">
            <v>395981.08123199997</v>
          </cell>
          <cell r="H187" t="str">
            <v>$</v>
          </cell>
        </row>
        <row r="188">
          <cell r="B188" t="str">
            <v xml:space="preserve">Transformer Oil </v>
          </cell>
          <cell r="C188" t="str">
            <v>KL</v>
          </cell>
          <cell r="D188">
            <v>27531.200000000001</v>
          </cell>
          <cell r="E188">
            <v>2268.5708800000002</v>
          </cell>
          <cell r="F188">
            <v>29799.77088</v>
          </cell>
          <cell r="H188" t="str">
            <v>$</v>
          </cell>
        </row>
        <row r="190">
          <cell r="B190" t="str">
            <v>Cost of material</v>
          </cell>
        </row>
        <row r="191">
          <cell r="B191" t="str">
            <v xml:space="preserve">Erection on material                                         </v>
          </cell>
          <cell r="F191">
            <v>0.1</v>
          </cell>
        </row>
        <row r="192">
          <cell r="B192" t="str">
            <v xml:space="preserve">Transportation on material   </v>
          </cell>
          <cell r="F192">
            <v>0.05</v>
          </cell>
        </row>
        <row r="193">
          <cell r="B193" t="str">
            <v xml:space="preserve">Insurance on material </v>
          </cell>
          <cell r="F193">
            <v>0.01</v>
          </cell>
        </row>
        <row r="194">
          <cell r="B194" t="str">
            <v>Service Tax @ (10.3%  On 1+2+3)</v>
          </cell>
          <cell r="F194">
            <v>1.6480000000000002E-2</v>
          </cell>
        </row>
        <row r="195">
          <cell r="B195" t="str">
            <v xml:space="preserve">Contingencies on material                     </v>
          </cell>
          <cell r="F195">
            <v>0.03</v>
          </cell>
        </row>
        <row r="196">
          <cell r="B196" t="str">
            <v xml:space="preserve">T &amp; P on material        </v>
          </cell>
          <cell r="F196">
            <v>1.4999999999999999E-2</v>
          </cell>
        </row>
        <row r="197">
          <cell r="B197" t="str">
            <v>Contractor supervision on charges on material</v>
          </cell>
          <cell r="F197">
            <v>0.1</v>
          </cell>
        </row>
        <row r="198">
          <cell r="B198" t="str">
            <v>Contractor profit on Total Project Cost i.e. on Sub-Total-I</v>
          </cell>
          <cell r="F198">
            <v>0.05</v>
          </cell>
        </row>
        <row r="199">
          <cell r="B199" t="str">
            <v xml:space="preserve">Contractors Financing on material                                    </v>
          </cell>
          <cell r="F199">
            <v>0.03</v>
          </cell>
        </row>
        <row r="200">
          <cell r="B200" t="str">
            <v>Price Escalation on Material Cost</v>
          </cell>
          <cell r="F200">
            <v>0.05</v>
          </cell>
        </row>
        <row r="201">
          <cell r="B201" t="str">
            <v>H.O.supervision charges @ 1.5% (i.e. 15% of 10% on errection of material)</v>
          </cell>
          <cell r="F201">
            <v>1.4999999999999999E-2</v>
          </cell>
        </row>
        <row r="202">
          <cell r="B202" t="str">
            <v>Interest during Construction Period (on total project</v>
          </cell>
          <cell r="F202">
            <v>2.5000000000000001E-2</v>
          </cell>
        </row>
        <row r="204">
          <cell r="B204" t="str">
            <v>GROUP - XIII</v>
          </cell>
        </row>
        <row r="205">
          <cell r="B205" t="str">
            <v>11 KV Isolators with EB (800 A)</v>
          </cell>
          <cell r="C205" t="str">
            <v>Set</v>
          </cell>
          <cell r="D205">
            <v>60706</v>
          </cell>
          <cell r="E205">
            <v>5002.1743999999999</v>
          </cell>
          <cell r="F205">
            <v>65708.174400000004</v>
          </cell>
          <cell r="H205" t="str">
            <v>$</v>
          </cell>
        </row>
        <row r="206">
          <cell r="B206" t="str">
            <v>11 KV Isolators without EB (800 Amp.)</v>
          </cell>
          <cell r="C206" t="str">
            <v>Set</v>
          </cell>
          <cell r="D206">
            <v>58928.86</v>
          </cell>
          <cell r="E206">
            <v>0</v>
          </cell>
          <cell r="F206">
            <v>58928.86</v>
          </cell>
          <cell r="H206" t="str">
            <v>$</v>
          </cell>
        </row>
        <row r="207">
          <cell r="B207" t="str">
            <v>22 KV Isolators with EB (800 A)</v>
          </cell>
          <cell r="C207" t="str">
            <v>Set</v>
          </cell>
          <cell r="D207">
            <v>60706</v>
          </cell>
          <cell r="E207">
            <v>5002.1743999999999</v>
          </cell>
          <cell r="F207">
            <v>65708.174400000004</v>
          </cell>
          <cell r="H207" t="str">
            <v>$</v>
          </cell>
        </row>
        <row r="208">
          <cell r="B208" t="str">
            <v>22 KV Isolators without EB (800 Amp.)</v>
          </cell>
          <cell r="C208" t="str">
            <v>Set</v>
          </cell>
          <cell r="D208">
            <v>58928.86</v>
          </cell>
          <cell r="E208">
            <v>0</v>
          </cell>
          <cell r="F208">
            <v>58928.86</v>
          </cell>
          <cell r="H208" t="str">
            <v>$</v>
          </cell>
        </row>
        <row r="209">
          <cell r="B209" t="str">
            <v>33 KV Isolators with EB (800 A)</v>
          </cell>
          <cell r="C209" t="str">
            <v>Set</v>
          </cell>
          <cell r="D209">
            <v>60706</v>
          </cell>
          <cell r="E209">
            <v>5002.1743999999999</v>
          </cell>
          <cell r="F209">
            <v>65708.174400000004</v>
          </cell>
          <cell r="H209" t="str">
            <v>$</v>
          </cell>
        </row>
        <row r="210">
          <cell r="B210" t="str">
            <v>33 KV Isolators without EB (800 Amp.)</v>
          </cell>
          <cell r="C210" t="str">
            <v>Set</v>
          </cell>
          <cell r="D210">
            <v>58928.86</v>
          </cell>
          <cell r="E210">
            <v>0</v>
          </cell>
          <cell r="F210">
            <v>58928.86</v>
          </cell>
          <cell r="H210" t="str">
            <v>$</v>
          </cell>
        </row>
        <row r="211">
          <cell r="B211" t="str">
            <v>AC Distribution Board 'B' type</v>
          </cell>
          <cell r="C211" t="str">
            <v>No.</v>
          </cell>
          <cell r="D211">
            <v>20127.62</v>
          </cell>
          <cell r="E211">
            <v>1658.5158879999999</v>
          </cell>
          <cell r="F211">
            <v>21786.135887999997</v>
          </cell>
          <cell r="H211" t="str">
            <v>$</v>
          </cell>
        </row>
        <row r="212">
          <cell r="B212" t="str">
            <v xml:space="preserve">C&amp;R panel for 33 KV for feeder breaker </v>
          </cell>
          <cell r="C212" t="str">
            <v>Set</v>
          </cell>
          <cell r="D212">
            <v>77854.44</v>
          </cell>
          <cell r="E212">
            <v>6415.2058560000005</v>
          </cell>
          <cell r="F212">
            <v>84269.645856000003</v>
          </cell>
          <cell r="H212" t="str">
            <v>$</v>
          </cell>
        </row>
        <row r="213">
          <cell r="B213" t="str">
            <v>C&amp;R panel for 22 KV feeder breaker</v>
          </cell>
          <cell r="C213" t="str">
            <v>Set</v>
          </cell>
          <cell r="D213">
            <v>77854.44</v>
          </cell>
          <cell r="E213">
            <v>6415.2058560000005</v>
          </cell>
          <cell r="F213">
            <v>84269.645856000003</v>
          </cell>
          <cell r="H213" t="str">
            <v>$</v>
          </cell>
        </row>
        <row r="214">
          <cell r="B214" t="str">
            <v>C&amp;R panel for 33 KV Transformer with 1 Amp. Relay</v>
          </cell>
          <cell r="C214" t="str">
            <v>Set</v>
          </cell>
          <cell r="D214">
            <v>52983.03</v>
          </cell>
          <cell r="E214">
            <v>4365.8016719999996</v>
          </cell>
          <cell r="F214">
            <v>57348.831672</v>
          </cell>
          <cell r="H214" t="str">
            <v>$</v>
          </cell>
        </row>
        <row r="215">
          <cell r="B215" t="str">
            <v>C&amp;R panel for 22 KV Transformer with 1 A relay</v>
          </cell>
          <cell r="C215" t="str">
            <v>Set</v>
          </cell>
          <cell r="D215">
            <v>52983.03</v>
          </cell>
          <cell r="E215">
            <v>4365.8016719999996</v>
          </cell>
          <cell r="F215">
            <v>57348.831672</v>
          </cell>
          <cell r="H215" t="str">
            <v>$</v>
          </cell>
        </row>
        <row r="216">
          <cell r="B216" t="str">
            <v>33 KV VCB complete  1600 Amp (O.D.)</v>
          </cell>
          <cell r="C216" t="str">
            <v>No.</v>
          </cell>
          <cell r="D216">
            <v>229715.17</v>
          </cell>
          <cell r="E216">
            <v>18928.530008000002</v>
          </cell>
          <cell r="F216">
            <v>248643.70000800001</v>
          </cell>
          <cell r="H216" t="str">
            <v>$</v>
          </cell>
        </row>
        <row r="217">
          <cell r="B217" t="str">
            <v>22 KV VCB complete  1600 Amp (O.D.)</v>
          </cell>
          <cell r="C217" t="str">
            <v>No.</v>
          </cell>
          <cell r="D217">
            <v>229715.17</v>
          </cell>
          <cell r="E217">
            <v>18928.530008000002</v>
          </cell>
          <cell r="F217">
            <v>248643.70000800001</v>
          </cell>
          <cell r="H217" t="str">
            <v>$</v>
          </cell>
        </row>
        <row r="218">
          <cell r="B218" t="str">
            <v>C&amp;R panel for 33 KV Transformer with Diff. Protection</v>
          </cell>
          <cell r="C218" t="str">
            <v>Set</v>
          </cell>
          <cell r="D218">
            <v>101256.46</v>
          </cell>
          <cell r="E218">
            <v>8343.5323040000003</v>
          </cell>
          <cell r="F218">
            <v>109599.99230400001</v>
          </cell>
          <cell r="H218" t="str">
            <v>$</v>
          </cell>
        </row>
        <row r="219">
          <cell r="B219" t="str">
            <v>C&amp;R panel for 22 KV Transformer with Diff. Protection</v>
          </cell>
          <cell r="C219" t="str">
            <v>Set</v>
          </cell>
          <cell r="D219">
            <v>101256.46</v>
          </cell>
          <cell r="E219">
            <v>8343.5323040000003</v>
          </cell>
          <cell r="F219">
            <v>109599.99230400001</v>
          </cell>
          <cell r="H219" t="str">
            <v>$</v>
          </cell>
        </row>
        <row r="220">
          <cell r="B220" t="str">
            <v>11 kv 250 MVA OD Switchgears comprising of 1 Incomer and 3 single feeder with associated OD panels, Islators, C.T. &amp; P.T. etc.</v>
          </cell>
          <cell r="C220" t="str">
            <v>Set</v>
          </cell>
          <cell r="D220">
            <v>994051.88</v>
          </cell>
          <cell r="E220">
            <v>81909.874911999999</v>
          </cell>
          <cell r="F220">
            <v>1075961.7549119999</v>
          </cell>
          <cell r="H220" t="str">
            <v>$</v>
          </cell>
        </row>
        <row r="221">
          <cell r="B221" t="str">
            <v>11kV I D switchgear (2 I/c+1 B/c+8O/G)</v>
          </cell>
          <cell r="C221" t="str">
            <v>Set</v>
          </cell>
          <cell r="D221">
            <v>2375613</v>
          </cell>
          <cell r="E221">
            <v>195750.51120000001</v>
          </cell>
          <cell r="F221">
            <v>2571363.5112000001</v>
          </cell>
          <cell r="H221" t="str">
            <v>$</v>
          </cell>
        </row>
        <row r="222">
          <cell r="B222" t="str">
            <v>33 KV P.T.</v>
          </cell>
          <cell r="C222" t="str">
            <v>No.</v>
          </cell>
          <cell r="D222">
            <v>15001.62</v>
          </cell>
          <cell r="E222">
            <v>1236.1334880000002</v>
          </cell>
          <cell r="F222">
            <v>16237.753488</v>
          </cell>
          <cell r="H222" t="str">
            <v>$</v>
          </cell>
        </row>
        <row r="223">
          <cell r="B223" t="str">
            <v>22 KV P.T.</v>
          </cell>
          <cell r="C223" t="str">
            <v>No.</v>
          </cell>
          <cell r="D223">
            <v>15001.62</v>
          </cell>
          <cell r="E223">
            <v>1236.1334880000002</v>
          </cell>
          <cell r="F223">
            <v>16237.753488</v>
          </cell>
          <cell r="H223" t="str">
            <v>$</v>
          </cell>
        </row>
        <row r="224">
          <cell r="B224" t="str">
            <v>33 kV C. T. (400-200/1-1-1)</v>
          </cell>
          <cell r="C224" t="str">
            <v>No.</v>
          </cell>
          <cell r="D224">
            <v>20847.68</v>
          </cell>
          <cell r="E224">
            <v>0</v>
          </cell>
          <cell r="F224">
            <v>20847.68</v>
          </cell>
          <cell r="H224" t="str">
            <v>$</v>
          </cell>
        </row>
        <row r="225">
          <cell r="B225" t="str">
            <v>22 KV C.T. Three core.</v>
          </cell>
          <cell r="C225" t="str">
            <v>No.</v>
          </cell>
          <cell r="D225">
            <v>20847.68</v>
          </cell>
          <cell r="E225">
            <v>0</v>
          </cell>
          <cell r="F225">
            <v>20847.68</v>
          </cell>
          <cell r="H225" t="str">
            <v>$</v>
          </cell>
        </row>
        <row r="226">
          <cell r="B226" t="str">
            <v>30 V, 100 AH Lead Acid Battery  sets</v>
          </cell>
          <cell r="C226" t="str">
            <v>Sets</v>
          </cell>
          <cell r="D226">
            <v>13892.01</v>
          </cell>
          <cell r="E226">
            <v>0</v>
          </cell>
          <cell r="F226">
            <v>13892.01</v>
          </cell>
          <cell r="H226" t="str">
            <v>$</v>
          </cell>
        </row>
        <row r="227">
          <cell r="B227" t="str">
            <v>Battery chargers suitable  for above</v>
          </cell>
          <cell r="C227" t="str">
            <v>No.</v>
          </cell>
          <cell r="D227">
            <v>17360.47</v>
          </cell>
          <cell r="E227">
            <v>1430.5027280000002</v>
          </cell>
          <cell r="F227">
            <v>18790.972728000001</v>
          </cell>
          <cell r="H227" t="str">
            <v>$</v>
          </cell>
        </row>
        <row r="228">
          <cell r="B228" t="str">
            <v>Battery set 30 Volt, 100 AH with Battery charger</v>
          </cell>
          <cell r="C228" t="str">
            <v>Set</v>
          </cell>
          <cell r="F228">
            <v>32682.982728000003</v>
          </cell>
          <cell r="H228" t="str">
            <v>$</v>
          </cell>
        </row>
        <row r="229">
          <cell r="B229" t="str">
            <v>33 KV Lightning Arrestors  (Station type)</v>
          </cell>
          <cell r="C229" t="str">
            <v>Set</v>
          </cell>
          <cell r="D229">
            <v>8973.93</v>
          </cell>
          <cell r="E229">
            <v>739.45183200000008</v>
          </cell>
          <cell r="F229">
            <v>9713.3818320000009</v>
          </cell>
          <cell r="H229" t="str">
            <v>$</v>
          </cell>
        </row>
        <row r="230">
          <cell r="B230" t="str">
            <v>22 KV Lightning Arrestors  (Station type)</v>
          </cell>
          <cell r="C230" t="str">
            <v>set</v>
          </cell>
          <cell r="D230">
            <v>8973.93</v>
          </cell>
          <cell r="E230">
            <v>739.45183200000008</v>
          </cell>
          <cell r="F230">
            <v>9713.3818320000009</v>
          </cell>
          <cell r="H230" t="str">
            <v>$</v>
          </cell>
        </row>
        <row r="231">
          <cell r="B231" t="str">
            <v>Power Transformer 33/11 KV, 5 MVA</v>
          </cell>
          <cell r="C231" t="str">
            <v>No.</v>
          </cell>
          <cell r="D231">
            <v>3240015.9359999998</v>
          </cell>
          <cell r="E231">
            <v>266977.3131264</v>
          </cell>
          <cell r="F231">
            <v>3506993.2491263999</v>
          </cell>
          <cell r="H231" t="str">
            <v>$</v>
          </cell>
        </row>
        <row r="232">
          <cell r="B232" t="str">
            <v xml:space="preserve">Power Transformer 33/11 KV, 10 MVA </v>
          </cell>
          <cell r="C232" t="str">
            <v>No.</v>
          </cell>
          <cell r="D232">
            <v>5901090.6959999995</v>
          </cell>
          <cell r="E232">
            <v>486249.87335039995</v>
          </cell>
          <cell r="F232">
            <v>6387340.5693503991</v>
          </cell>
          <cell r="H232" t="str">
            <v>$</v>
          </cell>
        </row>
        <row r="235">
          <cell r="B235" t="str">
            <v>11 KV Lightning Arrestors  (Station type)</v>
          </cell>
          <cell r="C235" t="str">
            <v>set</v>
          </cell>
          <cell r="F235">
            <v>8091.2470660560002</v>
          </cell>
          <cell r="H235" t="str">
            <v>*</v>
          </cell>
        </row>
        <row r="236">
          <cell r="B236" t="str">
            <v xml:space="preserve">11 KV PT </v>
          </cell>
          <cell r="C236" t="str">
            <v>No.</v>
          </cell>
          <cell r="F236">
            <v>6486.27</v>
          </cell>
          <cell r="H236" t="str">
            <v>*</v>
          </cell>
        </row>
        <row r="237">
          <cell r="B237" t="str">
            <v>11 / .433 KV 25 KVA Transformer</v>
          </cell>
          <cell r="C237" t="str">
            <v>No</v>
          </cell>
          <cell r="F237">
            <v>67500</v>
          </cell>
          <cell r="H237" t="str">
            <v>*</v>
          </cell>
        </row>
        <row r="238">
          <cell r="B238" t="str">
            <v>11 KV  V cross arm with clamp</v>
          </cell>
          <cell r="C238" t="str">
            <v>No</v>
          </cell>
          <cell r="F238">
            <v>430.57136000000003</v>
          </cell>
          <cell r="H238" t="str">
            <v>*</v>
          </cell>
        </row>
        <row r="239">
          <cell r="B239" t="str">
            <v>22 KV  V cross arm with clamp</v>
          </cell>
          <cell r="C239" t="str">
            <v>No</v>
          </cell>
          <cell r="F239">
            <v>610.61112000000003</v>
          </cell>
          <cell r="H239" t="str">
            <v>*</v>
          </cell>
        </row>
        <row r="240">
          <cell r="B240" t="str">
            <v>33 KV  V Cross Arms</v>
          </cell>
          <cell r="C240" t="str">
            <v>No</v>
          </cell>
          <cell r="F240">
            <v>610.61112000000003</v>
          </cell>
          <cell r="H240" t="str">
            <v>*</v>
          </cell>
        </row>
        <row r="241">
          <cell r="B241" t="str">
            <v>11 KV 250 MVA OD switchgear comprising of 2 incomer &amp; 4 single feeders with associated OD pannels , Isolators CT &amp; PT etc</v>
          </cell>
          <cell r="C241" t="str">
            <v>Set</v>
          </cell>
          <cell r="F241">
            <v>1882933.0710959998</v>
          </cell>
          <cell r="H241" t="str">
            <v>*</v>
          </cell>
        </row>
        <row r="242">
          <cell r="B242" t="str">
            <v>11 KV 250 MVA O.D. Switch gear with one I/C+ one O/G</v>
          </cell>
          <cell r="C242" t="str">
            <v>Set</v>
          </cell>
          <cell r="F242">
            <v>537980.87745599996</v>
          </cell>
          <cell r="H242" t="str">
            <v>*</v>
          </cell>
        </row>
        <row r="243">
          <cell r="B243" t="str">
            <v>11 KV 250 MVA O.D. Switch gear with one I/C+ three O/G</v>
          </cell>
          <cell r="C243" t="str">
            <v>Set</v>
          </cell>
          <cell r="F243">
            <v>1075961.7549119999</v>
          </cell>
          <cell r="H243" t="str">
            <v>*</v>
          </cell>
        </row>
        <row r="244">
          <cell r="B244" t="str">
            <v>22 kv 500 MVA OD Switchgears comprising of 1 Incomer and 3 single feeder with associated OD panels, Islators, C.T. &amp; P.T. etc.</v>
          </cell>
          <cell r="C244" t="str">
            <v>Set</v>
          </cell>
          <cell r="F244" t="e">
            <v>#REF!</v>
          </cell>
          <cell r="H244" t="str">
            <v>*</v>
          </cell>
        </row>
        <row r="245">
          <cell r="B245" t="str">
            <v>11 KV 3 Phase, Residual voltage Transformer with terminal connectors.</v>
          </cell>
          <cell r="C245" t="str">
            <v>No</v>
          </cell>
          <cell r="F245">
            <v>23296</v>
          </cell>
          <cell r="H245" t="str">
            <v>*</v>
          </cell>
        </row>
        <row r="247">
          <cell r="B247" t="str">
            <v>11 KV 500 MVA ID switchgear comprising of one incomer ,3 O/G &amp; 1 B/C with associated OD panels, Isolators, CT &amp; PT etc.</v>
          </cell>
          <cell r="C247" t="str">
            <v>Set</v>
          </cell>
          <cell r="E247">
            <v>1168801.5959999999</v>
          </cell>
          <cell r="F247">
            <v>1168801.5959999999</v>
          </cell>
          <cell r="H247" t="str">
            <v>*</v>
          </cell>
        </row>
        <row r="248">
          <cell r="B248" t="str">
            <v>11 KV Capa. Bank 0.6 MVAR without switch</v>
          </cell>
          <cell r="C248" t="str">
            <v>Set</v>
          </cell>
          <cell r="F248">
            <v>42004</v>
          </cell>
          <cell r="H248" t="str">
            <v>*</v>
          </cell>
        </row>
        <row r="249">
          <cell r="B249" t="str">
            <v>11 KV CT 400 - 200 / 5 - 5 Indoor</v>
          </cell>
          <cell r="C249" t="str">
            <v>No</v>
          </cell>
          <cell r="F249">
            <v>5000</v>
          </cell>
          <cell r="H249" t="str">
            <v>*</v>
          </cell>
        </row>
        <row r="250">
          <cell r="B250" t="str">
            <v>11 KV CT 400 - 200 / 5 - 5 Outdoor</v>
          </cell>
          <cell r="C250" t="str">
            <v>No</v>
          </cell>
          <cell r="F250">
            <v>15000</v>
          </cell>
          <cell r="H250" t="str">
            <v>*</v>
          </cell>
        </row>
        <row r="251">
          <cell r="B251" t="str">
            <v>11 KV CT 600 - 300 / 5 - 5 Indoor</v>
          </cell>
          <cell r="C251" t="str">
            <v>No</v>
          </cell>
          <cell r="F251">
            <v>5000</v>
          </cell>
          <cell r="H251" t="str">
            <v>*</v>
          </cell>
        </row>
        <row r="252">
          <cell r="B252" t="str">
            <v>11 KV CT 600 - 300 / 5 - 5 Outdoor</v>
          </cell>
          <cell r="C252" t="str">
            <v>No</v>
          </cell>
          <cell r="F252">
            <v>15000</v>
          </cell>
          <cell r="H252" t="str">
            <v>*</v>
          </cell>
        </row>
        <row r="253">
          <cell r="B253" t="str">
            <v>CT - 11 KV 400 - 200 - 100/ 5-5-5 A / 3 Core I/D</v>
          </cell>
          <cell r="C253" t="str">
            <v>No</v>
          </cell>
          <cell r="F253">
            <v>18000</v>
          </cell>
        </row>
        <row r="254">
          <cell r="B254" t="str">
            <v>11 KV Feedar Pillar 2 Way</v>
          </cell>
          <cell r="C254" t="str">
            <v>No</v>
          </cell>
          <cell r="F254">
            <v>65000</v>
          </cell>
          <cell r="H254" t="str">
            <v>*</v>
          </cell>
        </row>
        <row r="255">
          <cell r="B255" t="str">
            <v>11 KV Guarding angle with clamp</v>
          </cell>
          <cell r="C255" t="str">
            <v>Kg</v>
          </cell>
          <cell r="F255">
            <v>34.92</v>
          </cell>
          <cell r="H255" t="str">
            <v>*</v>
          </cell>
        </row>
        <row r="256">
          <cell r="B256" t="str">
            <v>11 kV heat shrinkable Indoor termination joint kit for 3 C X 185 sqmm</v>
          </cell>
          <cell r="C256" t="str">
            <v>Kit</v>
          </cell>
          <cell r="F256">
            <v>1250</v>
          </cell>
          <cell r="H256" t="str">
            <v>*</v>
          </cell>
        </row>
        <row r="257">
          <cell r="B257" t="str">
            <v>11 kV heat shrinkable Indoor termination joint kit for 3 C X 120 sqmm</v>
          </cell>
          <cell r="C257" t="str">
            <v>Kit</v>
          </cell>
          <cell r="F257">
            <v>1250</v>
          </cell>
        </row>
        <row r="258">
          <cell r="B258" t="str">
            <v>11 kV heat shrinkable Indoor termination joint kit for 3 C X 240 sqmm</v>
          </cell>
          <cell r="C258" t="str">
            <v>Kit</v>
          </cell>
          <cell r="F258">
            <v>1285</v>
          </cell>
          <cell r="H258" t="str">
            <v>*</v>
          </cell>
        </row>
        <row r="259">
          <cell r="B259" t="str">
            <v>11 kV heat shrinkable Indoor termination joint kit for 3 C X 300 sqmm</v>
          </cell>
          <cell r="C259" t="str">
            <v>Kit</v>
          </cell>
          <cell r="F259">
            <v>1350</v>
          </cell>
          <cell r="H259" t="str">
            <v>*</v>
          </cell>
        </row>
        <row r="260">
          <cell r="B260" t="str">
            <v>11 kV heat shrinkable Indoor termination joint kit for 3 C X 95 sqmm</v>
          </cell>
          <cell r="C260" t="str">
            <v>Kit</v>
          </cell>
          <cell r="F260">
            <v>950</v>
          </cell>
          <cell r="H260" t="str">
            <v>*</v>
          </cell>
        </row>
        <row r="261">
          <cell r="B261" t="str">
            <v>11 kV heat shrinkable Outdoor termination joint kit for 3 C X 185 sqmm</v>
          </cell>
          <cell r="C261" t="str">
            <v>Kit</v>
          </cell>
          <cell r="F261">
            <v>1550</v>
          </cell>
          <cell r="H261" t="str">
            <v>*</v>
          </cell>
        </row>
        <row r="262">
          <cell r="B262" t="str">
            <v>11 kV heat shrinkable Outdoor termination joint kit for 3 C X 120 sqmm</v>
          </cell>
          <cell r="C262" t="str">
            <v>Kit</v>
          </cell>
          <cell r="F262">
            <v>1550</v>
          </cell>
          <cell r="H262" t="str">
            <v>*</v>
          </cell>
        </row>
        <row r="263">
          <cell r="B263" t="str">
            <v>11 kV heat shrinkable Outdoor termination joint kit for 3 C X 240 sqmm</v>
          </cell>
          <cell r="C263" t="str">
            <v>Kit</v>
          </cell>
          <cell r="F263">
            <v>1650</v>
          </cell>
          <cell r="H263" t="str">
            <v>*</v>
          </cell>
        </row>
        <row r="264">
          <cell r="B264" t="str">
            <v>11 kV heat shrinkable Outdoor termination joint kit for 3 C X 300 sqmm</v>
          </cell>
          <cell r="C264" t="str">
            <v>Kit</v>
          </cell>
          <cell r="F264">
            <v>1650</v>
          </cell>
          <cell r="H264" t="str">
            <v>*</v>
          </cell>
        </row>
        <row r="265">
          <cell r="B265" t="str">
            <v>11 kV heat shrinkable Outdoor termination joint kit for 3 C X 95 sqmm</v>
          </cell>
          <cell r="C265" t="str">
            <v>Kit</v>
          </cell>
          <cell r="F265">
            <v>1185</v>
          </cell>
          <cell r="H265" t="str">
            <v>*</v>
          </cell>
        </row>
        <row r="266">
          <cell r="B266" t="str">
            <v>11 kV heat shrinkable Straight through joint kit for 3 C X 185 sqmm</v>
          </cell>
          <cell r="C266" t="str">
            <v>Kit</v>
          </cell>
          <cell r="F266">
            <v>4100</v>
          </cell>
          <cell r="H266" t="str">
            <v>*</v>
          </cell>
        </row>
        <row r="267">
          <cell r="B267" t="str">
            <v>11 kV heat shrinkable Straight through joint kit for 3 C X 120 sqmm</v>
          </cell>
          <cell r="C267" t="str">
            <v>Kit</v>
          </cell>
          <cell r="F267">
            <v>4100</v>
          </cell>
          <cell r="H267" t="str">
            <v>*</v>
          </cell>
        </row>
        <row r="268">
          <cell r="B268" t="str">
            <v>11 kV heat shrinkable Straight through joint kit for 3 C X 240 sqmm</v>
          </cell>
          <cell r="C268" t="str">
            <v>Kit</v>
          </cell>
          <cell r="F268">
            <v>4300</v>
          </cell>
          <cell r="H268" t="str">
            <v>*</v>
          </cell>
        </row>
        <row r="269">
          <cell r="B269" t="str">
            <v>11 kV heat shrinkable Straight through joint kit for 3 C X 300 sqmm</v>
          </cell>
          <cell r="C269" t="str">
            <v>Kit</v>
          </cell>
          <cell r="F269">
            <v>4300</v>
          </cell>
          <cell r="H269" t="str">
            <v>*</v>
          </cell>
        </row>
        <row r="270">
          <cell r="B270" t="str">
            <v>11 kV heat shrinkable Straight through joint kit for 3 C X 95 sqmm</v>
          </cell>
          <cell r="C270" t="str">
            <v>Kit</v>
          </cell>
          <cell r="F270">
            <v>3400</v>
          </cell>
          <cell r="H270" t="str">
            <v>*</v>
          </cell>
        </row>
        <row r="271">
          <cell r="B271" t="str">
            <v xml:space="preserve">11 KV Isolator with  EB 400 A </v>
          </cell>
          <cell r="C271" t="str">
            <v>Set</v>
          </cell>
          <cell r="F271">
            <v>34944</v>
          </cell>
          <cell r="H271" t="str">
            <v>*</v>
          </cell>
        </row>
        <row r="272">
          <cell r="B272" t="str">
            <v xml:space="preserve">11 KV Isolator without  EB 400 A </v>
          </cell>
          <cell r="C272" t="str">
            <v>Set</v>
          </cell>
          <cell r="F272">
            <v>33000</v>
          </cell>
          <cell r="H272" t="str">
            <v>*</v>
          </cell>
        </row>
        <row r="273">
          <cell r="B273" t="str">
            <v>11 KV Top fitting with clamp</v>
          </cell>
          <cell r="C273" t="str">
            <v>No</v>
          </cell>
          <cell r="F273">
            <v>68</v>
          </cell>
          <cell r="H273" t="str">
            <v>*</v>
          </cell>
        </row>
        <row r="274">
          <cell r="B274" t="str">
            <v>11 KV VCB 400 A Indoor</v>
          </cell>
          <cell r="C274" t="str">
            <v>No</v>
          </cell>
          <cell r="F274">
            <v>325000</v>
          </cell>
          <cell r="H274" t="str">
            <v>*</v>
          </cell>
        </row>
        <row r="275">
          <cell r="B275" t="str">
            <v>11 KV VCB 400 A Outdoor</v>
          </cell>
          <cell r="C275" t="str">
            <v>No</v>
          </cell>
          <cell r="F275">
            <v>165000</v>
          </cell>
          <cell r="H275" t="str">
            <v>*</v>
          </cell>
        </row>
        <row r="276">
          <cell r="B276" t="str">
            <v>11 KV VCB 800 A Indoor</v>
          </cell>
          <cell r="C276" t="str">
            <v>No</v>
          </cell>
          <cell r="F276">
            <v>340000</v>
          </cell>
          <cell r="H276" t="str">
            <v>*</v>
          </cell>
        </row>
        <row r="277">
          <cell r="B277" t="str">
            <v>11 KV VCB 800 A Outdoor</v>
          </cell>
          <cell r="C277" t="str">
            <v>No</v>
          </cell>
          <cell r="F277">
            <v>227136</v>
          </cell>
          <cell r="H277" t="str">
            <v>*</v>
          </cell>
        </row>
        <row r="278">
          <cell r="B278" t="str">
            <v>22 KV VCB complete  800 Amp (O.D.)</v>
          </cell>
          <cell r="C278" t="str">
            <v>No.</v>
          </cell>
          <cell r="D278">
            <v>229715.17</v>
          </cell>
          <cell r="E278">
            <v>18928.530008000002</v>
          </cell>
          <cell r="F278">
            <v>248643.70000800001</v>
          </cell>
          <cell r="H278" t="str">
            <v>*</v>
          </cell>
        </row>
        <row r="279">
          <cell r="B279" t="str">
            <v>11 KV, 3 Phase, 400 amps. Isolator with earth switch, Double blade complete with set of insulators and terminal connectors.</v>
          </cell>
          <cell r="C279" t="str">
            <v>No</v>
          </cell>
          <cell r="F279">
            <v>40000</v>
          </cell>
          <cell r="H279" t="str">
            <v>*</v>
          </cell>
        </row>
        <row r="280">
          <cell r="B280" t="str">
            <v>11kV 250 MVA OD switchgear comprising of one incomer and 3 single feeders withassociated o.d.panels</v>
          </cell>
          <cell r="C280" t="str">
            <v>set</v>
          </cell>
          <cell r="F280">
            <v>1347693.68</v>
          </cell>
          <cell r="H280" t="str">
            <v>*</v>
          </cell>
        </row>
        <row r="281">
          <cell r="B281" t="str">
            <v>11 KV 250 MVA OD switchgear comprising of one incomer ,3 O/G &amp; 1 B/C with associated OD panels, Isolators, CT &amp; PT etc.</v>
          </cell>
          <cell r="C281" t="str">
            <v>set</v>
          </cell>
          <cell r="F281">
            <v>1344952.19364</v>
          </cell>
          <cell r="H281" t="str">
            <v>*</v>
          </cell>
        </row>
        <row r="282">
          <cell r="B282" t="str">
            <v>152x152 mm Cross Arm clamp</v>
          </cell>
          <cell r="C282" t="str">
            <v>Pair</v>
          </cell>
          <cell r="F282">
            <v>173.18</v>
          </cell>
          <cell r="H282" t="str">
            <v>*</v>
          </cell>
        </row>
        <row r="283">
          <cell r="B283" t="str">
            <v>152x152 mm pole clamps</v>
          </cell>
          <cell r="C283" t="str">
            <v>Pair</v>
          </cell>
          <cell r="F283">
            <v>173.18</v>
          </cell>
          <cell r="H283" t="str">
            <v>*</v>
          </cell>
        </row>
        <row r="284">
          <cell r="B284" t="str">
            <v>22 kV Heat shrik Indoor termination joint (Al) kit for XLPE 3 C X 240 sqmm</v>
          </cell>
          <cell r="C284" t="str">
            <v>Kit</v>
          </cell>
          <cell r="F284">
            <v>7335</v>
          </cell>
          <cell r="H284" t="str">
            <v>*</v>
          </cell>
        </row>
        <row r="285">
          <cell r="B285" t="str">
            <v>22 kV Heat shrik Indoor termination joint (Al) kit for XLPE 3 C X 95 sqmm</v>
          </cell>
          <cell r="C285" t="str">
            <v>Kit</v>
          </cell>
          <cell r="F285">
            <v>7335</v>
          </cell>
          <cell r="H285" t="str">
            <v>*</v>
          </cell>
        </row>
        <row r="286">
          <cell r="B286" t="str">
            <v>22 kV Heat shrik Outdoor termination joint (Al) kit for XLPE 3 C X 300 sqmm</v>
          </cell>
          <cell r="C286" t="str">
            <v>Kit</v>
          </cell>
          <cell r="F286">
            <v>11150</v>
          </cell>
          <cell r="H286" t="str">
            <v>*</v>
          </cell>
        </row>
        <row r="287">
          <cell r="B287" t="str">
            <v>22 KV Lightning Arrestors  (Screw type)</v>
          </cell>
          <cell r="C287" t="str">
            <v>Set</v>
          </cell>
          <cell r="F287">
            <v>9556.4699999999993</v>
          </cell>
          <cell r="H287" t="str">
            <v>*</v>
          </cell>
        </row>
        <row r="288">
          <cell r="B288" t="str">
            <v>22 KV Post Insulator</v>
          </cell>
          <cell r="C288" t="str">
            <v>Nos</v>
          </cell>
          <cell r="F288">
            <v>750</v>
          </cell>
          <cell r="H288" t="str">
            <v>*</v>
          </cell>
        </row>
        <row r="289">
          <cell r="B289" t="str">
            <v>22 KV Transformer CR Panel With 1 Amp relay</v>
          </cell>
          <cell r="C289" t="str">
            <v>Set</v>
          </cell>
          <cell r="F289">
            <v>67474.080000000002</v>
          </cell>
          <cell r="H289" t="str">
            <v>*</v>
          </cell>
        </row>
        <row r="290">
          <cell r="B290" t="str">
            <v>33 kV Heat shrik Indoor termination joint (Al) kit for XLPE 3 C X 300 sqmm</v>
          </cell>
          <cell r="C290" t="str">
            <v>Kit</v>
          </cell>
          <cell r="F290">
            <v>11500</v>
          </cell>
          <cell r="H290" t="str">
            <v>*</v>
          </cell>
        </row>
        <row r="291">
          <cell r="B291" t="str">
            <v>33 kV Heat shrik Outdoor termination joint (Al) kit for XLPE 3 C X 300 sqmm</v>
          </cell>
          <cell r="C291" t="str">
            <v>Kit</v>
          </cell>
          <cell r="F291">
            <v>15470</v>
          </cell>
          <cell r="H291" t="str">
            <v>*</v>
          </cell>
        </row>
        <row r="292">
          <cell r="B292" t="str">
            <v>33 kV Heat shrik Straight through joint (Al) kit for XLPE 3 C X 300 sqmm</v>
          </cell>
          <cell r="C292" t="str">
            <v>Kit</v>
          </cell>
          <cell r="F292">
            <v>30000</v>
          </cell>
          <cell r="H292" t="str">
            <v>*</v>
          </cell>
        </row>
        <row r="293">
          <cell r="B293" t="str">
            <v>33 KV LA 9 KA</v>
          </cell>
          <cell r="C293" t="str">
            <v>Set</v>
          </cell>
          <cell r="F293">
            <v>13310.67</v>
          </cell>
          <cell r="H293" t="str">
            <v>*</v>
          </cell>
        </row>
        <row r="294">
          <cell r="B294" t="str">
            <v>33 KV Post Insulator</v>
          </cell>
          <cell r="C294" t="str">
            <v>No</v>
          </cell>
          <cell r="F294">
            <v>750</v>
          </cell>
          <cell r="H294" t="str">
            <v>*</v>
          </cell>
        </row>
        <row r="295">
          <cell r="B295" t="str">
            <v>33 KV Top Fitting</v>
          </cell>
          <cell r="C295" t="str">
            <v>No</v>
          </cell>
          <cell r="F295">
            <v>257.47680000000003</v>
          </cell>
          <cell r="H295" t="str">
            <v>*</v>
          </cell>
        </row>
        <row r="296">
          <cell r="B296" t="str">
            <v>22 KV Top Fitting</v>
          </cell>
          <cell r="C296" t="str">
            <v>No</v>
          </cell>
          <cell r="F296">
            <v>257.47680000000003</v>
          </cell>
          <cell r="H296" t="str">
            <v>*</v>
          </cell>
        </row>
        <row r="297">
          <cell r="B297" t="str">
            <v>33 KV Transformer CR Panel With 1 Amp relay</v>
          </cell>
          <cell r="C297" t="str">
            <v>Set</v>
          </cell>
          <cell r="F297">
            <v>67474.080000000002</v>
          </cell>
          <cell r="H297" t="str">
            <v>*</v>
          </cell>
        </row>
        <row r="298">
          <cell r="B298" t="str">
            <v>33 KV Transformer CR Panel With Differential</v>
          </cell>
          <cell r="C298" t="str">
            <v>Set</v>
          </cell>
          <cell r="F298">
            <v>140960.70000000001</v>
          </cell>
          <cell r="H298" t="str">
            <v>*</v>
          </cell>
        </row>
        <row r="299">
          <cell r="B299" t="str">
            <v>9 KV, 10 KA, 1 Ph. Metal Oxide (Gapless) Lightning Arresters with terminal connectors.</v>
          </cell>
          <cell r="C299" t="str">
            <v>Set</v>
          </cell>
          <cell r="F299">
            <v>6989</v>
          </cell>
          <cell r="H299" t="str">
            <v>*</v>
          </cell>
        </row>
        <row r="300">
          <cell r="B300" t="str">
            <v>AAAC 80 sqmm</v>
          </cell>
          <cell r="C300" t="str">
            <v>Rmt</v>
          </cell>
          <cell r="F300">
            <v>35.6</v>
          </cell>
          <cell r="H300" t="str">
            <v>*</v>
          </cell>
        </row>
        <row r="301">
          <cell r="B301" t="str">
            <v>Aluminium Jointing  Sleeve for 100 Sq mm ACSR</v>
          </cell>
          <cell r="C301" t="str">
            <v>No</v>
          </cell>
          <cell r="F301">
            <v>100</v>
          </cell>
          <cell r="H301" t="str">
            <v>*</v>
          </cell>
        </row>
        <row r="302">
          <cell r="B302" t="str">
            <v>Aluminium Jointing  Sleeve for 30 Sq mm ACSR</v>
          </cell>
          <cell r="C302" t="str">
            <v>No</v>
          </cell>
          <cell r="F302">
            <v>100</v>
          </cell>
          <cell r="H302" t="str">
            <v>*</v>
          </cell>
        </row>
        <row r="303">
          <cell r="B303" t="str">
            <v>Aluminium Jointing  Sleeve for 55 Sq mm AAAC</v>
          </cell>
          <cell r="C303" t="str">
            <v>No</v>
          </cell>
          <cell r="F303">
            <v>100</v>
          </cell>
          <cell r="H303" t="str">
            <v>*</v>
          </cell>
        </row>
        <row r="304">
          <cell r="B304" t="str">
            <v>Armoured Copper control cable 12C X 2.5 Sq mm</v>
          </cell>
          <cell r="C304" t="str">
            <v>Mtr</v>
          </cell>
          <cell r="F304">
            <v>139.9</v>
          </cell>
          <cell r="H304" t="str">
            <v>*</v>
          </cell>
        </row>
        <row r="305">
          <cell r="B305" t="str">
            <v>Armoured Copper control cable 19C X 2.5 Sq mm</v>
          </cell>
          <cell r="C305" t="str">
            <v>Mtr</v>
          </cell>
          <cell r="F305">
            <v>214.2</v>
          </cell>
          <cell r="H305" t="str">
            <v>*</v>
          </cell>
        </row>
        <row r="306">
          <cell r="B306" t="str">
            <v>Armoured Copper control cable 4C X 2.5 Sq mm</v>
          </cell>
          <cell r="C306" t="str">
            <v>Mtr</v>
          </cell>
          <cell r="F306">
            <v>156.94</v>
          </cell>
          <cell r="H306" t="str">
            <v>*</v>
          </cell>
        </row>
        <row r="307">
          <cell r="B307" t="str">
            <v>Armoured Copper control cable 2Cx4 sq.mm.</v>
          </cell>
          <cell r="C307" t="str">
            <v>RMT</v>
          </cell>
          <cell r="D307">
            <v>47.515360000000001</v>
          </cell>
          <cell r="E307">
            <v>3.9152656640000005</v>
          </cell>
          <cell r="F307">
            <v>51.430625664000004</v>
          </cell>
          <cell r="H307" t="str">
            <v>*</v>
          </cell>
        </row>
        <row r="308">
          <cell r="B308" t="str">
            <v>Black bituminus paint</v>
          </cell>
          <cell r="C308" t="str">
            <v>Ltr</v>
          </cell>
          <cell r="F308">
            <v>37</v>
          </cell>
          <cell r="H308" t="str">
            <v>*</v>
          </cell>
        </row>
        <row r="309">
          <cell r="B309" t="str">
            <v>C&amp;R  Panel  for  11 kV Outgoing  Feeder OD</v>
          </cell>
          <cell r="C309" t="str">
            <v>No</v>
          </cell>
          <cell r="F309">
            <v>84269.645856000003</v>
          </cell>
          <cell r="H309" t="str">
            <v>*</v>
          </cell>
        </row>
        <row r="310">
          <cell r="B310" t="str">
            <v>Capacitor Bank 11 KV  1.2 MVAR ( 200 KVAR x 6 ) Single Star connected with Internal fuses, Interconnected mounting Structure, Insulators &amp; Other Accessories</v>
          </cell>
          <cell r="C310" t="str">
            <v>Set</v>
          </cell>
          <cell r="F310">
            <v>900000</v>
          </cell>
          <cell r="H310" t="str">
            <v>*</v>
          </cell>
        </row>
        <row r="311">
          <cell r="B311" t="str">
            <v>Capacitor banks wit Switchgear 11 KV 3 MVAR</v>
          </cell>
          <cell r="C311" t="str">
            <v>Set</v>
          </cell>
          <cell r="F311">
            <v>1351000</v>
          </cell>
          <cell r="H311" t="str">
            <v>*</v>
          </cell>
        </row>
        <row r="312">
          <cell r="B312" t="str">
            <v>Clamp for PT</v>
          </cell>
          <cell r="C312" t="str">
            <v>No</v>
          </cell>
          <cell r="F312">
            <v>1125</v>
          </cell>
          <cell r="H312" t="str">
            <v>*</v>
          </cell>
        </row>
        <row r="313">
          <cell r="B313" t="str">
            <v>Clamp for CT</v>
          </cell>
          <cell r="C313" t="str">
            <v>No</v>
          </cell>
          <cell r="F313">
            <v>1125</v>
          </cell>
          <cell r="H313" t="str">
            <v>*</v>
          </cell>
        </row>
        <row r="314">
          <cell r="B314" t="str">
            <v>Clamps for 33 KV V.C.B.</v>
          </cell>
          <cell r="C314" t="str">
            <v>No</v>
          </cell>
          <cell r="F314">
            <v>1610</v>
          </cell>
          <cell r="H314" t="str">
            <v>*</v>
          </cell>
        </row>
        <row r="315">
          <cell r="B315" t="str">
            <v>Clamp for T/F Bushing special  type  with  tinned  copper  and  Al  Palm</v>
          </cell>
          <cell r="C315" t="str">
            <v>No</v>
          </cell>
          <cell r="F315">
            <v>3222.7</v>
          </cell>
          <cell r="H315" t="str">
            <v>*</v>
          </cell>
        </row>
        <row r="316">
          <cell r="B316" t="str">
            <v>Clamps for 100 x 116 mm  RSJ Pole Stay</v>
          </cell>
          <cell r="C316" t="str">
            <v>Pair</v>
          </cell>
          <cell r="F316">
            <v>116</v>
          </cell>
          <cell r="H316" t="str">
            <v>*</v>
          </cell>
        </row>
        <row r="317">
          <cell r="B317" t="str">
            <v>Clamps for 152 x 152 mm  RSJ Pole Stay</v>
          </cell>
          <cell r="C317" t="str">
            <v>Pair</v>
          </cell>
          <cell r="F317">
            <v>173</v>
          </cell>
          <cell r="H317" t="str">
            <v>*</v>
          </cell>
        </row>
        <row r="318">
          <cell r="B318" t="str">
            <v>Clamps for 33 KV C.T.</v>
          </cell>
          <cell r="C318" t="str">
            <v>No</v>
          </cell>
          <cell r="F318">
            <v>1125</v>
          </cell>
          <cell r="H318" t="str">
            <v>*</v>
          </cell>
        </row>
        <row r="319">
          <cell r="B319" t="str">
            <v>Clamps for 33 KV Isolator</v>
          </cell>
          <cell r="C319" t="str">
            <v>No</v>
          </cell>
          <cell r="F319">
            <v>805</v>
          </cell>
          <cell r="H319" t="str">
            <v>*</v>
          </cell>
        </row>
        <row r="320">
          <cell r="B320" t="str">
            <v>Clamps for 33 KV P.T.</v>
          </cell>
          <cell r="C320" t="str">
            <v>No</v>
          </cell>
          <cell r="F320">
            <v>1125</v>
          </cell>
          <cell r="H320" t="str">
            <v>*</v>
          </cell>
        </row>
        <row r="321">
          <cell r="B321" t="str">
            <v>Coal</v>
          </cell>
          <cell r="C321" t="str">
            <v>Kg.</v>
          </cell>
          <cell r="F321">
            <v>4</v>
          </cell>
          <cell r="H321" t="str">
            <v>*</v>
          </cell>
        </row>
        <row r="322">
          <cell r="B322" t="str">
            <v>Concreting ration 1:4:8</v>
          </cell>
          <cell r="C322" t="str">
            <v>CMtr</v>
          </cell>
          <cell r="F322">
            <v>2850</v>
          </cell>
          <cell r="H322" t="str">
            <v>*</v>
          </cell>
        </row>
        <row r="323">
          <cell r="B323" t="str">
            <v>Concreting ration 1:3:6</v>
          </cell>
          <cell r="C323" t="str">
            <v>CMtr</v>
          </cell>
          <cell r="F323">
            <v>3344</v>
          </cell>
          <cell r="H323" t="str">
            <v>*</v>
          </cell>
        </row>
        <row r="324">
          <cell r="B324" t="str">
            <v xml:space="preserve">Connectors for T/F Bushing </v>
          </cell>
          <cell r="C324" t="str">
            <v>Nos.</v>
          </cell>
          <cell r="F324">
            <v>3222.7</v>
          </cell>
          <cell r="H324" t="str">
            <v>*</v>
          </cell>
        </row>
        <row r="325">
          <cell r="B325" t="str">
            <v>Control Panel complete with NDR,UV,OV &amp; 2 O/C + 1 E/F  and Time delay relay  and accessories.</v>
          </cell>
          <cell r="C325" t="str">
            <v>No</v>
          </cell>
          <cell r="F325">
            <v>67474.080000000002</v>
          </cell>
          <cell r="H325" t="str">
            <v>*</v>
          </cell>
        </row>
        <row r="326">
          <cell r="B326" t="str">
            <v>CT 200 -100 / 5 - 5 Amp11 KV 1 Ph. Oil filled Out Door Type with Terminal connections</v>
          </cell>
          <cell r="C326" t="str">
            <v>No</v>
          </cell>
          <cell r="F326">
            <v>14000</v>
          </cell>
          <cell r="H326" t="str">
            <v>*</v>
          </cell>
        </row>
        <row r="327">
          <cell r="B327" t="str">
            <v>Cutpoint channel - 11 KV</v>
          </cell>
          <cell r="C327" t="str">
            <v>Pair</v>
          </cell>
          <cell r="F327">
            <v>627</v>
          </cell>
          <cell r="H327" t="str">
            <v>*</v>
          </cell>
        </row>
        <row r="328">
          <cell r="B328" t="str">
            <v>Cutpoint channel - 33 / 22 KV</v>
          </cell>
          <cell r="C328" t="str">
            <v>Pair</v>
          </cell>
          <cell r="F328">
            <v>1015</v>
          </cell>
          <cell r="H328" t="str">
            <v>*</v>
          </cell>
        </row>
        <row r="329">
          <cell r="B329" t="str">
            <v>Danger Board in yard.</v>
          </cell>
          <cell r="C329" t="str">
            <v>No</v>
          </cell>
          <cell r="F329">
            <v>40</v>
          </cell>
          <cell r="H329" t="str">
            <v>*</v>
          </cell>
        </row>
        <row r="330">
          <cell r="B330" t="str">
            <v>DTC  Metering  Cabinet ( Box )</v>
          </cell>
          <cell r="C330" t="str">
            <v>No</v>
          </cell>
          <cell r="F330">
            <v>3500</v>
          </cell>
          <cell r="H330" t="str">
            <v>*</v>
          </cell>
        </row>
        <row r="331">
          <cell r="B331" t="str">
            <v>Earthing Sets H.T of C.I.pipe 150 mm 3 mtr.</v>
          </cell>
          <cell r="C331" t="str">
            <v>No.</v>
          </cell>
          <cell r="F331">
            <v>5500</v>
          </cell>
          <cell r="H331" t="str">
            <v>*</v>
          </cell>
        </row>
        <row r="332">
          <cell r="B332" t="str">
            <v>Earthing Replenishment for DTC</v>
          </cell>
          <cell r="C332" t="str">
            <v>Set</v>
          </cell>
          <cell r="F332">
            <v>10000</v>
          </cell>
          <cell r="H332" t="str">
            <v>*</v>
          </cell>
        </row>
        <row r="333">
          <cell r="B333" t="str">
            <v xml:space="preserve">Electron  Powder </v>
          </cell>
          <cell r="C333" t="str">
            <v>Kg</v>
          </cell>
          <cell r="F333">
            <v>7</v>
          </cell>
          <cell r="H333" t="str">
            <v>*</v>
          </cell>
        </row>
        <row r="334">
          <cell r="B334" t="str">
            <v>Aluminium Bobbins for neutral</v>
          </cell>
          <cell r="C334" t="str">
            <v>No.</v>
          </cell>
          <cell r="F334">
            <v>27</v>
          </cell>
          <cell r="H334" t="str">
            <v>*</v>
          </cell>
        </row>
        <row r="335">
          <cell r="B335" t="str">
            <v>Fire Extinguisher with stand</v>
          </cell>
          <cell r="C335" t="str">
            <v>Set</v>
          </cell>
          <cell r="F335">
            <v>4000</v>
          </cell>
          <cell r="H335" t="str">
            <v>*</v>
          </cell>
        </row>
        <row r="336">
          <cell r="B336" t="str">
            <v>Furniture for S/Stn.</v>
          </cell>
          <cell r="C336" t="str">
            <v>L.S.</v>
          </cell>
          <cell r="F336">
            <v>5000</v>
          </cell>
          <cell r="H336" t="str">
            <v>*</v>
          </cell>
        </row>
        <row r="337">
          <cell r="B337" t="str">
            <v>Flood lights with control gear box &amp; 250w SV Lamp</v>
          </cell>
          <cell r="C337" t="str">
            <v>No</v>
          </cell>
          <cell r="F337">
            <v>2800</v>
          </cell>
          <cell r="H337" t="str">
            <v>*</v>
          </cell>
        </row>
        <row r="338">
          <cell r="B338" t="str">
            <v>Foundation for 11 kV Isolators</v>
          </cell>
          <cell r="F338">
            <v>2850</v>
          </cell>
          <cell r="H338" t="str">
            <v>*</v>
          </cell>
        </row>
        <row r="339">
          <cell r="B339" t="str">
            <v>Foundation for 11 kV Isolators without EB</v>
          </cell>
          <cell r="F339">
            <v>2850</v>
          </cell>
          <cell r="H339" t="str">
            <v>*</v>
          </cell>
        </row>
        <row r="340">
          <cell r="B340" t="str">
            <v>Foundation for 11 kV Lightning Arrestor</v>
          </cell>
          <cell r="F340">
            <v>2850</v>
          </cell>
          <cell r="H340" t="str">
            <v>*</v>
          </cell>
        </row>
        <row r="341">
          <cell r="B341" t="str">
            <v>Foundation for 11 kV C.Ts</v>
          </cell>
          <cell r="F341">
            <v>2850</v>
          </cell>
          <cell r="H341" t="str">
            <v>*</v>
          </cell>
        </row>
        <row r="342">
          <cell r="B342" t="str">
            <v>Foundation for 11 kV P.Ts</v>
          </cell>
          <cell r="F342">
            <v>2850</v>
          </cell>
          <cell r="H342" t="str">
            <v>*</v>
          </cell>
        </row>
        <row r="343">
          <cell r="B343" t="str">
            <v>Foundation for 11 kV Breaker</v>
          </cell>
          <cell r="F343">
            <v>2850</v>
          </cell>
          <cell r="H343" t="str">
            <v>*</v>
          </cell>
        </row>
        <row r="344">
          <cell r="B344" t="str">
            <v>Foundation for Gantry Structures</v>
          </cell>
          <cell r="F344">
            <v>2850</v>
          </cell>
          <cell r="H344" t="str">
            <v>*</v>
          </cell>
        </row>
        <row r="345">
          <cell r="B345" t="str">
            <v>Foundation for 22 kV Isolators</v>
          </cell>
          <cell r="F345">
            <v>2850</v>
          </cell>
          <cell r="H345" t="str">
            <v>*</v>
          </cell>
        </row>
        <row r="346">
          <cell r="B346" t="str">
            <v>Foundation for 22 kV Isolators without EB</v>
          </cell>
          <cell r="F346">
            <v>2850</v>
          </cell>
          <cell r="H346" t="str">
            <v>*</v>
          </cell>
        </row>
        <row r="347">
          <cell r="B347" t="str">
            <v>Foundation for 22 kV Lightning Arrestor</v>
          </cell>
          <cell r="F347">
            <v>2850</v>
          </cell>
          <cell r="H347" t="str">
            <v>*</v>
          </cell>
        </row>
        <row r="348">
          <cell r="B348" t="str">
            <v>Foundation for 22 kV C.Ts</v>
          </cell>
          <cell r="F348">
            <v>2850</v>
          </cell>
          <cell r="H348" t="str">
            <v>*</v>
          </cell>
        </row>
        <row r="349">
          <cell r="B349" t="str">
            <v>Foundation for 22 kV Breaker</v>
          </cell>
          <cell r="F349">
            <v>2850</v>
          </cell>
          <cell r="H349" t="str">
            <v>*</v>
          </cell>
        </row>
        <row r="350">
          <cell r="B350" t="str">
            <v>Foundation for Gantry Structures</v>
          </cell>
          <cell r="F350">
            <v>2850</v>
          </cell>
          <cell r="H350" t="str">
            <v>*</v>
          </cell>
        </row>
        <row r="351">
          <cell r="B351" t="str">
            <v>Foundation for 33 kV Isolators with EB</v>
          </cell>
          <cell r="F351">
            <v>2850</v>
          </cell>
          <cell r="H351" t="str">
            <v>*</v>
          </cell>
        </row>
        <row r="352">
          <cell r="B352" t="str">
            <v>Foundation for 33 kV Isolators without EB</v>
          </cell>
          <cell r="F352">
            <v>2850</v>
          </cell>
          <cell r="H352" t="str">
            <v>*</v>
          </cell>
        </row>
        <row r="353">
          <cell r="B353" t="str">
            <v>Foundation for 33 kV Lightning Arrestor</v>
          </cell>
          <cell r="F353">
            <v>2850</v>
          </cell>
          <cell r="H353" t="str">
            <v>*</v>
          </cell>
        </row>
        <row r="354">
          <cell r="B354" t="str">
            <v>Foundation for 33 kV C.Ts</v>
          </cell>
          <cell r="F354">
            <v>2850</v>
          </cell>
          <cell r="H354" t="str">
            <v>*</v>
          </cell>
        </row>
        <row r="355">
          <cell r="B355" t="str">
            <v>Foundation for 33 kV P.Ts</v>
          </cell>
          <cell r="F355">
            <v>2850</v>
          </cell>
          <cell r="H355" t="str">
            <v>*</v>
          </cell>
        </row>
        <row r="356">
          <cell r="B356" t="str">
            <v>Foundation for 33 kV Breaker</v>
          </cell>
          <cell r="F356">
            <v>2850</v>
          </cell>
          <cell r="H356" t="str">
            <v>*</v>
          </cell>
        </row>
        <row r="357">
          <cell r="B357" t="str">
            <v>Foundation for Gantry Structures</v>
          </cell>
          <cell r="F357">
            <v>2850</v>
          </cell>
          <cell r="H357" t="str">
            <v>*</v>
          </cell>
        </row>
        <row r="358">
          <cell r="B358" t="str">
            <v>HT Pillar Foundation</v>
          </cell>
          <cell r="F358">
            <v>10000</v>
          </cell>
          <cell r="H358" t="str">
            <v>*</v>
          </cell>
        </row>
        <row r="359">
          <cell r="B359" t="str">
            <v>G.I. Pipe 110 mm</v>
          </cell>
          <cell r="C359" t="str">
            <v>Mtr</v>
          </cell>
          <cell r="F359">
            <v>160</v>
          </cell>
          <cell r="H359" t="str">
            <v>*</v>
          </cell>
        </row>
        <row r="360">
          <cell r="B360" t="str">
            <v>G.I.Nut Bolts</v>
          </cell>
          <cell r="C360" t="str">
            <v>Kg</v>
          </cell>
          <cell r="F360">
            <v>60</v>
          </cell>
          <cell r="H360" t="str">
            <v>*</v>
          </cell>
        </row>
        <row r="361">
          <cell r="B361" t="str">
            <v>G.I.Nut Boltss Washer &amp; Misc Material</v>
          </cell>
          <cell r="C361" t="str">
            <v>L.S</v>
          </cell>
          <cell r="F361">
            <v>1500</v>
          </cell>
          <cell r="H361" t="str">
            <v>*</v>
          </cell>
        </row>
        <row r="362">
          <cell r="B362" t="str">
            <v>GI Pipe 20 mm</v>
          </cell>
          <cell r="C362" t="str">
            <v>Mtr</v>
          </cell>
          <cell r="F362">
            <v>47</v>
          </cell>
          <cell r="H362" t="str">
            <v>*</v>
          </cell>
        </row>
        <row r="363">
          <cell r="B363" t="str">
            <v>GI Pipe 25 mm</v>
          </cell>
          <cell r="C363" t="str">
            <v>Mtr</v>
          </cell>
          <cell r="F363">
            <v>59</v>
          </cell>
          <cell r="H363" t="str">
            <v>*</v>
          </cell>
        </row>
        <row r="364">
          <cell r="B364" t="str">
            <v>Gantry Structures</v>
          </cell>
          <cell r="F364">
            <v>45</v>
          </cell>
          <cell r="H364" t="str">
            <v>*</v>
          </cell>
        </row>
        <row r="365">
          <cell r="B365" t="str">
            <v>Half round cement pipe ( 150mm X 1mtr)</v>
          </cell>
          <cell r="C365" t="str">
            <v>No</v>
          </cell>
          <cell r="F365">
            <v>78</v>
          </cell>
          <cell r="H365" t="str">
            <v>*</v>
          </cell>
        </row>
        <row r="366">
          <cell r="B366" t="str">
            <v>Hot dip Galvanised Elevating Structure for Capacitor Bank &amp; RVT, Isolator, VCB etc.</v>
          </cell>
          <cell r="C366" t="str">
            <v>Set</v>
          </cell>
          <cell r="F366">
            <v>40000</v>
          </cell>
          <cell r="H366" t="str">
            <v>*</v>
          </cell>
        </row>
        <row r="367">
          <cell r="B367" t="str">
            <v>Jointing Sleeves for Conductor.</v>
          </cell>
          <cell r="C367" t="str">
            <v>No</v>
          </cell>
          <cell r="F367">
            <v>30</v>
          </cell>
          <cell r="H367" t="str">
            <v>*</v>
          </cell>
        </row>
        <row r="368">
          <cell r="B368" t="str">
            <v>L.Board with clamp</v>
          </cell>
          <cell r="C368" t="str">
            <v>No</v>
          </cell>
          <cell r="F368">
            <v>200</v>
          </cell>
          <cell r="H368" t="str">
            <v>*</v>
          </cell>
        </row>
        <row r="369">
          <cell r="B369" t="str">
            <v>L.T. 2 Core Cable 2.5 sqmm Armoured</v>
          </cell>
          <cell r="C369" t="str">
            <v>Mtr</v>
          </cell>
          <cell r="F369">
            <v>63.25</v>
          </cell>
          <cell r="H369" t="str">
            <v>*</v>
          </cell>
        </row>
        <row r="370">
          <cell r="B370" t="str">
            <v>L.T. 2 Core Cable 2.5 sqmm Un-armoured</v>
          </cell>
          <cell r="C370" t="str">
            <v>Mtr</v>
          </cell>
          <cell r="F370">
            <v>42.13</v>
          </cell>
          <cell r="H370" t="str">
            <v>*</v>
          </cell>
        </row>
        <row r="371">
          <cell r="B371" t="str">
            <v>L.T. 2 Core Cable 4 sqmm Armoured</v>
          </cell>
          <cell r="C371" t="str">
            <v>Mtr</v>
          </cell>
          <cell r="F371">
            <v>70</v>
          </cell>
          <cell r="H371" t="str">
            <v>*</v>
          </cell>
        </row>
        <row r="372">
          <cell r="B372" t="str">
            <v>L.T. 2 Core Cable 4 sqmm Un-armoured</v>
          </cell>
          <cell r="C372" t="str">
            <v>Mtr</v>
          </cell>
          <cell r="F372">
            <v>45</v>
          </cell>
          <cell r="H372" t="str">
            <v>*</v>
          </cell>
        </row>
        <row r="373">
          <cell r="B373" t="str">
            <v>L.T. Feedar Pillar 4 Way</v>
          </cell>
          <cell r="C373" t="str">
            <v>No</v>
          </cell>
          <cell r="F373">
            <v>19500</v>
          </cell>
          <cell r="H373" t="str">
            <v>*</v>
          </cell>
        </row>
        <row r="374">
          <cell r="B374" t="str">
            <v>L.T. Feedar Pillar 6 Way</v>
          </cell>
          <cell r="C374" t="str">
            <v>No</v>
          </cell>
          <cell r="F374">
            <v>25500</v>
          </cell>
          <cell r="H374" t="str">
            <v>*</v>
          </cell>
        </row>
        <row r="375">
          <cell r="B375" t="str">
            <v>L.T. Four pin cross arm with clamp</v>
          </cell>
          <cell r="C375" t="str">
            <v>No</v>
          </cell>
          <cell r="F375">
            <v>440</v>
          </cell>
          <cell r="H375" t="str">
            <v>*</v>
          </cell>
        </row>
        <row r="376">
          <cell r="B376" t="str">
            <v xml:space="preserve">L.T. Mini Feedar Pillar </v>
          </cell>
          <cell r="C376" t="str">
            <v>No</v>
          </cell>
          <cell r="F376">
            <v>7500</v>
          </cell>
          <cell r="H376" t="str">
            <v>*</v>
          </cell>
        </row>
        <row r="377">
          <cell r="B377" t="str">
            <v>L.T. PVC armoured cable 2/C 50 Sq.mm</v>
          </cell>
          <cell r="C377" t="str">
            <v>mtr</v>
          </cell>
          <cell r="F377">
            <v>95.53</v>
          </cell>
          <cell r="H377" t="str">
            <v>*</v>
          </cell>
        </row>
        <row r="378">
          <cell r="B378" t="str">
            <v xml:space="preserve">L.T. Shackle Hardware  </v>
          </cell>
          <cell r="C378" t="str">
            <v>Pair</v>
          </cell>
          <cell r="F378">
            <v>24.68</v>
          </cell>
          <cell r="H378" t="str">
            <v>*</v>
          </cell>
        </row>
        <row r="379">
          <cell r="B379" t="str">
            <v>L.T. Stay Insulators     [ Firm Price ]</v>
          </cell>
          <cell r="C379" t="str">
            <v>No</v>
          </cell>
          <cell r="F379">
            <v>4.63</v>
          </cell>
          <cell r="H379" t="str">
            <v>*</v>
          </cell>
        </row>
        <row r="380">
          <cell r="B380" t="str">
            <v>L.T. Two pin cross arm with clamp</v>
          </cell>
          <cell r="C380" t="str">
            <v>No</v>
          </cell>
          <cell r="F380">
            <v>300</v>
          </cell>
          <cell r="H380" t="str">
            <v>*</v>
          </cell>
        </row>
        <row r="381">
          <cell r="B381" t="str">
            <v xml:space="preserve">LT  CTs ( Ring Type ) </v>
          </cell>
          <cell r="C381" t="str">
            <v>No</v>
          </cell>
          <cell r="F381">
            <v>2000</v>
          </cell>
          <cell r="H381" t="str">
            <v>*</v>
          </cell>
        </row>
        <row r="382">
          <cell r="B382" t="str">
            <v>LT Dist. Box 25 KVA With Kitkat</v>
          </cell>
          <cell r="C382" t="str">
            <v>No</v>
          </cell>
          <cell r="F382">
            <v>18772.599999999999</v>
          </cell>
          <cell r="H382" t="str">
            <v>*</v>
          </cell>
        </row>
        <row r="383">
          <cell r="B383" t="str">
            <v>LT Dist. Box 25 KVA With MCCB</v>
          </cell>
          <cell r="C383" t="str">
            <v>No</v>
          </cell>
          <cell r="F383">
            <v>20926.900000000001</v>
          </cell>
          <cell r="H383" t="str">
            <v>*</v>
          </cell>
        </row>
        <row r="384">
          <cell r="B384" t="str">
            <v>LT Feeder Pillar 2/3 Way</v>
          </cell>
          <cell r="C384" t="str">
            <v>No</v>
          </cell>
          <cell r="F384">
            <v>13500</v>
          </cell>
          <cell r="H384" t="str">
            <v>*</v>
          </cell>
        </row>
        <row r="385">
          <cell r="B385" t="str">
            <v>LT Feeder Pillar 6 Way</v>
          </cell>
          <cell r="C385" t="str">
            <v>No</v>
          </cell>
          <cell r="F385">
            <v>25500</v>
          </cell>
          <cell r="H385" t="str">
            <v>*</v>
          </cell>
        </row>
        <row r="386">
          <cell r="B386" t="str">
            <v>LT Feeder Pillar 8 Way</v>
          </cell>
          <cell r="C386" t="str">
            <v>No</v>
          </cell>
          <cell r="F386">
            <v>30000</v>
          </cell>
          <cell r="H386" t="str">
            <v>*</v>
          </cell>
        </row>
        <row r="387">
          <cell r="B387" t="str">
            <v>LT XLPE Armoured Cable 3 1/2C X 120 Sq mm</v>
          </cell>
          <cell r="C387" t="str">
            <v>Mtr</v>
          </cell>
          <cell r="F387">
            <v>303.33</v>
          </cell>
          <cell r="H387" t="str">
            <v>*</v>
          </cell>
        </row>
        <row r="388">
          <cell r="B388" t="str">
            <v>L.T. XLPE Armoured cable 4core 16sq.mm.</v>
          </cell>
          <cell r="C388" t="str">
            <v>RMT</v>
          </cell>
          <cell r="F388">
            <v>76.972299888000009</v>
          </cell>
          <cell r="H388" t="str">
            <v>*</v>
          </cell>
        </row>
        <row r="389">
          <cell r="B389" t="str">
            <v>L.T. XLPE armoured cable 3 1/2 C 50 sq.mm.</v>
          </cell>
          <cell r="C389" t="str">
            <v>RMT</v>
          </cell>
          <cell r="F389">
            <v>145.82244335999999</v>
          </cell>
          <cell r="H389" t="str">
            <v>*</v>
          </cell>
        </row>
        <row r="390">
          <cell r="B390" t="str">
            <v>M.S.Flat 50 x 6 mm</v>
          </cell>
          <cell r="C390" t="str">
            <v>Kg</v>
          </cell>
          <cell r="F390">
            <v>31.428000000000001</v>
          </cell>
          <cell r="H390" t="str">
            <v>*</v>
          </cell>
        </row>
        <row r="391">
          <cell r="B391" t="str">
            <v>M.S.Plate 10 mm Thick Size 1' x 1 '</v>
          </cell>
          <cell r="C391" t="str">
            <v>Kg</v>
          </cell>
          <cell r="F391">
            <v>34.92</v>
          </cell>
          <cell r="H391" t="str">
            <v>*</v>
          </cell>
        </row>
        <row r="392">
          <cell r="B392" t="str">
            <v>Marshalling Box</v>
          </cell>
          <cell r="C392" t="str">
            <v>No</v>
          </cell>
          <cell r="F392">
            <v>4500</v>
          </cell>
          <cell r="H392" t="str">
            <v>*</v>
          </cell>
        </row>
        <row r="393">
          <cell r="B393" t="str">
            <v>MS angle 50x50x6 mm</v>
          </cell>
          <cell r="C393" t="str">
            <v>Kg</v>
          </cell>
          <cell r="F393">
            <v>34.92</v>
          </cell>
          <cell r="H393" t="str">
            <v>*</v>
          </cell>
        </row>
        <row r="394">
          <cell r="B394" t="str">
            <v>MS Channel 100x50x6 mm</v>
          </cell>
          <cell r="C394" t="str">
            <v>Kg</v>
          </cell>
          <cell r="F394">
            <v>34.92</v>
          </cell>
          <cell r="H394" t="str">
            <v>*</v>
          </cell>
        </row>
        <row r="395">
          <cell r="B395" t="str">
            <v>M.S.Channel 75x40x6 mm</v>
          </cell>
          <cell r="C395" t="str">
            <v>Kg</v>
          </cell>
          <cell r="F395">
            <v>34.92</v>
          </cell>
          <cell r="H395" t="str">
            <v>*</v>
          </cell>
        </row>
        <row r="396">
          <cell r="B396" t="str">
            <v>M.S. Angel(75 X 40 mm)</v>
          </cell>
          <cell r="C396" t="str">
            <v>Kg</v>
          </cell>
          <cell r="F396">
            <v>34.92</v>
          </cell>
          <cell r="H396" t="str">
            <v>*</v>
          </cell>
        </row>
        <row r="397">
          <cell r="B397" t="str">
            <v>M.S. Flats(50 X 10mm)</v>
          </cell>
          <cell r="C397" t="str">
            <v>Kg</v>
          </cell>
          <cell r="F397">
            <v>31.428000000000001</v>
          </cell>
          <cell r="H397" t="str">
            <v>*</v>
          </cell>
        </row>
        <row r="398">
          <cell r="B398" t="str">
            <v>MS Flat 50 X 8 mm</v>
          </cell>
          <cell r="C398" t="str">
            <v>Kg</v>
          </cell>
          <cell r="F398">
            <v>31.428000000000001</v>
          </cell>
          <cell r="H398" t="str">
            <v>*</v>
          </cell>
        </row>
        <row r="399">
          <cell r="B399" t="str">
            <v>MS Flat 75x10 mm</v>
          </cell>
          <cell r="C399" t="str">
            <v>Kg</v>
          </cell>
          <cell r="F399">
            <v>31.428000000000001</v>
          </cell>
          <cell r="H399" t="str">
            <v>*</v>
          </cell>
        </row>
        <row r="400">
          <cell r="B400" t="str">
            <v>MS Flat 80x10 mm</v>
          </cell>
          <cell r="C400" t="str">
            <v>Kg</v>
          </cell>
          <cell r="F400">
            <v>31.428000000000001</v>
          </cell>
          <cell r="H400" t="str">
            <v>*</v>
          </cell>
        </row>
        <row r="401">
          <cell r="B401" t="str">
            <v>Oil paint</v>
          </cell>
          <cell r="C401" t="str">
            <v>Kg</v>
          </cell>
          <cell r="F401">
            <v>250</v>
          </cell>
          <cell r="H401" t="str">
            <v>*</v>
          </cell>
        </row>
        <row r="402">
          <cell r="B402" t="str">
            <v>Power Transformer 22/11 KV,   5 MVA (DY-11)</v>
          </cell>
          <cell r="C402" t="str">
            <v>No</v>
          </cell>
          <cell r="F402">
            <v>3600000</v>
          </cell>
          <cell r="H402" t="str">
            <v>*</v>
          </cell>
        </row>
        <row r="403">
          <cell r="B403" t="str">
            <v>Power Transformer 22/11 KV,   10 MVA (DY-11)</v>
          </cell>
          <cell r="C403" t="str">
            <v>No</v>
          </cell>
          <cell r="F403">
            <v>6360000</v>
          </cell>
          <cell r="H403" t="str">
            <v>*</v>
          </cell>
        </row>
        <row r="404">
          <cell r="B404" t="str">
            <v>Power Transformer 22/11 KV,   10 MVA (DZ-10)</v>
          </cell>
          <cell r="C404" t="str">
            <v>No</v>
          </cell>
          <cell r="F404">
            <v>7200000</v>
          </cell>
          <cell r="H404" t="str">
            <v>*</v>
          </cell>
        </row>
        <row r="405">
          <cell r="B405" t="str">
            <v>Plinth for station Transformer</v>
          </cell>
          <cell r="C405" t="str">
            <v>Cmtr</v>
          </cell>
          <cell r="F405">
            <v>3982</v>
          </cell>
          <cell r="H405" t="str">
            <v>*</v>
          </cell>
        </row>
        <row r="406">
          <cell r="B406" t="str">
            <v>PSC Pole 8 Mtr (200 KG)</v>
          </cell>
          <cell r="C406" t="str">
            <v>No</v>
          </cell>
          <cell r="F406">
            <v>1487</v>
          </cell>
          <cell r="H406" t="str">
            <v>X</v>
          </cell>
        </row>
        <row r="407">
          <cell r="B407" t="str">
            <v>PSC Pole 8 Mtr (140 KG)</v>
          </cell>
          <cell r="C407" t="str">
            <v>No</v>
          </cell>
          <cell r="F407">
            <v>1383</v>
          </cell>
          <cell r="H407" t="str">
            <v>X</v>
          </cell>
        </row>
        <row r="408">
          <cell r="B408" t="str">
            <v>PSC Pole 9 Mtr (200 KG)</v>
          </cell>
          <cell r="C408" t="str">
            <v>No</v>
          </cell>
          <cell r="F408">
            <v>1803</v>
          </cell>
          <cell r="H408" t="str">
            <v>X</v>
          </cell>
        </row>
        <row r="409">
          <cell r="B409" t="str">
            <v>R.C.C. Pipe 150 mm 2 M</v>
          </cell>
          <cell r="C409" t="str">
            <v>No</v>
          </cell>
          <cell r="F409">
            <v>435</v>
          </cell>
          <cell r="H409" t="str">
            <v>*</v>
          </cell>
        </row>
        <row r="410">
          <cell r="B410" t="str">
            <v>R.C.C. Pipe 200 mm 2 M</v>
          </cell>
          <cell r="C410" t="str">
            <v>No</v>
          </cell>
          <cell r="F410">
            <v>435</v>
          </cell>
          <cell r="H410" t="str">
            <v>*</v>
          </cell>
        </row>
        <row r="411">
          <cell r="B411" t="str">
            <v>RCC  Tiles (0.6 x 0.5) Mtrs.</v>
          </cell>
          <cell r="C411" t="str">
            <v>No</v>
          </cell>
          <cell r="F411">
            <v>78</v>
          </cell>
          <cell r="H411" t="str">
            <v>*</v>
          </cell>
        </row>
        <row r="412">
          <cell r="B412" t="str">
            <v>RCC Ring work for earthing pits</v>
          </cell>
          <cell r="C412" t="str">
            <v>No.</v>
          </cell>
          <cell r="F412">
            <v>200</v>
          </cell>
          <cell r="H412" t="str">
            <v>*</v>
          </cell>
        </row>
        <row r="413">
          <cell r="B413" t="str">
            <v>RCC  half round pipe (1mtr)</v>
          </cell>
          <cell r="C413" t="str">
            <v>No.</v>
          </cell>
          <cell r="F413">
            <v>78</v>
          </cell>
          <cell r="H413" t="str">
            <v>*</v>
          </cell>
        </row>
        <row r="414">
          <cell r="B414" t="str">
            <v>Red Oxide Paint for 2 coats</v>
          </cell>
          <cell r="C414" t="str">
            <v>Ltr</v>
          </cell>
          <cell r="F414">
            <v>46</v>
          </cell>
          <cell r="H414" t="str">
            <v>*</v>
          </cell>
        </row>
        <row r="415">
          <cell r="B415" t="str">
            <v>Reel Insulator 25 / 20 mm</v>
          </cell>
          <cell r="C415" t="str">
            <v>No</v>
          </cell>
          <cell r="F415">
            <v>1</v>
          </cell>
          <cell r="H415" t="str">
            <v>*</v>
          </cell>
        </row>
        <row r="416">
          <cell r="B416" t="str">
            <v>Salt</v>
          </cell>
          <cell r="C416" t="str">
            <v>Kg</v>
          </cell>
          <cell r="F416">
            <v>3</v>
          </cell>
          <cell r="H416" t="str">
            <v>*</v>
          </cell>
        </row>
        <row r="417">
          <cell r="B417" t="str">
            <v>Silver paint</v>
          </cell>
          <cell r="C417" t="str">
            <v>Ltr</v>
          </cell>
          <cell r="F417">
            <v>80</v>
          </cell>
          <cell r="H417" t="str">
            <v>*</v>
          </cell>
        </row>
        <row r="418">
          <cell r="B418" t="str">
            <v>Sleve Joints</v>
          </cell>
          <cell r="C418" t="str">
            <v>No</v>
          </cell>
          <cell r="F418">
            <v>100</v>
          </cell>
          <cell r="H418" t="str">
            <v>*</v>
          </cell>
        </row>
        <row r="419">
          <cell r="B419" t="str">
            <v>Stay Wire 7/10</v>
          </cell>
          <cell r="C419" t="str">
            <v>Kg</v>
          </cell>
          <cell r="F419">
            <v>45</v>
          </cell>
          <cell r="H419" t="str">
            <v>*</v>
          </cell>
        </row>
        <row r="420">
          <cell r="B420" t="str">
            <v>Stay Wire 7/8</v>
          </cell>
          <cell r="C420" t="str">
            <v>Kg</v>
          </cell>
          <cell r="F420">
            <v>44.71</v>
          </cell>
          <cell r="H420" t="str">
            <v>*</v>
          </cell>
        </row>
        <row r="421">
          <cell r="B421" t="str">
            <v>Steel - Angle, Channel, Column , Structure</v>
          </cell>
          <cell r="C421" t="str">
            <v>Kg</v>
          </cell>
          <cell r="F421">
            <v>34.92</v>
          </cell>
          <cell r="H421" t="str">
            <v>*</v>
          </cell>
        </row>
        <row r="422">
          <cell r="B422" t="str">
            <v>Column type HG(4 Nos.)-496.0 kg.</v>
          </cell>
          <cell r="C422" t="str">
            <v>MT</v>
          </cell>
          <cell r="F422">
            <v>34914.5</v>
          </cell>
          <cell r="H422" t="str">
            <v>*</v>
          </cell>
        </row>
        <row r="423">
          <cell r="B423" t="str">
            <v>Beam type HA(2 Nos.)-261.0 Kg.</v>
          </cell>
          <cell r="C423" t="str">
            <v>MT</v>
          </cell>
          <cell r="F423">
            <v>34914.5</v>
          </cell>
          <cell r="H423" t="str">
            <v>*</v>
          </cell>
        </row>
        <row r="424">
          <cell r="B424" t="str">
            <v>Column type HG( 6Nos.)-496.0 kg.</v>
          </cell>
          <cell r="C424" t="str">
            <v>MT</v>
          </cell>
          <cell r="F424">
            <v>34914.5</v>
          </cell>
          <cell r="H424" t="str">
            <v>*</v>
          </cell>
        </row>
        <row r="425">
          <cell r="B425" t="str">
            <v>Beam type HA(4 Nos.)-261.0 Kg.</v>
          </cell>
          <cell r="C425" t="str">
            <v>MT</v>
          </cell>
          <cell r="F425">
            <v>34914.5</v>
          </cell>
          <cell r="H425" t="str">
            <v>*</v>
          </cell>
        </row>
        <row r="426">
          <cell r="B426" t="str">
            <v>Steel - Flat</v>
          </cell>
          <cell r="C426" t="str">
            <v>Kg</v>
          </cell>
          <cell r="F426">
            <v>31.428000000000001</v>
          </cell>
          <cell r="H426" t="str">
            <v>*</v>
          </cell>
        </row>
        <row r="427">
          <cell r="B427" t="str">
            <v>Strain Hardware for 30 Sq mm ACSR Conductor</v>
          </cell>
          <cell r="C427" t="str">
            <v>Set</v>
          </cell>
          <cell r="F427">
            <v>136.28</v>
          </cell>
          <cell r="H427" t="str">
            <v>*</v>
          </cell>
        </row>
        <row r="428">
          <cell r="B428" t="str">
            <v>Strain Hardware for 55 Sq.mm AAAC</v>
          </cell>
          <cell r="C428" t="str">
            <v>Set</v>
          </cell>
          <cell r="F428">
            <v>146.72999999999999</v>
          </cell>
          <cell r="H428" t="str">
            <v>*</v>
          </cell>
        </row>
        <row r="429">
          <cell r="B429" t="str">
            <v>Strain Hardware for 34 Sq.mm AAAC</v>
          </cell>
          <cell r="C429" t="str">
            <v>Set</v>
          </cell>
          <cell r="F429">
            <v>146.72999999999999</v>
          </cell>
          <cell r="H429" t="str">
            <v>*</v>
          </cell>
        </row>
        <row r="430">
          <cell r="B430" t="str">
            <v>Strain Hardware for 80 Sq mm</v>
          </cell>
          <cell r="C430" t="str">
            <v>Set</v>
          </cell>
          <cell r="F430">
            <v>248.89</v>
          </cell>
          <cell r="H430" t="str">
            <v>*</v>
          </cell>
        </row>
        <row r="431">
          <cell r="B431" t="str">
            <v>Structure for 22 KV PT</v>
          </cell>
          <cell r="C431" t="str">
            <v>Kg.</v>
          </cell>
          <cell r="F431">
            <v>34.92</v>
          </cell>
          <cell r="H431" t="str">
            <v>*</v>
          </cell>
        </row>
        <row r="432">
          <cell r="B432" t="str">
            <v>Structure for 22 KV CT</v>
          </cell>
          <cell r="C432" t="str">
            <v>Kg.</v>
          </cell>
          <cell r="F432">
            <v>34.92</v>
          </cell>
          <cell r="H432" t="str">
            <v>*</v>
          </cell>
        </row>
        <row r="433">
          <cell r="B433" t="str">
            <v>Structure for 22 KV L.A.</v>
          </cell>
          <cell r="C433" t="str">
            <v>Kg.</v>
          </cell>
          <cell r="F433">
            <v>34.92</v>
          </cell>
          <cell r="H433" t="str">
            <v>*</v>
          </cell>
        </row>
        <row r="434">
          <cell r="B434" t="str">
            <v>Structure for 22 KV H/G.</v>
          </cell>
          <cell r="C434" t="str">
            <v>Kg.</v>
          </cell>
          <cell r="F434">
            <v>34.92</v>
          </cell>
          <cell r="H434" t="str">
            <v>*</v>
          </cell>
        </row>
        <row r="435">
          <cell r="B435" t="str">
            <v>Structure for 11 KV PT</v>
          </cell>
          <cell r="C435" t="str">
            <v>Kg.</v>
          </cell>
          <cell r="F435">
            <v>34.92</v>
          </cell>
          <cell r="H435" t="str">
            <v>*</v>
          </cell>
        </row>
        <row r="436">
          <cell r="B436" t="str">
            <v>Structure for 11 KV CT</v>
          </cell>
          <cell r="C436" t="str">
            <v>Kg.</v>
          </cell>
          <cell r="F436">
            <v>34.92</v>
          </cell>
          <cell r="H436" t="str">
            <v>*</v>
          </cell>
        </row>
        <row r="437">
          <cell r="B437" t="str">
            <v>Structure for 11 KV L.A.</v>
          </cell>
          <cell r="C437" t="str">
            <v>Kg.</v>
          </cell>
          <cell r="F437">
            <v>34.92</v>
          </cell>
          <cell r="H437" t="str">
            <v>*</v>
          </cell>
        </row>
        <row r="438">
          <cell r="B438" t="str">
            <v>Structure for 11 KV H/G.</v>
          </cell>
          <cell r="C438" t="str">
            <v>Kg.</v>
          </cell>
          <cell r="F438">
            <v>34.92</v>
          </cell>
          <cell r="H438" t="str">
            <v>*</v>
          </cell>
        </row>
        <row r="439">
          <cell r="B439" t="str">
            <v>Structure for 33 KV LA + 11/22 KV LA (155 Kg X 2)</v>
          </cell>
          <cell r="C439" t="str">
            <v>Kg.</v>
          </cell>
          <cell r="F439">
            <v>34.92</v>
          </cell>
          <cell r="H439" t="str">
            <v>*</v>
          </cell>
        </row>
        <row r="440">
          <cell r="B440" t="str">
            <v>Structure for Breaker and Capacitors</v>
          </cell>
          <cell r="C440" t="str">
            <v>Kg.</v>
          </cell>
          <cell r="F440">
            <v>34.92</v>
          </cell>
          <cell r="H440" t="str">
            <v>*</v>
          </cell>
        </row>
        <row r="441">
          <cell r="B441" t="str">
            <v>Structure for 33 KV CT</v>
          </cell>
          <cell r="C441" t="str">
            <v>Kg</v>
          </cell>
          <cell r="F441">
            <v>34.92</v>
          </cell>
          <cell r="H441" t="str">
            <v>*</v>
          </cell>
        </row>
        <row r="442">
          <cell r="B442" t="str">
            <v>Structure for 33 KV L.A.</v>
          </cell>
          <cell r="C442" t="str">
            <v>Kg</v>
          </cell>
          <cell r="F442">
            <v>34.92</v>
          </cell>
          <cell r="H442" t="str">
            <v>*</v>
          </cell>
        </row>
        <row r="443">
          <cell r="B443" t="str">
            <v>Structure for 33 KV PT</v>
          </cell>
          <cell r="C443" t="str">
            <v>Kg</v>
          </cell>
          <cell r="F443">
            <v>34.92</v>
          </cell>
          <cell r="H443" t="str">
            <v>*</v>
          </cell>
        </row>
        <row r="444">
          <cell r="B444" t="str">
            <v>Structure for Power T/F Neutral Earthing</v>
          </cell>
          <cell r="C444" t="str">
            <v>Kg</v>
          </cell>
          <cell r="F444">
            <v>34.92</v>
          </cell>
          <cell r="H444" t="str">
            <v>*</v>
          </cell>
        </row>
        <row r="445">
          <cell r="B445" t="str">
            <v>Stud Pole H.T. 100 x 116 mm RSJ Pole 11 Rmt.</v>
          </cell>
          <cell r="C445" t="str">
            <v>No</v>
          </cell>
          <cell r="F445">
            <v>9699.6678240000001</v>
          </cell>
          <cell r="H445" t="str">
            <v>*</v>
          </cell>
        </row>
        <row r="446">
          <cell r="B446" t="str">
            <v>Sundries such as N/B, Washers, Welding etc.</v>
          </cell>
          <cell r="C446" t="str">
            <v>L.S.</v>
          </cell>
          <cell r="F446">
            <v>2500</v>
          </cell>
          <cell r="H446" t="str">
            <v>*</v>
          </cell>
        </row>
        <row r="447">
          <cell r="B447" t="str">
            <v>Sundries e.g. Ferulls, Glands, Lugs etc.</v>
          </cell>
          <cell r="C447" t="str">
            <v>L.S.</v>
          </cell>
          <cell r="F447">
            <v>2500</v>
          </cell>
          <cell r="H447" t="str">
            <v>*</v>
          </cell>
        </row>
        <row r="448">
          <cell r="B448" t="str">
            <v>Sundries</v>
          </cell>
          <cell r="C448" t="str">
            <v>L.S.</v>
          </cell>
          <cell r="F448">
            <v>700</v>
          </cell>
          <cell r="H448" t="str">
            <v>*</v>
          </cell>
        </row>
        <row r="449">
          <cell r="B449" t="str">
            <v>T-Connector for 100 sq mm conductor</v>
          </cell>
          <cell r="C449" t="str">
            <v>No</v>
          </cell>
          <cell r="F449">
            <v>700</v>
          </cell>
          <cell r="H449" t="str">
            <v>*</v>
          </cell>
        </row>
        <row r="450">
          <cell r="B450" t="str">
            <v>T-Connector for 200 sq mm conductor(Compression type)</v>
          </cell>
          <cell r="C450" t="str">
            <v>No</v>
          </cell>
          <cell r="F450">
            <v>3200</v>
          </cell>
          <cell r="H450" t="str">
            <v>*</v>
          </cell>
        </row>
        <row r="451">
          <cell r="B451" t="str">
            <v>Tubular pole 9 Mtr. Long 88.9C, 137.7 mm</v>
          </cell>
          <cell r="C451" t="str">
            <v>No</v>
          </cell>
          <cell r="F451">
            <v>3200</v>
          </cell>
          <cell r="H451" t="str">
            <v>*</v>
          </cell>
        </row>
        <row r="452">
          <cell r="B452" t="str">
            <v>Wedge Connector for ANT to ANT conductor</v>
          </cell>
          <cell r="C452" t="str">
            <v>No</v>
          </cell>
          <cell r="F452">
            <v>150</v>
          </cell>
          <cell r="H452" t="str">
            <v>*</v>
          </cell>
        </row>
        <row r="453">
          <cell r="B453" t="str">
            <v>Wedge Connector for GANT to GANT conductor</v>
          </cell>
          <cell r="C453" t="str">
            <v>No</v>
          </cell>
          <cell r="F453">
            <v>150</v>
          </cell>
          <cell r="H453" t="str">
            <v>*</v>
          </cell>
        </row>
        <row r="454">
          <cell r="B454" t="str">
            <v>Wedge Connector for Weasel to Weasel conductor</v>
          </cell>
          <cell r="C454" t="str">
            <v>No</v>
          </cell>
          <cell r="F454">
            <v>225</v>
          </cell>
          <cell r="H454" t="str">
            <v>*</v>
          </cell>
        </row>
        <row r="455">
          <cell r="B455" t="str">
            <v>XLPE Cable 22 kV 3C 50 sq.mm.</v>
          </cell>
          <cell r="C455" t="str">
            <v>Rmt</v>
          </cell>
          <cell r="F455">
            <v>850</v>
          </cell>
          <cell r="H455" t="str">
            <v>*</v>
          </cell>
        </row>
        <row r="456">
          <cell r="B456" t="str">
            <v>Breaker Clamps</v>
          </cell>
          <cell r="C456" t="str">
            <v>Nos.</v>
          </cell>
          <cell r="F456">
            <v>1611.35</v>
          </cell>
          <cell r="H456" t="str">
            <v>*</v>
          </cell>
        </row>
        <row r="457">
          <cell r="B457" t="str">
            <v>clamps for Isolator</v>
          </cell>
          <cell r="C457" t="str">
            <v>Nos.</v>
          </cell>
          <cell r="F457">
            <v>806.6</v>
          </cell>
          <cell r="H457" t="str">
            <v>*</v>
          </cell>
        </row>
        <row r="458">
          <cell r="B458" t="str">
            <v>Clamps for CTs</v>
          </cell>
          <cell r="C458" t="str">
            <v>Nos.</v>
          </cell>
          <cell r="F458">
            <v>1126.6500000000001</v>
          </cell>
          <cell r="H458" t="str">
            <v>*</v>
          </cell>
        </row>
        <row r="459">
          <cell r="B459" t="str">
            <v>Cable Glands,rerules and tape etc.</v>
          </cell>
          <cell r="C459" t="str">
            <v>L.S.</v>
          </cell>
          <cell r="F459">
            <v>500</v>
          </cell>
          <cell r="H459" t="str">
            <v>*</v>
          </cell>
        </row>
        <row r="460">
          <cell r="B460" t="str">
            <v>Angle for fixing trays 50x50x6mm</v>
          </cell>
          <cell r="C460" t="str">
            <v>Kg.</v>
          </cell>
          <cell r="F460">
            <v>34.92</v>
          </cell>
          <cell r="H460" t="str">
            <v>*</v>
          </cell>
        </row>
        <row r="461">
          <cell r="B461" t="str">
            <v>M.S.Flat 25x6 mm</v>
          </cell>
          <cell r="C461" t="str">
            <v>Kg.</v>
          </cell>
          <cell r="F461">
            <v>31.428000000000001</v>
          </cell>
          <cell r="H461" t="str">
            <v>*</v>
          </cell>
        </row>
        <row r="462">
          <cell r="B462" t="str">
            <v>Hiring of Welding machine</v>
          </cell>
          <cell r="C462" t="str">
            <v>Nos.</v>
          </cell>
          <cell r="F462">
            <v>200</v>
          </cell>
          <cell r="H462" t="str">
            <v>*</v>
          </cell>
        </row>
        <row r="463">
          <cell r="B463" t="str">
            <v>Brick &amp; Masonary works for earthing pit</v>
          </cell>
          <cell r="C463" t="str">
            <v>Nos.</v>
          </cell>
          <cell r="F463">
            <v>1302</v>
          </cell>
          <cell r="H463" t="str">
            <v>*</v>
          </cell>
        </row>
        <row r="464">
          <cell r="B464" t="str">
            <v>Control Cable 2/4 sq.mm.</v>
          </cell>
          <cell r="C464" t="str">
            <v>Rmt.</v>
          </cell>
          <cell r="F464">
            <v>70</v>
          </cell>
          <cell r="H464" t="str">
            <v>*</v>
          </cell>
        </row>
        <row r="465">
          <cell r="B465" t="str">
            <v>Painting/Hardware &amp; support with numbering of pole</v>
          </cell>
          <cell r="C465" t="str">
            <v>L.S.</v>
          </cell>
          <cell r="F465">
            <v>200</v>
          </cell>
          <cell r="H465" t="str">
            <v>*</v>
          </cell>
        </row>
        <row r="466">
          <cell r="B466" t="str">
            <v>Painting of Supports &amp; fabricated materials</v>
          </cell>
          <cell r="C466" t="str">
            <v>L.S.</v>
          </cell>
          <cell r="F466">
            <v>140</v>
          </cell>
          <cell r="H466" t="str">
            <v>*</v>
          </cell>
        </row>
        <row r="467">
          <cell r="B467" t="str">
            <v>ACSR 80 mm2 (Raccoon)/AAAC equivalent</v>
          </cell>
          <cell r="C467" t="str">
            <v>Rmt.</v>
          </cell>
          <cell r="F467">
            <v>50</v>
          </cell>
          <cell r="H467" t="str">
            <v>*</v>
          </cell>
        </row>
        <row r="468">
          <cell r="B468" t="str">
            <v xml:space="preserve">LT Shackle  Insulator </v>
          </cell>
          <cell r="C468" t="str">
            <v>No.</v>
          </cell>
          <cell r="F468">
            <v>5.5</v>
          </cell>
          <cell r="H468" t="str">
            <v>*</v>
          </cell>
        </row>
        <row r="469">
          <cell r="B469" t="str">
            <v>Jointing Sleeves for AAC</v>
          </cell>
          <cell r="C469" t="str">
            <v>No.</v>
          </cell>
          <cell r="F469">
            <v>30</v>
          </cell>
          <cell r="H469" t="str">
            <v>*</v>
          </cell>
        </row>
        <row r="470">
          <cell r="B470" t="str">
            <v>Backfilling of supports with Boulders.</v>
          </cell>
          <cell r="C470" t="str">
            <v>No.</v>
          </cell>
          <cell r="F470">
            <v>36</v>
          </cell>
          <cell r="H470" t="str">
            <v>*</v>
          </cell>
        </row>
        <row r="471">
          <cell r="B471" t="str">
            <v>22 KV st. through joints  for 3 C / 240 mm sq.</v>
          </cell>
          <cell r="C471" t="str">
            <v>No.</v>
          </cell>
          <cell r="F471">
            <v>13500</v>
          </cell>
          <cell r="H471" t="str">
            <v>*</v>
          </cell>
        </row>
        <row r="472">
          <cell r="B472" t="str">
            <v>Misc. ( Bricks,sand,tremination kit and etc.)</v>
          </cell>
          <cell r="C472" t="str">
            <v>L.S.</v>
          </cell>
          <cell r="F472">
            <v>22000</v>
          </cell>
          <cell r="H472" t="str">
            <v>*</v>
          </cell>
        </row>
        <row r="473">
          <cell r="B473" t="str">
            <v>22 KV st. through joints  for 3 C / 300 mm sq.</v>
          </cell>
          <cell r="C473" t="str">
            <v>No.</v>
          </cell>
          <cell r="F473">
            <v>14040</v>
          </cell>
          <cell r="H473" t="str">
            <v>*</v>
          </cell>
        </row>
        <row r="474">
          <cell r="B474" t="str">
            <v>Suspension Hardware for 55 sq mm Condr.</v>
          </cell>
          <cell r="C474" t="str">
            <v>No.</v>
          </cell>
          <cell r="F474">
            <v>150</v>
          </cell>
          <cell r="H474" t="str">
            <v>*</v>
          </cell>
        </row>
        <row r="475">
          <cell r="B475" t="str">
            <v>11 KV R.V.T.</v>
          </cell>
          <cell r="C475" t="str">
            <v>No.</v>
          </cell>
          <cell r="F475">
            <v>23296</v>
          </cell>
          <cell r="H475" t="str">
            <v>*</v>
          </cell>
        </row>
        <row r="476">
          <cell r="B476" t="str">
            <v>11 kV, Single phase, outdoor NCT</v>
          </cell>
          <cell r="C476" t="str">
            <v>No.</v>
          </cell>
          <cell r="F476">
            <v>25000</v>
          </cell>
          <cell r="H476" t="str">
            <v>*</v>
          </cell>
        </row>
        <row r="477">
          <cell r="B477" t="str">
            <v>22 kV, Single phase, outdoor NCT</v>
          </cell>
          <cell r="C477" t="str">
            <v>No.</v>
          </cell>
          <cell r="F477">
            <v>30000</v>
          </cell>
          <cell r="H477" t="str">
            <v>*</v>
          </cell>
        </row>
        <row r="478">
          <cell r="B478" t="str">
            <v>Tension Hardware  for 100 sq.mm Conductor.</v>
          </cell>
          <cell r="C478" t="str">
            <v>No.</v>
          </cell>
          <cell r="F478">
            <v>291.83</v>
          </cell>
          <cell r="H478" t="str">
            <v>*</v>
          </cell>
        </row>
        <row r="479">
          <cell r="B479" t="str">
            <v>Tension Hardware  for 200 sq.mm Conductor.</v>
          </cell>
          <cell r="C479" t="str">
            <v>No.</v>
          </cell>
          <cell r="F479">
            <v>472.68</v>
          </cell>
          <cell r="H479" t="str">
            <v>*</v>
          </cell>
        </row>
        <row r="480">
          <cell r="B480" t="str">
            <v>ACSR  80 sqmm</v>
          </cell>
          <cell r="C480" t="str">
            <v>Rmt</v>
          </cell>
          <cell r="F480">
            <v>50</v>
          </cell>
          <cell r="H480" t="str">
            <v>*</v>
          </cell>
        </row>
        <row r="481">
          <cell r="B481" t="str">
            <v>11 KV Ring main unit with Vaccum /SF6 /Air break switch &amp; two isolators for the same.</v>
          </cell>
          <cell r="C481" t="str">
            <v>Set</v>
          </cell>
          <cell r="F481">
            <v>281929.96788000001</v>
          </cell>
          <cell r="H481" t="str">
            <v>*</v>
          </cell>
        </row>
        <row r="482">
          <cell r="B482" t="str">
            <v xml:space="preserve">Strain Hardware for0.2 ACSR for twin conductor </v>
          </cell>
          <cell r="C482" t="str">
            <v>Nos.</v>
          </cell>
          <cell r="F482">
            <v>538.72</v>
          </cell>
          <cell r="H482" t="str">
            <v>*</v>
          </cell>
        </row>
        <row r="483">
          <cell r="B483" t="str">
            <v>PVC pipe 110 mm dia 4Kg/sqcm pressure</v>
          </cell>
          <cell r="C483" t="str">
            <v>Rmt</v>
          </cell>
          <cell r="F483">
            <v>80</v>
          </cell>
          <cell r="H483" t="str">
            <v>*</v>
          </cell>
        </row>
        <row r="484">
          <cell r="B484" t="str">
            <v>Misc</v>
          </cell>
          <cell r="C484" t="str">
            <v>LS</v>
          </cell>
          <cell r="F484">
            <v>400</v>
          </cell>
          <cell r="H484" t="str">
            <v>*</v>
          </cell>
        </row>
        <row r="485">
          <cell r="B485" t="str">
            <v>Replacement of Control Panel 22 KV</v>
          </cell>
          <cell r="C485" t="str">
            <v>Set</v>
          </cell>
          <cell r="F485">
            <v>67474.080000000002</v>
          </cell>
          <cell r="H485" t="str">
            <v>*</v>
          </cell>
        </row>
        <row r="486">
          <cell r="B486" t="str">
            <v>Re - earthing</v>
          </cell>
          <cell r="C486" t="str">
            <v>No</v>
          </cell>
          <cell r="F486">
            <v>62940</v>
          </cell>
          <cell r="H486" t="str">
            <v>*</v>
          </cell>
        </row>
        <row r="487">
          <cell r="B487" t="str">
            <v>11 KV Annunciator Panel</v>
          </cell>
          <cell r="C487" t="str">
            <v>No.</v>
          </cell>
          <cell r="F487">
            <v>5000</v>
          </cell>
          <cell r="H487" t="str">
            <v>*</v>
          </cell>
        </row>
        <row r="488">
          <cell r="B488" t="str">
            <v>HT Pillar 22 KV</v>
          </cell>
          <cell r="C488" t="str">
            <v>No.</v>
          </cell>
          <cell r="F488">
            <v>68000</v>
          </cell>
          <cell r="H488" t="str">
            <v>*</v>
          </cell>
        </row>
        <row r="489">
          <cell r="B489" t="str">
            <v>8 way feeder pillar with ACB</v>
          </cell>
          <cell r="C489" t="str">
            <v>No.</v>
          </cell>
          <cell r="F489">
            <v>83000</v>
          </cell>
          <cell r="H489" t="str">
            <v>*</v>
          </cell>
        </row>
        <row r="490">
          <cell r="B490" t="str">
            <v>6 way feeder pillar with ACB</v>
          </cell>
          <cell r="C490" t="str">
            <v>No.</v>
          </cell>
          <cell r="F490">
            <v>69000</v>
          </cell>
          <cell r="H490" t="str">
            <v>*</v>
          </cell>
        </row>
        <row r="491">
          <cell r="B491" t="str">
            <v>Earthing with GI pipe</v>
          </cell>
          <cell r="C491" t="str">
            <v>No.</v>
          </cell>
          <cell r="F491">
            <v>205.499</v>
          </cell>
          <cell r="H491" t="str">
            <v>*</v>
          </cell>
        </row>
        <row r="492">
          <cell r="B492" t="str">
            <v>Earthing with GI plate</v>
          </cell>
          <cell r="C492" t="str">
            <v>No.</v>
          </cell>
          <cell r="F492">
            <v>1200</v>
          </cell>
          <cell r="H492" t="str">
            <v>*</v>
          </cell>
        </row>
        <row r="493">
          <cell r="B493" t="str">
            <v>Civil Works  20 Sq. Mtr</v>
          </cell>
          <cell r="C493" t="str">
            <v>LS</v>
          </cell>
          <cell r="F493">
            <v>250000</v>
          </cell>
          <cell r="H493" t="str">
            <v>*</v>
          </cell>
        </row>
        <row r="494">
          <cell r="B494" t="str">
            <v>Civil Works - Foundation Structure for Feeder Pillar,  RMU &amp; Transformer</v>
          </cell>
          <cell r="C494" t="str">
            <v>LS</v>
          </cell>
          <cell r="F494">
            <v>21000</v>
          </cell>
          <cell r="H494" t="str">
            <v>*</v>
          </cell>
        </row>
        <row r="495">
          <cell r="B495" t="str">
            <v>Dist. Transformer 995 KVA, 11/0.4 kv</v>
          </cell>
          <cell r="C495" t="str">
            <v>LS</v>
          </cell>
          <cell r="F495">
            <v>935000.00000000012</v>
          </cell>
          <cell r="H495" t="str">
            <v>*</v>
          </cell>
        </row>
        <row r="496">
          <cell r="B496" t="str">
            <v>Road resurfacing charges</v>
          </cell>
          <cell r="C496" t="str">
            <v>Rmt</v>
          </cell>
          <cell r="F496">
            <v>875</v>
          </cell>
          <cell r="H496" t="str">
            <v>*</v>
          </cell>
        </row>
        <row r="497">
          <cell r="B497" t="str">
            <v>L.T.XLPE Armoured cable 4core 16sq.mm.</v>
          </cell>
          <cell r="C497" t="str">
            <v>Rmt</v>
          </cell>
          <cell r="F497">
            <v>76.972299888000009</v>
          </cell>
          <cell r="H497" t="str">
            <v>*</v>
          </cell>
        </row>
        <row r="498">
          <cell r="B498" t="str">
            <v>LT Feeder pillar 4 way</v>
          </cell>
          <cell r="C498" t="str">
            <v>No</v>
          </cell>
          <cell r="F498">
            <v>19500</v>
          </cell>
          <cell r="H498" t="str">
            <v>*</v>
          </cell>
        </row>
        <row r="499">
          <cell r="B499" t="str">
            <v>11 KV Isolators with EB (400 A)</v>
          </cell>
          <cell r="C499" t="str">
            <v>No.</v>
          </cell>
          <cell r="F499">
            <v>34944</v>
          </cell>
          <cell r="H499" t="str">
            <v>*</v>
          </cell>
        </row>
        <row r="500">
          <cell r="B500" t="str">
            <v>L.T. XLPE Amourred 2C 16 Sqmm cable</v>
          </cell>
          <cell r="C500" t="str">
            <v>Rmt</v>
          </cell>
          <cell r="F500">
            <v>49.942087536000003</v>
          </cell>
          <cell r="H500" t="str">
            <v>*</v>
          </cell>
        </row>
        <row r="501">
          <cell r="B501" t="str">
            <v>Foundation for RMU</v>
          </cell>
          <cell r="C501" t="str">
            <v>LS</v>
          </cell>
          <cell r="F501">
            <v>15000</v>
          </cell>
          <cell r="H501" t="str">
            <v>*</v>
          </cell>
        </row>
        <row r="502">
          <cell r="B502" t="str">
            <v>11kV I D switchgear (1 I/c+1 B/c+4O/G)</v>
          </cell>
          <cell r="C502" t="str">
            <v>Set</v>
          </cell>
          <cell r="F502">
            <v>1402561.9151999999</v>
          </cell>
          <cell r="H502" t="str">
            <v>*</v>
          </cell>
        </row>
        <row r="503">
          <cell r="B503" t="str">
            <v>Earthing HDG Flat 75 X 10 mm</v>
          </cell>
          <cell r="C503" t="str">
            <v>kg.</v>
          </cell>
          <cell r="F503">
            <v>41.427999999999997</v>
          </cell>
          <cell r="H503" t="str">
            <v>*</v>
          </cell>
        </row>
        <row r="504">
          <cell r="B504" t="str">
            <v>Earthing HDG Flat 50 X 6 mm</v>
          </cell>
          <cell r="C504" t="str">
            <v>kg.</v>
          </cell>
          <cell r="F504">
            <v>41.427999999999997</v>
          </cell>
          <cell r="H504" t="str">
            <v>*</v>
          </cell>
        </row>
        <row r="505">
          <cell r="B505" t="str">
            <v>C.I. Plates 2' X 2'</v>
          </cell>
          <cell r="C505" t="str">
            <v>No.</v>
          </cell>
          <cell r="F505">
            <v>200</v>
          </cell>
          <cell r="H505" t="str">
            <v>*</v>
          </cell>
        </row>
        <row r="506">
          <cell r="B506" t="str">
            <v>C.I. Pipes 4" dia 3 Metre Long</v>
          </cell>
          <cell r="C506" t="str">
            <v>No.</v>
          </cell>
          <cell r="F506">
            <v>5860</v>
          </cell>
          <cell r="H506" t="str">
            <v>*</v>
          </cell>
        </row>
        <row r="507">
          <cell r="B507" t="str">
            <v>Misc. for XLPE U/G Cable</v>
          </cell>
          <cell r="C507" t="str">
            <v>LS</v>
          </cell>
          <cell r="F507">
            <v>900</v>
          </cell>
          <cell r="H507" t="str">
            <v>*</v>
          </cell>
        </row>
        <row r="508">
          <cell r="B508" t="str">
            <v>Misc. ( RCC Tiles/H.R.Pipe,sand,tremination kit and etc.)</v>
          </cell>
          <cell r="C508" t="str">
            <v>L.S.</v>
          </cell>
          <cell r="F508">
            <v>142000</v>
          </cell>
          <cell r="H508" t="str">
            <v>*</v>
          </cell>
        </row>
        <row r="509">
          <cell r="B509" t="str">
            <v>Earthing materials</v>
          </cell>
          <cell r="C509" t="str">
            <v>L.S.</v>
          </cell>
          <cell r="F509">
            <v>300</v>
          </cell>
          <cell r="H509" t="str">
            <v>*</v>
          </cell>
        </row>
        <row r="512">
          <cell r="B512" t="str">
            <v>11 KV 250 MVA Indoor Switch Gears comprising of 2 Incomer and 6 Single feeder &amp; Bus Coupler  with associated C.R Panels, V.C.B. for Incoming &amp; Bus Coup.for Feeder</v>
          </cell>
          <cell r="C512" t="str">
            <v>Set</v>
          </cell>
          <cell r="F512">
            <v>2420913.9485519999</v>
          </cell>
          <cell r="H512" t="str">
            <v>*</v>
          </cell>
        </row>
        <row r="513">
          <cell r="B513" t="str">
            <v>100/1-1 A, 11 KV CT</v>
          </cell>
          <cell r="C513" t="str">
            <v>Nos.</v>
          </cell>
          <cell r="F513">
            <v>13978</v>
          </cell>
          <cell r="H513" t="str">
            <v>*</v>
          </cell>
        </row>
        <row r="514">
          <cell r="B514" t="str">
            <v>11 KV  D. O set</v>
          </cell>
          <cell r="C514" t="str">
            <v>Set.</v>
          </cell>
          <cell r="F514">
            <v>3580</v>
          </cell>
          <cell r="H514" t="str">
            <v>*</v>
          </cell>
        </row>
        <row r="515">
          <cell r="B515" t="str">
            <v>11 KV 250 MVA OD Single Feeder with Panel , Isolator CT etc</v>
          </cell>
          <cell r="C515" t="str">
            <v>Set</v>
          </cell>
          <cell r="F515">
            <v>363558</v>
          </cell>
          <cell r="H515" t="str">
            <v>*</v>
          </cell>
        </row>
        <row r="516">
          <cell r="B516" t="str">
            <v>11 KV Feeder Pillar 4 Way</v>
          </cell>
          <cell r="C516" t="str">
            <v>No.</v>
          </cell>
          <cell r="F516">
            <v>65000</v>
          </cell>
          <cell r="H516" t="str">
            <v>*</v>
          </cell>
        </row>
        <row r="517">
          <cell r="B517" t="str">
            <v>11 KV OD type VCB with directional relay with Bus coupler complete</v>
          </cell>
          <cell r="C517" t="str">
            <v>Set</v>
          </cell>
          <cell r="F517">
            <v>538968</v>
          </cell>
          <cell r="H517" t="str">
            <v>*</v>
          </cell>
        </row>
        <row r="518">
          <cell r="B518" t="str">
            <v>11 KV VCB With C.T.; P.T&amp; Panel Indoor</v>
          </cell>
          <cell r="C518" t="str">
            <v>Set</v>
          </cell>
          <cell r="F518">
            <v>272382.40000000002</v>
          </cell>
          <cell r="H518" t="str">
            <v>*</v>
          </cell>
        </row>
        <row r="519">
          <cell r="B519" t="str">
            <v>11KV HT O.S.F.</v>
          </cell>
          <cell r="C519" t="str">
            <v>Nos</v>
          </cell>
          <cell r="F519">
            <v>87000</v>
          </cell>
          <cell r="H519" t="str">
            <v>*</v>
          </cell>
        </row>
        <row r="520">
          <cell r="B520" t="str">
            <v>180 KVAR, 11 KV Series Reactor</v>
          </cell>
          <cell r="C520" t="str">
            <v>Set</v>
          </cell>
          <cell r="F520">
            <v>465920</v>
          </cell>
          <cell r="H520" t="str">
            <v>*</v>
          </cell>
        </row>
        <row r="521">
          <cell r="B521" t="str">
            <v>2.5 / 5 KV Megger (Mannual)</v>
          </cell>
          <cell r="C521" t="str">
            <v>No.</v>
          </cell>
          <cell r="F521">
            <v>22500</v>
          </cell>
          <cell r="H521" t="str">
            <v>*</v>
          </cell>
        </row>
        <row r="522">
          <cell r="B522" t="str">
            <v>22  KV  OD  for 240  Sqmm cable (End Termination Joint)</v>
          </cell>
          <cell r="C522" t="str">
            <v>Nos</v>
          </cell>
          <cell r="F522">
            <v>11150</v>
          </cell>
          <cell r="H522" t="str">
            <v>*</v>
          </cell>
        </row>
        <row r="523">
          <cell r="B523" t="str">
            <v>22 KV Post Insulator</v>
          </cell>
          <cell r="C523" t="str">
            <v>Nos</v>
          </cell>
          <cell r="F523">
            <v>750</v>
          </cell>
          <cell r="H523" t="str">
            <v>*</v>
          </cell>
        </row>
        <row r="524">
          <cell r="B524" t="str">
            <v>22 KV Ring Main Unit</v>
          </cell>
          <cell r="C524" t="str">
            <v>No.</v>
          </cell>
          <cell r="F524">
            <v>350000</v>
          </cell>
          <cell r="H524" t="str">
            <v>*</v>
          </cell>
        </row>
        <row r="525">
          <cell r="B525" t="str">
            <v>22 KV st. through joints  for 3 C / 95 mm sq.</v>
          </cell>
          <cell r="C525" t="str">
            <v>No</v>
          </cell>
          <cell r="F525">
            <v>10800</v>
          </cell>
          <cell r="H525" t="str">
            <v>*</v>
          </cell>
        </row>
        <row r="526">
          <cell r="B526" t="str">
            <v>22 KV Str Thr Joints for  240 Sqmm cable</v>
          </cell>
          <cell r="C526" t="str">
            <v>Nos</v>
          </cell>
          <cell r="F526">
            <v>22000</v>
          </cell>
          <cell r="H526" t="str">
            <v>*</v>
          </cell>
        </row>
        <row r="527">
          <cell r="B527" t="str">
            <v>22 KV Termination joint (OD)  for 3 C / 95 mm sq.</v>
          </cell>
          <cell r="C527" t="str">
            <v>No.</v>
          </cell>
          <cell r="F527">
            <v>6601</v>
          </cell>
          <cell r="H527" t="str">
            <v>*</v>
          </cell>
        </row>
        <row r="528">
          <cell r="B528" t="str">
            <v>3960 KVAR, HT Capacitor  Bank, 22 KV</v>
          </cell>
          <cell r="C528" t="str">
            <v>Set</v>
          </cell>
          <cell r="F528">
            <v>369009</v>
          </cell>
          <cell r="H528" t="str">
            <v>*</v>
          </cell>
        </row>
        <row r="529">
          <cell r="B529" t="str">
            <v>500 V Megger</v>
          </cell>
          <cell r="C529" t="str">
            <v>No.</v>
          </cell>
          <cell r="F529">
            <v>1500</v>
          </cell>
          <cell r="H529" t="str">
            <v>*</v>
          </cell>
        </row>
        <row r="530">
          <cell r="B530" t="str">
            <v>ACB 800 Amp</v>
          </cell>
          <cell r="C530" t="str">
            <v>No.</v>
          </cell>
          <cell r="F530">
            <v>25375</v>
          </cell>
          <cell r="H530" t="str">
            <v>*</v>
          </cell>
        </row>
        <row r="531">
          <cell r="B531" t="str">
            <v>Air Circuit Breaker 400 Amp</v>
          </cell>
          <cell r="C531" t="str">
            <v>No.</v>
          </cell>
          <cell r="F531">
            <v>24375</v>
          </cell>
          <cell r="H531" t="str">
            <v>*</v>
          </cell>
        </row>
        <row r="532">
          <cell r="B532" t="str">
            <v>All Lugs (Assorted)</v>
          </cell>
          <cell r="C532" t="str">
            <v>Nos.</v>
          </cell>
          <cell r="F532">
            <v>20</v>
          </cell>
          <cell r="H532" t="str">
            <v>*</v>
          </cell>
        </row>
        <row r="533">
          <cell r="B533" t="str">
            <v xml:space="preserve">Aluminium ladder (Adjustable) </v>
          </cell>
          <cell r="C533" t="str">
            <v>No.</v>
          </cell>
          <cell r="F533">
            <v>1250</v>
          </cell>
          <cell r="H533" t="str">
            <v>*</v>
          </cell>
        </row>
        <row r="534">
          <cell r="B534" t="str">
            <v>Aluminium Paint for 1 coat</v>
          </cell>
          <cell r="C534" t="str">
            <v>Ltrs</v>
          </cell>
          <cell r="F534">
            <v>80</v>
          </cell>
          <cell r="H534" t="str">
            <v>*</v>
          </cell>
        </row>
        <row r="535">
          <cell r="B535" t="str">
            <v>Anti Climbing Devices</v>
          </cell>
          <cell r="C535" t="str">
            <v>No.</v>
          </cell>
          <cell r="F535">
            <v>39</v>
          </cell>
          <cell r="H535" t="str">
            <v>*</v>
          </cell>
        </row>
        <row r="536">
          <cell r="B536" t="str">
            <v xml:space="preserve">Bentonite clay </v>
          </cell>
          <cell r="C536" t="str">
            <v>Kg.</v>
          </cell>
          <cell r="F536">
            <v>10</v>
          </cell>
          <cell r="H536" t="str">
            <v>*</v>
          </cell>
        </row>
        <row r="537">
          <cell r="B537" t="str">
            <v>Binding Tape</v>
          </cell>
          <cell r="C537" t="str">
            <v>Kg</v>
          </cell>
          <cell r="F537">
            <v>36</v>
          </cell>
          <cell r="H537" t="str">
            <v>*</v>
          </cell>
        </row>
        <row r="538">
          <cell r="B538" t="str">
            <v>Binding Wire</v>
          </cell>
          <cell r="C538" t="str">
            <v>Kg</v>
          </cell>
          <cell r="F538">
            <v>60</v>
          </cell>
          <cell r="H538" t="str">
            <v>*</v>
          </cell>
        </row>
        <row r="539">
          <cell r="B539" t="str">
            <v>Capacitance meter</v>
          </cell>
          <cell r="C539" t="str">
            <v>Nos.</v>
          </cell>
          <cell r="F539">
            <v>4500</v>
          </cell>
          <cell r="H539" t="str">
            <v>*</v>
          </cell>
        </row>
        <row r="540">
          <cell r="B540" t="str">
            <v>Capacitor Cell 84 KVAR</v>
          </cell>
          <cell r="C540" t="str">
            <v>Nos.</v>
          </cell>
          <cell r="F540">
            <v>7500</v>
          </cell>
          <cell r="H540" t="str">
            <v>*</v>
          </cell>
        </row>
        <row r="541">
          <cell r="B541" t="str">
            <v>1.2 MVAr, 11 kV Capacitor Bank</v>
          </cell>
          <cell r="F541">
            <v>118198.08</v>
          </cell>
          <cell r="H541" t="str">
            <v>*</v>
          </cell>
        </row>
        <row r="542">
          <cell r="B542" t="str">
            <v>3.0 MVAr, 11 kV Capacitor Bank</v>
          </cell>
          <cell r="F542">
            <v>291346.15384615381</v>
          </cell>
          <cell r="H542" t="str">
            <v>*</v>
          </cell>
        </row>
        <row r="543">
          <cell r="B543" t="str">
            <v>2.4 MVAr, 11 kV Capacitor Bank</v>
          </cell>
          <cell r="F543">
            <v>240384.61538461538</v>
          </cell>
          <cell r="H543" t="str">
            <v>*</v>
          </cell>
        </row>
        <row r="544">
          <cell r="B544" t="str">
            <v>Structure for Series Reactor(Set)</v>
          </cell>
          <cell r="C544" t="str">
            <v>L.S.</v>
          </cell>
          <cell r="F544">
            <v>10764.9</v>
          </cell>
          <cell r="H544" t="str">
            <v>*</v>
          </cell>
        </row>
        <row r="545">
          <cell r="B545" t="str">
            <v>0.9688 KVAr, 11 kv, 1 Ph, Al winded series reactor</v>
          </cell>
          <cell r="C545" t="str">
            <v>Set</v>
          </cell>
          <cell r="F545">
            <v>46153.846153846149</v>
          </cell>
          <cell r="H545" t="str">
            <v>*</v>
          </cell>
        </row>
        <row r="546">
          <cell r="B546" t="str">
            <v>2.42 KVAr, 11 kv, 1 Ph, Al winded series reactor</v>
          </cell>
          <cell r="C546" t="str">
            <v>Set</v>
          </cell>
          <cell r="F546">
            <v>89423.076923076922</v>
          </cell>
          <cell r="H546" t="str">
            <v>*</v>
          </cell>
        </row>
        <row r="547">
          <cell r="B547" t="str">
            <v>1.93 KVAr, 11 kv, 1 Ph, Al winded series reactor</v>
          </cell>
          <cell r="C547" t="str">
            <v>Set</v>
          </cell>
          <cell r="F547">
            <v>54807.692307692305</v>
          </cell>
          <cell r="H547" t="str">
            <v>*</v>
          </cell>
        </row>
        <row r="548">
          <cell r="B548" t="str">
            <v>72 kVAr, 11 kV series reactor</v>
          </cell>
          <cell r="C548" t="str">
            <v>Set</v>
          </cell>
          <cell r="F548">
            <v>265580</v>
          </cell>
          <cell r="H548" t="str">
            <v>*</v>
          </cell>
        </row>
        <row r="549">
          <cell r="B549" t="str">
            <v>1.2 MVAr, 22 kV Capacitor Bank</v>
          </cell>
          <cell r="F549">
            <v>219000</v>
          </cell>
          <cell r="H549" t="str">
            <v>*</v>
          </cell>
        </row>
        <row r="550">
          <cell r="B550" t="str">
            <v>3.0 MVAr, 22 kV Capacitor Bank</v>
          </cell>
          <cell r="F550">
            <v>405000</v>
          </cell>
          <cell r="H550" t="str">
            <v>*</v>
          </cell>
        </row>
        <row r="551">
          <cell r="B551" t="str">
            <v>2.4 MVAr, 22 kV Capacitor Bank</v>
          </cell>
          <cell r="F551">
            <v>302000</v>
          </cell>
          <cell r="H551" t="str">
            <v>*</v>
          </cell>
        </row>
        <row r="552">
          <cell r="B552" t="str">
            <v>Structure for Series Reactor(Set) 22 kV</v>
          </cell>
          <cell r="C552" t="str">
            <v>L.S.</v>
          </cell>
          <cell r="F552">
            <v>15000</v>
          </cell>
          <cell r="H552" t="str">
            <v>*</v>
          </cell>
        </row>
        <row r="553">
          <cell r="B553" t="str">
            <v>0.48 KVAr, 22 kv, 1 Ph, Al winded series reactor</v>
          </cell>
          <cell r="C553" t="str">
            <v>Set</v>
          </cell>
          <cell r="F553">
            <v>92000</v>
          </cell>
          <cell r="H553" t="str">
            <v>*</v>
          </cell>
        </row>
        <row r="554">
          <cell r="B554" t="str">
            <v>0.97 KVAr, 22 kv, 1 Ph, Al winded series reactor</v>
          </cell>
          <cell r="C554" t="str">
            <v>Set</v>
          </cell>
          <cell r="F554">
            <v>120000</v>
          </cell>
          <cell r="H554" t="str">
            <v>*</v>
          </cell>
        </row>
        <row r="555">
          <cell r="B555" t="str">
            <v>1.32 KVAr, 22 kv, 1 Ph, Al winded series reactor</v>
          </cell>
          <cell r="C555" t="str">
            <v>Set</v>
          </cell>
          <cell r="F555">
            <v>144000</v>
          </cell>
          <cell r="H555" t="str">
            <v>*</v>
          </cell>
        </row>
        <row r="556">
          <cell r="B556" t="str">
            <v>79.2 kVAr, 22 kV series reactor</v>
          </cell>
          <cell r="C556" t="str">
            <v>Set</v>
          </cell>
          <cell r="F556">
            <v>435000</v>
          </cell>
          <cell r="H556" t="str">
            <v>*</v>
          </cell>
        </row>
        <row r="557">
          <cell r="B557" t="str">
            <v>11 kV, 110/190 V Residual voltage transformer</v>
          </cell>
          <cell r="F557">
            <v>23296</v>
          </cell>
          <cell r="H557" t="str">
            <v>*</v>
          </cell>
        </row>
        <row r="558">
          <cell r="B558" t="str">
            <v>Clamp for 22 KV VCB</v>
          </cell>
          <cell r="C558" t="str">
            <v>No</v>
          </cell>
          <cell r="F558">
            <v>1610</v>
          </cell>
          <cell r="H558" t="str">
            <v>*</v>
          </cell>
        </row>
        <row r="559">
          <cell r="B559" t="str">
            <v>Clamps for 22 KV C.T.</v>
          </cell>
          <cell r="C559" t="str">
            <v>No</v>
          </cell>
          <cell r="F559">
            <v>1125</v>
          </cell>
          <cell r="H559" t="str">
            <v>*</v>
          </cell>
        </row>
        <row r="560">
          <cell r="B560" t="str">
            <v>Clamps for 22 KV Isolator</v>
          </cell>
          <cell r="C560" t="str">
            <v>No</v>
          </cell>
          <cell r="F560">
            <v>805</v>
          </cell>
          <cell r="H560" t="str">
            <v>*</v>
          </cell>
        </row>
        <row r="561">
          <cell r="B561" t="str">
            <v>Clamps for 22 KV P.T.</v>
          </cell>
          <cell r="C561" t="str">
            <v>No</v>
          </cell>
          <cell r="F561">
            <v>1125</v>
          </cell>
          <cell r="H561" t="str">
            <v>*</v>
          </cell>
        </row>
        <row r="562">
          <cell r="B562" t="str">
            <v xml:space="preserve">Connectors for T/F Bushing </v>
          </cell>
          <cell r="C562" t="str">
            <v>Nos.</v>
          </cell>
          <cell r="F562">
            <v>3222.7</v>
          </cell>
          <cell r="H562" t="str">
            <v>*</v>
          </cell>
        </row>
        <row r="563">
          <cell r="B563" t="str">
            <v>CR Panel for 11 KV Capacitor bank with relay</v>
          </cell>
          <cell r="C563" t="str">
            <v>set</v>
          </cell>
          <cell r="F563">
            <v>84269.645856000003</v>
          </cell>
          <cell r="H563" t="str">
            <v>*</v>
          </cell>
        </row>
        <row r="564">
          <cell r="B564" t="str">
            <v>Control C&amp;R Panel 22 KV for feeder with accessories.</v>
          </cell>
          <cell r="C564" t="str">
            <v>Nos</v>
          </cell>
          <cell r="F564">
            <v>84269.645856000003</v>
          </cell>
          <cell r="H564" t="str">
            <v>*</v>
          </cell>
        </row>
        <row r="565">
          <cell r="B565" t="str">
            <v>CR Panel for 33/22 KV line breaker with 1/5A relay</v>
          </cell>
          <cell r="C565" t="str">
            <v>Set</v>
          </cell>
          <cell r="F565">
            <v>84269.645856000003</v>
          </cell>
          <cell r="H565" t="str">
            <v>*</v>
          </cell>
        </row>
        <row r="566">
          <cell r="B566" t="str">
            <v>Crimping of jumpers at cut points</v>
          </cell>
          <cell r="C566" t="str">
            <v>No.</v>
          </cell>
          <cell r="F566">
            <v>1200</v>
          </cell>
          <cell r="H566" t="str">
            <v>*</v>
          </cell>
        </row>
        <row r="567">
          <cell r="B567" t="str">
            <v>CT 100/5 A LT (Ring Type)</v>
          </cell>
          <cell r="C567" t="str">
            <v>Nos.</v>
          </cell>
          <cell r="F567">
            <v>2000</v>
          </cell>
          <cell r="H567" t="str">
            <v>*</v>
          </cell>
        </row>
        <row r="568">
          <cell r="B568" t="str">
            <v>CT 200/5 A LT (Ring Type)</v>
          </cell>
          <cell r="C568" t="str">
            <v>Nos.</v>
          </cell>
          <cell r="F568">
            <v>2000</v>
          </cell>
          <cell r="H568" t="str">
            <v>*</v>
          </cell>
        </row>
        <row r="569">
          <cell r="B569" t="str">
            <v>CT 200-100/1-1 A , 33 KV</v>
          </cell>
          <cell r="C569" t="str">
            <v>Nos.</v>
          </cell>
          <cell r="F569">
            <v>20000</v>
          </cell>
          <cell r="H569" t="str">
            <v>*</v>
          </cell>
        </row>
        <row r="570">
          <cell r="B570" t="str">
            <v>CT 200-100/1-1 A , 22 KV</v>
          </cell>
          <cell r="C570" t="str">
            <v>Nos.</v>
          </cell>
          <cell r="F570">
            <v>20000</v>
          </cell>
          <cell r="H570" t="str">
            <v>*</v>
          </cell>
        </row>
        <row r="571">
          <cell r="B571" t="str">
            <v>CT 50/5 A LT (Ring Type)</v>
          </cell>
          <cell r="C571" t="str">
            <v>Nos.</v>
          </cell>
          <cell r="F571">
            <v>2000</v>
          </cell>
          <cell r="H571" t="str">
            <v>*</v>
          </cell>
        </row>
        <row r="572">
          <cell r="B572" t="str">
            <v>Dicharge rod for 33 KV</v>
          </cell>
          <cell r="C572" t="str">
            <v>Set</v>
          </cell>
          <cell r="F572">
            <v>500</v>
          </cell>
          <cell r="H572" t="str">
            <v>*</v>
          </cell>
        </row>
        <row r="573">
          <cell r="B573" t="str">
            <v>Digital Multi meter (10 Amp)</v>
          </cell>
          <cell r="C573" t="str">
            <v>No.</v>
          </cell>
          <cell r="F573">
            <v>1600</v>
          </cell>
          <cell r="H573" t="str">
            <v>*</v>
          </cell>
        </row>
        <row r="574">
          <cell r="B574" t="str">
            <v>Digital Tong tester (1000 Amp., 500 V) With associated accessories.</v>
          </cell>
          <cell r="C574" t="str">
            <v>No.</v>
          </cell>
          <cell r="F574">
            <v>2450</v>
          </cell>
          <cell r="H574" t="str">
            <v>*</v>
          </cell>
        </row>
        <row r="575">
          <cell r="B575" t="str">
            <v>Discharge rod for 11 KV</v>
          </cell>
          <cell r="C575" t="str">
            <v>Set</v>
          </cell>
          <cell r="F575">
            <v>500</v>
          </cell>
          <cell r="H575" t="str">
            <v>*</v>
          </cell>
        </row>
        <row r="576">
          <cell r="B576" t="str">
            <v>Discharge rod for 22 KV</v>
          </cell>
          <cell r="C576" t="str">
            <v>Set</v>
          </cell>
          <cell r="F576">
            <v>500</v>
          </cell>
          <cell r="H576" t="str">
            <v>*</v>
          </cell>
        </row>
        <row r="577">
          <cell r="B577" t="str">
            <v>DTC Metring with Box, single core L.T. XLPE cable (16 sq.mm., 120 mtr length) and other allied material.</v>
          </cell>
          <cell r="C577" t="str">
            <v>LS</v>
          </cell>
          <cell r="F577" t="e">
            <v>#REF!</v>
          </cell>
          <cell r="H577" t="str">
            <v>*</v>
          </cell>
        </row>
        <row r="578">
          <cell r="B578" t="str">
            <v>DTC Metring with Box, single core L.T. XLPE cable (35 sq.mm., 120 mtr length) and other allied material.</v>
          </cell>
          <cell r="C578" t="str">
            <v>LS</v>
          </cell>
          <cell r="F578" t="e">
            <v>#REF!</v>
          </cell>
          <cell r="H578" t="str">
            <v>*</v>
          </cell>
        </row>
        <row r="579">
          <cell r="B579" t="str">
            <v>DTC Metring with Box, single core L.T. XLPE cable (70 sq.mm., 120 mtr length) and other allied material.</v>
          </cell>
          <cell r="C579" t="str">
            <v>LS</v>
          </cell>
          <cell r="F579" t="e">
            <v>#REF!</v>
          </cell>
          <cell r="H579" t="str">
            <v>*</v>
          </cell>
        </row>
        <row r="580">
          <cell r="B580" t="str">
            <v>DTC Metring with Box, single core L.T. XLPE cable (185 sq.mm., 200 mtr length) and other allied material.</v>
          </cell>
          <cell r="C580" t="str">
            <v>LS</v>
          </cell>
          <cell r="F580" t="e">
            <v>#REF!</v>
          </cell>
          <cell r="H580" t="str">
            <v>*</v>
          </cell>
        </row>
        <row r="581">
          <cell r="B581" t="str">
            <v>DTC Metring with Box, single core L.T. XLPE cable (300 sq.mm., 280 mtr length) and other allied material.</v>
          </cell>
          <cell r="C581" t="str">
            <v>LS</v>
          </cell>
          <cell r="F581" t="e">
            <v>#REF!</v>
          </cell>
          <cell r="H581" t="str">
            <v>*</v>
          </cell>
        </row>
        <row r="582">
          <cell r="B582" t="str">
            <v>DTC Metring with Box, single core L.T. XLPE cable (300 sq.mm., 320 mtr length) and other allied material for 630 KVA</v>
          </cell>
          <cell r="C582" t="str">
            <v>LS</v>
          </cell>
          <cell r="F582" t="e">
            <v>#REF!</v>
          </cell>
          <cell r="H582" t="str">
            <v>*</v>
          </cell>
        </row>
        <row r="583">
          <cell r="B583" t="str">
            <v>DTC Metring with Box, single core L.T. XLPE cable (300 sq.mm., 320 mtr length) and other allied material for 995 KVA</v>
          </cell>
          <cell r="C583" t="str">
            <v>LS</v>
          </cell>
          <cell r="F583" t="e">
            <v>#REF!</v>
          </cell>
          <cell r="H583" t="str">
            <v>*</v>
          </cell>
        </row>
        <row r="584">
          <cell r="B584" t="str">
            <v>Earth tester 200 Amp. 2000 Ohm</v>
          </cell>
          <cell r="C584" t="str">
            <v>Nos.</v>
          </cell>
          <cell r="F584">
            <v>8000</v>
          </cell>
          <cell r="H584" t="str">
            <v>*</v>
          </cell>
        </row>
        <row r="585">
          <cell r="B585" t="str">
            <v>Earthing Sets H.T with clamp</v>
          </cell>
          <cell r="C585" t="str">
            <v>Set</v>
          </cell>
          <cell r="F585">
            <v>5860</v>
          </cell>
          <cell r="H585" t="str">
            <v>*</v>
          </cell>
        </row>
        <row r="586">
          <cell r="B586" t="str">
            <v>Emergency Artificial resperation kit</v>
          </cell>
          <cell r="C586" t="str">
            <v>Set</v>
          </cell>
          <cell r="F586">
            <v>1500</v>
          </cell>
          <cell r="H586" t="str">
            <v>*</v>
          </cell>
        </row>
        <row r="587">
          <cell r="B587" t="str">
            <v>G. I Structure for 22 KV H/G.</v>
          </cell>
          <cell r="C587" t="str">
            <v>Kg.</v>
          </cell>
          <cell r="F587">
            <v>44.92</v>
          </cell>
          <cell r="H587" t="str">
            <v>*</v>
          </cell>
        </row>
        <row r="588">
          <cell r="B588" t="str">
            <v>G.I Angles (50X50X6mm) forcable tray</v>
          </cell>
          <cell r="C588" t="str">
            <v>Kg.</v>
          </cell>
          <cell r="F588">
            <v>44.92</v>
          </cell>
          <cell r="H588" t="str">
            <v>*</v>
          </cell>
        </row>
        <row r="589">
          <cell r="B589" t="str">
            <v>G.I Flat 50x10 mm</v>
          </cell>
          <cell r="C589" t="str">
            <v>Kg.</v>
          </cell>
          <cell r="F589">
            <v>41.427999999999997</v>
          </cell>
          <cell r="H589" t="str">
            <v>*</v>
          </cell>
        </row>
        <row r="590">
          <cell r="B590" t="str">
            <v>G.I Flat 75x10 mm</v>
          </cell>
          <cell r="C590" t="str">
            <v>Kg.</v>
          </cell>
          <cell r="F590">
            <v>41.427999999999997</v>
          </cell>
          <cell r="H590" t="str">
            <v>*</v>
          </cell>
        </row>
        <row r="591">
          <cell r="B591" t="str">
            <v>G.I Structure for 22 KV PT</v>
          </cell>
          <cell r="C591" t="str">
            <v>Kg.</v>
          </cell>
          <cell r="F591">
            <v>41.427999999999997</v>
          </cell>
          <cell r="H591" t="str">
            <v>*</v>
          </cell>
        </row>
        <row r="592">
          <cell r="B592" t="str">
            <v>G.I. Pipe 200 mm</v>
          </cell>
          <cell r="C592" t="str">
            <v>Mtr.</v>
          </cell>
          <cell r="F592">
            <v>186.93</v>
          </cell>
          <cell r="H592" t="str">
            <v>*</v>
          </cell>
        </row>
        <row r="593">
          <cell r="B593" t="str">
            <v>G.I..Flat 50 x 6 mm</v>
          </cell>
          <cell r="C593" t="str">
            <v>Kg.</v>
          </cell>
          <cell r="F593">
            <v>41.427999999999997</v>
          </cell>
          <cell r="H593" t="str">
            <v>*</v>
          </cell>
        </row>
        <row r="594">
          <cell r="B594" t="str">
            <v>G.I.Angle 50x50x6mm</v>
          </cell>
          <cell r="C594" t="str">
            <v>Kg.</v>
          </cell>
          <cell r="F594">
            <v>44.92</v>
          </cell>
          <cell r="H594" t="str">
            <v>*</v>
          </cell>
        </row>
        <row r="595">
          <cell r="B595" t="str">
            <v>G.I.Angle 75x40 mm</v>
          </cell>
          <cell r="C595" t="str">
            <v>Kg.</v>
          </cell>
          <cell r="F595">
            <v>44.92</v>
          </cell>
          <cell r="H595" t="str">
            <v>*</v>
          </cell>
        </row>
        <row r="596">
          <cell r="B596" t="str">
            <v>G.I.Channel  100x50x6mm</v>
          </cell>
          <cell r="C596" t="str">
            <v>Kg.</v>
          </cell>
          <cell r="F596">
            <v>44.92</v>
          </cell>
          <cell r="H596" t="str">
            <v>*</v>
          </cell>
        </row>
        <row r="597">
          <cell r="B597" t="str">
            <v>G.I.Channel 75x40x6mm</v>
          </cell>
          <cell r="C597" t="str">
            <v>Kg.</v>
          </cell>
          <cell r="F597">
            <v>44.92</v>
          </cell>
          <cell r="H597" t="str">
            <v>*</v>
          </cell>
        </row>
        <row r="598">
          <cell r="B598" t="str">
            <v>G.I.Strip (25 X 3 mm)</v>
          </cell>
          <cell r="C598" t="str">
            <v>Kg.</v>
          </cell>
          <cell r="F598">
            <v>41.427999999999997</v>
          </cell>
          <cell r="H598" t="str">
            <v>*</v>
          </cell>
        </row>
        <row r="599">
          <cell r="B599" t="str">
            <v>Hand Gloves</v>
          </cell>
          <cell r="C599" t="str">
            <v>Pairs</v>
          </cell>
          <cell r="F599">
            <v>650</v>
          </cell>
          <cell r="H599" t="str">
            <v>*</v>
          </cell>
        </row>
        <row r="600">
          <cell r="B600" t="str">
            <v>HT Cable Joint Chamber (Civil)</v>
          </cell>
          <cell r="C600" t="str">
            <v>Nos</v>
          </cell>
          <cell r="F600">
            <v>1000</v>
          </cell>
          <cell r="H600" t="str">
            <v>*</v>
          </cell>
        </row>
        <row r="601">
          <cell r="B601" t="str">
            <v>Jointing Slevees compression type, 80 sqmm</v>
          </cell>
          <cell r="C601" t="str">
            <v>Nos.</v>
          </cell>
          <cell r="F601">
            <v>425</v>
          </cell>
          <cell r="H601" t="str">
            <v>*</v>
          </cell>
        </row>
        <row r="602">
          <cell r="B602" t="str">
            <v>L. T. PVC Cable 3.5 x 240 sq. mm / XLPE</v>
          </cell>
          <cell r="C602" t="str">
            <v>Rmt.</v>
          </cell>
          <cell r="F602">
            <v>496.77467999999999</v>
          </cell>
          <cell r="H602" t="str">
            <v>*</v>
          </cell>
        </row>
        <row r="603">
          <cell r="B603" t="str">
            <v>L. T. PVC Cable 3.5 x 300 sq. mm / XLPE</v>
          </cell>
          <cell r="C603" t="str">
            <v>Rmt.</v>
          </cell>
          <cell r="F603">
            <v>609.64730999999995</v>
          </cell>
          <cell r="H603" t="str">
            <v>*</v>
          </cell>
        </row>
        <row r="604">
          <cell r="B604" t="str">
            <v>L.T.Dist.Boxes 200 KVA with KitKat</v>
          </cell>
          <cell r="C604" t="str">
            <v>No</v>
          </cell>
          <cell r="F604">
            <v>24374.966088000001</v>
          </cell>
          <cell r="H604" t="str">
            <v>*</v>
          </cell>
        </row>
        <row r="605">
          <cell r="B605" t="str">
            <v>L.T. Feedar Pillar 6 Way With ACB</v>
          </cell>
          <cell r="C605" t="str">
            <v>No</v>
          </cell>
          <cell r="F605">
            <v>69000</v>
          </cell>
          <cell r="H605" t="str">
            <v>*</v>
          </cell>
        </row>
        <row r="606">
          <cell r="B606" t="str">
            <v>L.T. jointing kits for 120 Sqmm</v>
          </cell>
          <cell r="C606" t="str">
            <v>No</v>
          </cell>
          <cell r="F606">
            <v>500</v>
          </cell>
          <cell r="H606" t="str">
            <v>*</v>
          </cell>
        </row>
        <row r="607">
          <cell r="B607" t="str">
            <v>LT Jointing kits  for 185 Sqmm</v>
          </cell>
          <cell r="C607" t="str">
            <v>No</v>
          </cell>
          <cell r="F607">
            <v>720</v>
          </cell>
          <cell r="H607" t="str">
            <v>*</v>
          </cell>
        </row>
        <row r="608">
          <cell r="B608" t="str">
            <v>L.T. jointing kits for 95 Sqmm</v>
          </cell>
          <cell r="C608" t="str">
            <v>No</v>
          </cell>
          <cell r="F608">
            <v>450</v>
          </cell>
          <cell r="H608" t="str">
            <v>*</v>
          </cell>
        </row>
        <row r="609">
          <cell r="B609" t="str">
            <v>L.T. jointing kits for 70 Sqmm</v>
          </cell>
          <cell r="C609" t="str">
            <v>No</v>
          </cell>
          <cell r="F609">
            <v>400</v>
          </cell>
          <cell r="H609" t="str">
            <v>*</v>
          </cell>
        </row>
        <row r="610">
          <cell r="B610" t="str">
            <v>LT XLPE Armoured Cable 3 1/2C X 95 Sq mm</v>
          </cell>
          <cell r="C610" t="str">
            <v>Rmt</v>
          </cell>
          <cell r="F610">
            <v>178.5604161</v>
          </cell>
          <cell r="H610" t="str">
            <v>*</v>
          </cell>
        </row>
        <row r="611">
          <cell r="B611" t="str">
            <v>Earthing Set LT</v>
          </cell>
          <cell r="C611" t="str">
            <v>Nos</v>
          </cell>
          <cell r="F611">
            <v>148.72</v>
          </cell>
          <cell r="H611" t="str">
            <v>*</v>
          </cell>
        </row>
        <row r="612">
          <cell r="B612" t="str">
            <v>LT Fixed Capacitor 18 KVAR</v>
          </cell>
          <cell r="C612" t="str">
            <v>Nos.</v>
          </cell>
          <cell r="F612">
            <v>5400</v>
          </cell>
          <cell r="H612" t="str">
            <v>*</v>
          </cell>
        </row>
        <row r="613">
          <cell r="B613" t="str">
            <v>LT Fixed Capacitor 9 KVAR</v>
          </cell>
          <cell r="C613" t="str">
            <v>Nos.</v>
          </cell>
          <cell r="F613">
            <v>2700</v>
          </cell>
          <cell r="H613" t="str">
            <v>*</v>
          </cell>
        </row>
        <row r="614">
          <cell r="B614" t="str">
            <v>L.T.Spacers</v>
          </cell>
          <cell r="C614" t="str">
            <v>Nos.</v>
          </cell>
          <cell r="F614">
            <v>80</v>
          </cell>
          <cell r="H614" t="str">
            <v>*</v>
          </cell>
        </row>
        <row r="615">
          <cell r="B615" t="str">
            <v>LT St.through joints for 185 sqmm</v>
          </cell>
          <cell r="C615" t="str">
            <v>No.</v>
          </cell>
          <cell r="F615">
            <v>720</v>
          </cell>
          <cell r="H615" t="str">
            <v>*</v>
          </cell>
        </row>
        <row r="616">
          <cell r="B616" t="str">
            <v>LT St.through joints for 240 sqmm</v>
          </cell>
          <cell r="C616" t="str">
            <v>No.</v>
          </cell>
          <cell r="F616">
            <v>1045</v>
          </cell>
          <cell r="H616" t="str">
            <v>*</v>
          </cell>
        </row>
        <row r="617">
          <cell r="B617" t="str">
            <v>LT St.through joints for 300 sqmm</v>
          </cell>
          <cell r="C617" t="str">
            <v>Nos</v>
          </cell>
          <cell r="F617">
            <v>1045</v>
          </cell>
          <cell r="H617" t="str">
            <v>*</v>
          </cell>
        </row>
        <row r="618">
          <cell r="B618" t="str">
            <v>Non Magnetic stainless steel nut bolt with plain washer</v>
          </cell>
          <cell r="C618" t="str">
            <v>Kg</v>
          </cell>
          <cell r="F618">
            <v>90</v>
          </cell>
          <cell r="H618" t="str">
            <v>*</v>
          </cell>
        </row>
        <row r="619">
          <cell r="B619" t="str">
            <v>Palm Type Clamp (Compression Type)</v>
          </cell>
          <cell r="C619" t="str">
            <v>Nos.</v>
          </cell>
          <cell r="F619">
            <v>805.86</v>
          </cell>
          <cell r="H619" t="str">
            <v>*</v>
          </cell>
        </row>
        <row r="620">
          <cell r="B620" t="str">
            <v>PG Clamp</v>
          </cell>
          <cell r="C620" t="str">
            <v>Nos.</v>
          </cell>
          <cell r="F620">
            <v>23</v>
          </cell>
          <cell r="H620" t="str">
            <v>*</v>
          </cell>
        </row>
        <row r="621">
          <cell r="B621" t="str">
            <v>PVC Pipe 110 mm Dia 4 Kg/sqmm</v>
          </cell>
          <cell r="C621" t="str">
            <v>Mtr.</v>
          </cell>
          <cell r="F621">
            <v>80</v>
          </cell>
          <cell r="H621" t="str">
            <v>*</v>
          </cell>
        </row>
        <row r="622">
          <cell r="B622" t="str">
            <v>RCC Ring work for earthing pits</v>
          </cell>
          <cell r="C622" t="str">
            <v>No.</v>
          </cell>
          <cell r="F622">
            <v>200</v>
          </cell>
          <cell r="H622" t="str">
            <v>*</v>
          </cell>
        </row>
        <row r="623">
          <cell r="B623" t="str">
            <v>Red Bricks</v>
          </cell>
          <cell r="C623" t="str">
            <v>No.</v>
          </cell>
          <cell r="F623">
            <v>2</v>
          </cell>
          <cell r="H623" t="str">
            <v>*</v>
          </cell>
        </row>
        <row r="624">
          <cell r="B624" t="str">
            <v>Rubberised oil corksheet 5mm</v>
          </cell>
          <cell r="C624" t="str">
            <v>Nos.</v>
          </cell>
          <cell r="F624">
            <v>336</v>
          </cell>
          <cell r="H624" t="str">
            <v>*</v>
          </cell>
        </row>
        <row r="625">
          <cell r="B625" t="str">
            <v>Rubberised oil corksheet 8mm</v>
          </cell>
          <cell r="C625" t="str">
            <v>Nos.</v>
          </cell>
          <cell r="F625">
            <v>620</v>
          </cell>
          <cell r="H625" t="str">
            <v>*</v>
          </cell>
        </row>
        <row r="626">
          <cell r="B626" t="str">
            <v>Sand</v>
          </cell>
          <cell r="C626" t="str">
            <v>Cum</v>
          </cell>
          <cell r="F626">
            <v>174</v>
          </cell>
          <cell r="H626" t="str">
            <v>*</v>
          </cell>
        </row>
        <row r="627">
          <cell r="B627" t="str">
            <v>Special type lugs for 100 sqmm</v>
          </cell>
          <cell r="C627" t="str">
            <v>Nos.</v>
          </cell>
          <cell r="F627">
            <v>450</v>
          </cell>
          <cell r="H627" t="str">
            <v>*</v>
          </cell>
        </row>
        <row r="628">
          <cell r="B628" t="str">
            <v xml:space="preserve">T Connectors suitable for 200 sqmm twin conductor </v>
          </cell>
          <cell r="C628" t="str">
            <v>Nos.</v>
          </cell>
          <cell r="F628">
            <v>750</v>
          </cell>
          <cell r="H628" t="str">
            <v>*</v>
          </cell>
        </row>
        <row r="629">
          <cell r="B629" t="str">
            <v>Tool box with ratchet spanner,flat spanners,box spanner, plier, screwdriver, hammer ,hacksaw with blades, chisel,files (Standard make)</v>
          </cell>
          <cell r="C629" t="str">
            <v>No.</v>
          </cell>
          <cell r="F629">
            <v>3000</v>
          </cell>
          <cell r="H629" t="str">
            <v>*</v>
          </cell>
        </row>
        <row r="630">
          <cell r="B630" t="str">
            <v>Cable Trays 2.5 Mtr. X 6" W</v>
          </cell>
          <cell r="C630" t="str">
            <v>Nos.</v>
          </cell>
          <cell r="F630">
            <v>250</v>
          </cell>
          <cell r="H630" t="str">
            <v>*</v>
          </cell>
        </row>
        <row r="631">
          <cell r="B631" t="str">
            <v>Welding Rods</v>
          </cell>
          <cell r="C631" t="str">
            <v>Nos.</v>
          </cell>
          <cell r="F631">
            <v>2</v>
          </cell>
          <cell r="H631" t="str">
            <v>*</v>
          </cell>
        </row>
        <row r="632">
          <cell r="B632" t="str">
            <v>30 Volt Non directional type Electronic Static relay (Numeric Relay)</v>
          </cell>
          <cell r="C632" t="str">
            <v>Nos.</v>
          </cell>
          <cell r="F632">
            <v>18500</v>
          </cell>
          <cell r="H632" t="str">
            <v>*</v>
          </cell>
        </row>
        <row r="633">
          <cell r="H633" t="str">
            <v>*</v>
          </cell>
        </row>
        <row r="634">
          <cell r="B634" t="str">
            <v>Distribution T/F 22 / .433 KV 25 KVA O/D</v>
          </cell>
          <cell r="C634" t="str">
            <v>No.</v>
          </cell>
          <cell r="F634">
            <v>94000</v>
          </cell>
          <cell r="H634" t="str">
            <v>*</v>
          </cell>
        </row>
        <row r="635">
          <cell r="B635" t="str">
            <v>GI Bend 20 mm.</v>
          </cell>
          <cell r="C635" t="str">
            <v>No.</v>
          </cell>
          <cell r="F635">
            <v>12</v>
          </cell>
          <cell r="H635" t="str">
            <v>*</v>
          </cell>
        </row>
        <row r="636">
          <cell r="B636" t="str">
            <v>GI Coupling 20 mm.</v>
          </cell>
          <cell r="C636" t="str">
            <v>No.</v>
          </cell>
          <cell r="F636">
            <v>5</v>
          </cell>
          <cell r="H636" t="str">
            <v>*</v>
          </cell>
        </row>
        <row r="637">
          <cell r="B637" t="str">
            <v>Guard Loops 5 wire</v>
          </cell>
          <cell r="C637" t="str">
            <v>Kg.</v>
          </cell>
          <cell r="F637">
            <v>41.45</v>
          </cell>
          <cell r="H637" t="str">
            <v>*</v>
          </cell>
        </row>
        <row r="638">
          <cell r="B638" t="str">
            <v>Kit Kat fuse 250 V 15 A</v>
          </cell>
          <cell r="C638" t="str">
            <v>No.</v>
          </cell>
          <cell r="F638">
            <v>25</v>
          </cell>
          <cell r="H638" t="str">
            <v>*</v>
          </cell>
        </row>
        <row r="639">
          <cell r="B639" t="str">
            <v>Power Transformer 33/22 KV 5 MVA</v>
          </cell>
          <cell r="C639" t="str">
            <v>No.</v>
          </cell>
          <cell r="F639">
            <v>2693677.8780148183</v>
          </cell>
          <cell r="H639" t="str">
            <v>*</v>
          </cell>
        </row>
        <row r="640">
          <cell r="B640" t="str">
            <v>Power Transformer 33/22 KV 10 MVA</v>
          </cell>
          <cell r="C640" t="str">
            <v>No.</v>
          </cell>
          <cell r="F640">
            <v>5145334.4487372525</v>
          </cell>
          <cell r="H640" t="str">
            <v>*</v>
          </cell>
        </row>
        <row r="641">
          <cell r="B641" t="str">
            <v>SLD Board 11 KV side</v>
          </cell>
          <cell r="C641" t="str">
            <v>No.</v>
          </cell>
          <cell r="F641">
            <v>500</v>
          </cell>
          <cell r="H641" t="str">
            <v>*</v>
          </cell>
        </row>
        <row r="642">
          <cell r="B642" t="str">
            <v>SLD Board 22 KV side</v>
          </cell>
          <cell r="C642" t="str">
            <v>No.</v>
          </cell>
          <cell r="F642">
            <v>500</v>
          </cell>
          <cell r="H642" t="str">
            <v>*</v>
          </cell>
        </row>
        <row r="643">
          <cell r="B643" t="str">
            <v xml:space="preserve">Sub-station Board (Name) with angle stand </v>
          </cell>
          <cell r="C643" t="str">
            <v>No.</v>
          </cell>
          <cell r="F643">
            <v>3000</v>
          </cell>
          <cell r="H643" t="str">
            <v>*</v>
          </cell>
        </row>
        <row r="644">
          <cell r="B644" t="str">
            <v>Battery Accessories such as hydrometer,cell tester, Acid can, distilled water can,handgloves etc.</v>
          </cell>
          <cell r="C644" t="str">
            <v>Set</v>
          </cell>
          <cell r="F644">
            <v>750</v>
          </cell>
          <cell r="H644" t="str">
            <v>*</v>
          </cell>
        </row>
        <row r="645">
          <cell r="B645" t="str">
            <v>2 no.s 8W CFL lamps with one suitable invertor ( DC to AC)</v>
          </cell>
          <cell r="C645" t="str">
            <v>Set</v>
          </cell>
          <cell r="F645">
            <v>500</v>
          </cell>
          <cell r="H645" t="str">
            <v>*</v>
          </cell>
        </row>
        <row r="646">
          <cell r="B646" t="str">
            <v>2 Cell torch</v>
          </cell>
          <cell r="C646" t="str">
            <v>No.</v>
          </cell>
          <cell r="F646">
            <v>45</v>
          </cell>
          <cell r="H646" t="str">
            <v>*</v>
          </cell>
        </row>
        <row r="647">
          <cell r="B647" t="str">
            <v>3 Cell torch</v>
          </cell>
          <cell r="C647" t="str">
            <v>No.</v>
          </cell>
          <cell r="F647">
            <v>65</v>
          </cell>
          <cell r="H647" t="str">
            <v>*</v>
          </cell>
        </row>
        <row r="648">
          <cell r="B648" t="str">
            <v xml:space="preserve">Name plate painting for all equipments </v>
          </cell>
          <cell r="C648" t="str">
            <v>L.S.</v>
          </cell>
          <cell r="F648">
            <v>500</v>
          </cell>
          <cell r="H648" t="str">
            <v>*</v>
          </cell>
        </row>
        <row r="649">
          <cell r="B649" t="str">
            <v>Safety Items as per the requirement of electrical inspector as under</v>
          </cell>
          <cell r="C649" t="str">
            <v>L.S.</v>
          </cell>
          <cell r="F649">
            <v>7500</v>
          </cell>
          <cell r="H649" t="str">
            <v>*</v>
          </cell>
        </row>
        <row r="650">
          <cell r="B650" t="str">
            <v>a)      First Aid Box</v>
          </cell>
        </row>
        <row r="651">
          <cell r="B651" t="str">
            <v>b)      Shock treatment chart</v>
          </cell>
        </row>
        <row r="652">
          <cell r="B652" t="str">
            <v>c)       Rubber matts 8 mm thick</v>
          </cell>
        </row>
        <row r="653">
          <cell r="B653" t="str">
            <v>d)      4 Fire buckets with sand &amp; M.S. Hooks / stand</v>
          </cell>
        </row>
        <row r="654">
          <cell r="B654" t="str">
            <v>e)      Helmet</v>
          </cell>
        </row>
        <row r="655">
          <cell r="B655" t="str">
            <v>f)       Hand gloves</v>
          </cell>
        </row>
        <row r="656">
          <cell r="B656" t="str">
            <v>g)      2 Nos. Fire extinguisher</v>
          </cell>
        </row>
        <row r="657">
          <cell r="B657" t="str">
            <v>Land development</v>
          </cell>
          <cell r="C657" t="str">
            <v>L.S.</v>
          </cell>
          <cell r="F657">
            <v>223368</v>
          </cell>
          <cell r="H657" t="str">
            <v>*</v>
          </cell>
        </row>
        <row r="658">
          <cell r="B658" t="str">
            <v xml:space="preserve">Control room "C"  type </v>
          </cell>
          <cell r="C658" t="str">
            <v>L.S.</v>
          </cell>
          <cell r="F658">
            <v>1245836.1599999999</v>
          </cell>
          <cell r="H658" t="str">
            <v>*</v>
          </cell>
        </row>
        <row r="659">
          <cell r="B659" t="str">
            <v>Store  room 8X6 m .</v>
          </cell>
          <cell r="C659" t="str">
            <v>L.S.</v>
          </cell>
          <cell r="F659">
            <v>327072</v>
          </cell>
          <cell r="G659">
            <v>340700</v>
          </cell>
          <cell r="H659" t="str">
            <v>*</v>
          </cell>
        </row>
        <row r="660">
          <cell r="B660" t="str">
            <v>Sanitory Water supply</v>
          </cell>
          <cell r="C660" t="str">
            <v>L.S.</v>
          </cell>
          <cell r="F660">
            <v>103200</v>
          </cell>
          <cell r="H660" t="str">
            <v>*</v>
          </cell>
        </row>
        <row r="661">
          <cell r="B661" t="str">
            <v>Electrification</v>
          </cell>
          <cell r="C661" t="str">
            <v>L.S.</v>
          </cell>
          <cell r="F661">
            <v>110400</v>
          </cell>
          <cell r="H661" t="str">
            <v>*</v>
          </cell>
        </row>
        <row r="662">
          <cell r="B662" t="str">
            <v>Approach Rood</v>
          </cell>
          <cell r="C662" t="str">
            <v>L.S.</v>
          </cell>
          <cell r="F662">
            <v>360019.20000000001</v>
          </cell>
          <cell r="H662" t="str">
            <v>*</v>
          </cell>
        </row>
        <row r="663">
          <cell r="B663" t="str">
            <v xml:space="preserve">Chain-link and G.I.Barbed Wire `A' type. fencing  </v>
          </cell>
          <cell r="C663" t="str">
            <v>L.S.</v>
          </cell>
          <cell r="F663">
            <v>622393.92000000004</v>
          </cell>
          <cell r="H663" t="str">
            <v>*</v>
          </cell>
        </row>
        <row r="664">
          <cell r="B664" t="str">
            <v xml:space="preserve">Metal spreading </v>
          </cell>
          <cell r="C664" t="str">
            <v>L.S.</v>
          </cell>
          <cell r="F664">
            <v>49737.599999999999</v>
          </cell>
          <cell r="H664" t="str">
            <v>*</v>
          </cell>
        </row>
        <row r="665">
          <cell r="B665" t="str">
            <v>Foundations for structures and equipments (for 1 t/f bay)</v>
          </cell>
          <cell r="C665" t="str">
            <v>L.S.</v>
          </cell>
          <cell r="F665">
            <v>655390.07999999996</v>
          </cell>
          <cell r="H665" t="str">
            <v>*</v>
          </cell>
        </row>
        <row r="666">
          <cell r="B666" t="str">
            <v>Providing survey &amp; contouring, investigation of soil</v>
          </cell>
          <cell r="C666" t="str">
            <v>L.S.</v>
          </cell>
          <cell r="F666">
            <v>4800</v>
          </cell>
          <cell r="H666" t="str">
            <v>*</v>
          </cell>
        </row>
        <row r="667">
          <cell r="B667" t="str">
            <v>Design of foundation of equipments. Transformer plinth, Control room building (Departmental)</v>
          </cell>
          <cell r="C667" t="str">
            <v>L.S.</v>
          </cell>
          <cell r="F667">
            <v>4800</v>
          </cell>
          <cell r="H667" t="str">
            <v>*</v>
          </cell>
        </row>
        <row r="668">
          <cell r="B668" t="str">
            <v>water supply arrangement to earth pits in switch yard</v>
          </cell>
          <cell r="C668" t="str">
            <v>L.S.</v>
          </cell>
          <cell r="F668">
            <v>37396.800000000003</v>
          </cell>
          <cell r="H668" t="str">
            <v>*</v>
          </cell>
        </row>
        <row r="669">
          <cell r="B669" t="str">
            <v>water supply arrangement from borewell to overhead tank on control room</v>
          </cell>
          <cell r="C669" t="str">
            <v>L.S.</v>
          </cell>
          <cell r="F669">
            <v>108480</v>
          </cell>
          <cell r="H669" t="str">
            <v>*</v>
          </cell>
        </row>
        <row r="670">
          <cell r="B670" t="str">
            <v>construction of Cable trenches including providing C.C. covers in switch yard</v>
          </cell>
          <cell r="C670" t="str">
            <v>L.S.</v>
          </cell>
          <cell r="F670">
            <v>226612.8</v>
          </cell>
          <cell r="H670" t="str">
            <v>*</v>
          </cell>
        </row>
        <row r="671">
          <cell r="B671" t="str">
            <v>Construction of retaining wall</v>
          </cell>
          <cell r="C671" t="str">
            <v>L.S.</v>
          </cell>
          <cell r="F671">
            <v>199929.60000000001</v>
          </cell>
          <cell r="H671" t="str">
            <v>*</v>
          </cell>
        </row>
        <row r="672">
          <cell r="B672" t="str">
            <v>Foundations for structures and equipments for switching station</v>
          </cell>
          <cell r="C672" t="str">
            <v>L.S.</v>
          </cell>
          <cell r="F672">
            <v>570096</v>
          </cell>
          <cell r="H672" t="str">
            <v>*</v>
          </cell>
        </row>
        <row r="673">
          <cell r="B673" t="str">
            <v>Foundations for structures and equipments (for 2 t/f bays)</v>
          </cell>
          <cell r="C673" t="str">
            <v>L.S.</v>
          </cell>
          <cell r="F673">
            <v>1310780.1599999999</v>
          </cell>
          <cell r="H673" t="str">
            <v>*</v>
          </cell>
        </row>
        <row r="674">
          <cell r="B674" t="str">
            <v>33 kV 1000 MVA 1600 Amp.IN Door Type VCB</v>
          </cell>
          <cell r="C674" t="str">
            <v>No.</v>
          </cell>
          <cell r="F674">
            <v>1200000</v>
          </cell>
          <cell r="H674" t="str">
            <v>*</v>
          </cell>
        </row>
        <row r="675">
          <cell r="B675" t="str">
            <v>22 kV 1000 MVA 1600 Amp.IN Door Type VCB</v>
          </cell>
          <cell r="C675" t="str">
            <v>No.</v>
          </cell>
          <cell r="F675">
            <v>1200000</v>
          </cell>
          <cell r="H675" t="str">
            <v>*</v>
          </cell>
        </row>
        <row r="676">
          <cell r="B676" t="str">
            <v>22 kV SF6 Isolator</v>
          </cell>
          <cell r="C676" t="str">
            <v>No.</v>
          </cell>
          <cell r="D676">
            <v>2</v>
          </cell>
          <cell r="E676">
            <v>200000</v>
          </cell>
          <cell r="F676">
            <v>400000</v>
          </cell>
          <cell r="G676" t="e">
            <v>#N/A</v>
          </cell>
          <cell r="H676" t="str">
            <v>*</v>
          </cell>
        </row>
        <row r="677">
          <cell r="B677" t="str">
            <v>0.2 ACSR Loop Connector</v>
          </cell>
          <cell r="C677" t="str">
            <v>No.</v>
          </cell>
          <cell r="D677">
            <v>12</v>
          </cell>
          <cell r="E677">
            <v>64</v>
          </cell>
          <cell r="F677">
            <v>768</v>
          </cell>
          <cell r="G677" t="e">
            <v>#N/A</v>
          </cell>
          <cell r="H677" t="str">
            <v>*</v>
          </cell>
        </row>
        <row r="678">
          <cell r="B678" t="str">
            <v>Transformer Clamps</v>
          </cell>
          <cell r="C678" t="str">
            <v>No.</v>
          </cell>
          <cell r="D678">
            <v>6</v>
          </cell>
          <cell r="E678">
            <v>112.5</v>
          </cell>
          <cell r="F678">
            <v>675</v>
          </cell>
          <cell r="G678">
            <v>675</v>
          </cell>
          <cell r="H678" t="str">
            <v>*</v>
          </cell>
        </row>
        <row r="679">
          <cell r="B679" t="str">
            <v>33 kv guarding channel MS100x50</v>
          </cell>
          <cell r="C679" t="str">
            <v>Kg.</v>
          </cell>
          <cell r="F679">
            <v>34.92</v>
          </cell>
          <cell r="H679" t="str">
            <v>*</v>
          </cell>
        </row>
        <row r="680">
          <cell r="B680" t="str">
            <v>22 kv guarding channel MS100x50</v>
          </cell>
          <cell r="C680" t="str">
            <v>Kg.</v>
          </cell>
          <cell r="F680">
            <v>34.92</v>
          </cell>
          <cell r="H680" t="str">
            <v>*</v>
          </cell>
        </row>
        <row r="681">
          <cell r="B681" t="str">
            <v>11 kv guarding channel MS 75x40</v>
          </cell>
          <cell r="C681" t="str">
            <v>Kg.</v>
          </cell>
          <cell r="F681">
            <v>34.92</v>
          </cell>
          <cell r="H681" t="str">
            <v>*</v>
          </cell>
        </row>
        <row r="682">
          <cell r="B682" t="str">
            <v>11 kV heat shrinkable Straight through joint kit for 3 C X 50 sqmm</v>
          </cell>
          <cell r="C682" t="str">
            <v>Kg.</v>
          </cell>
          <cell r="F682">
            <v>3400</v>
          </cell>
          <cell r="H682" t="str">
            <v>*</v>
          </cell>
        </row>
        <row r="683">
          <cell r="B683" t="str">
            <v>11 kV heat shrinkable Outdoor termination joint kit for 3 C X 50 sqmm</v>
          </cell>
          <cell r="C683" t="str">
            <v>Kg.</v>
          </cell>
          <cell r="F683">
            <v>1185</v>
          </cell>
          <cell r="H683" t="str">
            <v>*</v>
          </cell>
        </row>
        <row r="684">
          <cell r="B684" t="str">
            <v>C.T.-33KV200-100/1-1-1A/3Core</v>
          </cell>
          <cell r="C684" t="str">
            <v>No</v>
          </cell>
          <cell r="F684">
            <v>20000</v>
          </cell>
        </row>
        <row r="685">
          <cell r="B685" t="str">
            <v>22 kV Heat shrik Straight through joint (Al) kit for XLPE 3 C X 300 sqmm</v>
          </cell>
          <cell r="C685" t="str">
            <v>Kit</v>
          </cell>
          <cell r="F685">
            <v>22000</v>
          </cell>
          <cell r="H685" t="str">
            <v>*</v>
          </cell>
        </row>
        <row r="686">
          <cell r="B686" t="str">
            <v>22 kV Heat shrik Indoor termination joint (Al) kit for XLPE 3 C X 300 sqmm</v>
          </cell>
          <cell r="C686" t="str">
            <v>Kit</v>
          </cell>
          <cell r="F686">
            <v>7335</v>
          </cell>
          <cell r="H686" t="str">
            <v>*</v>
          </cell>
        </row>
        <row r="687">
          <cell r="B687" t="str">
            <v>Stainless steel neutral earth resistor for 10 MVA 22/11 kV DZ-10 Power Transformer</v>
          </cell>
          <cell r="C687" t="str">
            <v>No</v>
          </cell>
          <cell r="F687">
            <v>30000</v>
          </cell>
          <cell r="H687" t="str">
            <v>*</v>
          </cell>
        </row>
        <row r="688">
          <cell r="B688" t="str">
            <v>Sundries such as Civil Work, Foundation Earthing glands etc.</v>
          </cell>
          <cell r="C688" t="str">
            <v>L.S.</v>
          </cell>
          <cell r="F688">
            <v>10000</v>
          </cell>
          <cell r="H688" t="str">
            <v>*</v>
          </cell>
        </row>
        <row r="689">
          <cell r="B689" t="str">
            <v>Erection of 25 nos of towers in place of old rusted towers with pile foundation and caps and reconductoring with 0.2 ACSR conductor this includes the cost of tower material</v>
          </cell>
          <cell r="C689" t="str">
            <v>No</v>
          </cell>
          <cell r="F689">
            <v>376800</v>
          </cell>
          <cell r="H689" t="str">
            <v>*</v>
          </cell>
        </row>
        <row r="690">
          <cell r="B690" t="str">
            <v>Sundries Nutbolts,Binding Tapes wire etc.</v>
          </cell>
          <cell r="C690" t="str">
            <v>LS</v>
          </cell>
          <cell r="F690">
            <v>15000</v>
          </cell>
          <cell r="H690" t="str">
            <v>*</v>
          </cell>
        </row>
        <row r="691">
          <cell r="B691" t="str">
            <v>Ring Main Unit SF - 6 Type (3 Isolators + 1 Breaker)</v>
          </cell>
          <cell r="C691" t="str">
            <v>Set</v>
          </cell>
          <cell r="F691">
            <v>360000</v>
          </cell>
          <cell r="H691" t="str">
            <v>*</v>
          </cell>
        </row>
        <row r="692">
          <cell r="B692" t="str">
            <v>Foundation Structure for RMU for Cable Entry Etc.</v>
          </cell>
          <cell r="C692" t="str">
            <v>No</v>
          </cell>
          <cell r="F692">
            <v>16000</v>
          </cell>
          <cell r="H692" t="str">
            <v>*</v>
          </cell>
        </row>
        <row r="693">
          <cell r="B693" t="str">
            <v>Earthing to equipment with Salt ,Coke, earthing strip Etc.</v>
          </cell>
          <cell r="C693" t="str">
            <v>No</v>
          </cell>
          <cell r="F693">
            <v>10000</v>
          </cell>
          <cell r="H693" t="str">
            <v>*</v>
          </cell>
        </row>
        <row r="694">
          <cell r="B694" t="str">
            <v>Sundries such as N/B, Washers, Welding etc.</v>
          </cell>
          <cell r="C694" t="str">
            <v>kg</v>
          </cell>
          <cell r="F694">
            <v>2500</v>
          </cell>
          <cell r="H694" t="str">
            <v>*</v>
          </cell>
        </row>
        <row r="695">
          <cell r="B695" t="str">
            <v>Ring Main Unit SF - 6 Type (2 Isolators + 2 Breaker)</v>
          </cell>
          <cell r="C695" t="str">
            <v>Set</v>
          </cell>
          <cell r="F695">
            <v>400000</v>
          </cell>
          <cell r="H695" t="str">
            <v>*</v>
          </cell>
        </row>
        <row r="696">
          <cell r="B696" t="str">
            <v>Single Core 11 KV 300 sq mm XLPE Cable</v>
          </cell>
          <cell r="C696" t="str">
            <v>Mtr.</v>
          </cell>
          <cell r="F696">
            <v>964.82676000000004</v>
          </cell>
          <cell r="H696" t="str">
            <v>*</v>
          </cell>
        </row>
        <row r="697">
          <cell r="B697" t="str">
            <v>11 KV Neutral CT Outdoor type with Relay</v>
          </cell>
          <cell r="C697" t="str">
            <v>No</v>
          </cell>
          <cell r="F697">
            <v>31680</v>
          </cell>
          <cell r="H697" t="str">
            <v>*</v>
          </cell>
        </row>
        <row r="698">
          <cell r="B698" t="str">
            <v>CT Structure</v>
          </cell>
          <cell r="C698" t="str">
            <v>L.S.</v>
          </cell>
          <cell r="F698">
            <v>5000</v>
          </cell>
          <cell r="H698" t="str">
            <v>*</v>
          </cell>
        </row>
        <row r="699">
          <cell r="B699" t="str">
            <v>Ring Main Unit SF - 6 Type (3 Isolators + 2 Breaker) 22 kV</v>
          </cell>
          <cell r="C699" t="str">
            <v>Set</v>
          </cell>
          <cell r="F699">
            <v>480000</v>
          </cell>
          <cell r="H699" t="str">
            <v>*</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Sheet2"/>
      <sheetName val="Annexure B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base"/>
    </sheetNames>
    <sheetDataSet>
      <sheetData sheetId="0"/>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Su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base Feb 09"/>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Committee 11-12"/>
      <sheetName val="Data base 12-13 back Jan 10"/>
      <sheetName val="A 3.7"/>
      <sheetName val="Vendor-Infra"/>
      <sheetName val="STN WISE EMR"/>
      <sheetName val="Data base Feb 09"/>
      <sheetName val="Input_Sheet"/>
      <sheetName val="Guidelines_Part-B"/>
      <sheetName val="Declaration_"/>
      <sheetName val="Vol_I"/>
      <sheetName val="Vol_II"/>
      <sheetName val="Vol_III_a"/>
      <sheetName val="Vol_III_b"/>
      <sheetName val="Vol_III_c"/>
      <sheetName val="Vol_IV_a"/>
      <sheetName val="Vol_IV_b"/>
      <sheetName val="Vol_V_a"/>
      <sheetName val="Vol_V_b"/>
      <sheetName val="Annex_A"/>
      <sheetName val="Annex_B"/>
      <sheetName val="Annex_C"/>
      <sheetName val="Annex_D"/>
      <sheetName val="Annex_E"/>
      <sheetName val="Annex_F"/>
      <sheetName val="Loss_Reduction_Calculations"/>
      <sheetName val="K10_commercial_losses"/>
      <sheetName val="annexure_I1_meter_cost"/>
      <sheetName val="annexure-i8-pole_bom_"/>
      <sheetName val="Approved_Rate"/>
      <sheetName val="DT_Meters"/>
      <sheetName val="C.S.GENERATION"/>
      <sheetName val="New33KVSS_E3"/>
      <sheetName val="Prop aug of Ex 33KVSS_E3a"/>
      <sheetName val="Data base"/>
      <sheetName val="Input_Sheet1"/>
      <sheetName val="Guidelines_Part-B1"/>
      <sheetName val="Declaration_1"/>
      <sheetName val="Vol_I1"/>
      <sheetName val="Vol_II1"/>
      <sheetName val="Vol_III_a1"/>
      <sheetName val="Vol_III_b1"/>
      <sheetName val="Vol_III_c1"/>
      <sheetName val="Vol_IV_a1"/>
      <sheetName val="Vol_IV_b1"/>
      <sheetName val="Vol_V_a1"/>
      <sheetName val="Vol_V_b1"/>
      <sheetName val="Annex_A1"/>
      <sheetName val="Annex_B1"/>
      <sheetName val="Annex_C1"/>
      <sheetName val="Annex_D1"/>
      <sheetName val="Annex_E1"/>
      <sheetName val="Annex_F1"/>
      <sheetName val="Loss_Reduction_Calculations1"/>
      <sheetName val="K10_commercial_losses1"/>
      <sheetName val="annexure_I1_meter_cost1"/>
      <sheetName val="annexure-i8-pole_bom_1"/>
      <sheetName val="Approved_Rate1"/>
      <sheetName val="DT_Meters1"/>
      <sheetName val="Input_Sheet2"/>
      <sheetName val="Guidelines_Part-B2"/>
      <sheetName val="Declaration_2"/>
      <sheetName val="Vol_I2"/>
      <sheetName val="Vol_II2"/>
      <sheetName val="Vol_III_a2"/>
      <sheetName val="Vol_III_b2"/>
      <sheetName val="Vol_III_c2"/>
      <sheetName val="Vol_IV_a2"/>
      <sheetName val="Vol_IV_b2"/>
      <sheetName val="Vol_V_a2"/>
      <sheetName val="Vol_V_b2"/>
      <sheetName val="Annex_A2"/>
      <sheetName val="Annex_B2"/>
      <sheetName val="Annex_C2"/>
      <sheetName val="Annex_D2"/>
      <sheetName val="Annex_E2"/>
      <sheetName val="Annex_F2"/>
      <sheetName val="Loss_Reduction_Calculations2"/>
      <sheetName val="K10_commercial_losses2"/>
      <sheetName val="annexure_I1_meter_cost2"/>
      <sheetName val="annexure-i8-pole_bom_2"/>
      <sheetName val="Approved_Rate2"/>
      <sheetName val="DT_Meters2"/>
      <sheetName val="annexture_g1"/>
      <sheetName val="estimate"/>
      <sheetName val="COST DATA"/>
      <sheetName val="Data base 18-19"/>
      <sheetName val="Ag LF"/>
      <sheetName val="EDWise"/>
      <sheetName val="J"/>
      <sheetName val="PROG_DATA"/>
      <sheetName val="September '10"/>
      <sheetName val="November '10"/>
      <sheetName val="Codes"/>
      <sheetName val=" fINAL as on 31.12.07 as per 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s>
    <sheetDataSet>
      <sheetData sheetId="0" refreshError="1"/>
      <sheetData sheetId="1" refreshError="1"/>
      <sheetData sheetId="2" refreshError="1"/>
      <sheetData sheetId="3" refreshError="1"/>
      <sheetData sheetId="4" refreshError="1"/>
      <sheetData sheetId="5" refreshError="1">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Feb 2009)</v>
          </cell>
        </row>
        <row r="3">
          <cell r="D3" t="str">
            <v>Price</v>
          </cell>
          <cell r="E3" t="str">
            <v>8.24 % in Rs.</v>
          </cell>
        </row>
        <row r="5">
          <cell r="B5" t="str">
            <v>GROUP - XI</v>
          </cell>
          <cell r="E5">
            <v>8.24</v>
          </cell>
        </row>
        <row r="6">
          <cell r="B6" t="str">
            <v>33 kV Pin Insulators with G.I. Pins</v>
          </cell>
          <cell r="C6" t="str">
            <v>No</v>
          </cell>
          <cell r="D6">
            <v>565.16999999999996</v>
          </cell>
          <cell r="E6">
            <v>0</v>
          </cell>
          <cell r="F6">
            <v>565.16999999999996</v>
          </cell>
        </row>
        <row r="7">
          <cell r="B7" t="str">
            <v>22 kV Pin Insulators with G.I. Pins</v>
          </cell>
          <cell r="C7" t="str">
            <v>No</v>
          </cell>
          <cell r="D7">
            <v>314.37</v>
          </cell>
          <cell r="E7">
            <v>0</v>
          </cell>
          <cell r="F7">
            <v>314.37</v>
          </cell>
        </row>
        <row r="8">
          <cell r="B8" t="str">
            <v>11 kV Pin Insulators with G.I. Pins</v>
          </cell>
          <cell r="C8" t="str">
            <v>No</v>
          </cell>
          <cell r="D8">
            <v>89.14</v>
          </cell>
          <cell r="E8">
            <v>0</v>
          </cell>
          <cell r="F8">
            <v>89.14</v>
          </cell>
        </row>
        <row r="9">
          <cell r="B9" t="str">
            <v>Antifog type Disc.Insulators 7000 Kg.for highly polluted area</v>
          </cell>
          <cell r="C9" t="str">
            <v>Nos</v>
          </cell>
          <cell r="D9">
            <v>493.46199999999999</v>
          </cell>
          <cell r="E9">
            <v>40.661268800000002</v>
          </cell>
          <cell r="F9">
            <v>534.12326880000001</v>
          </cell>
        </row>
        <row r="10">
          <cell r="B10" t="str">
            <v>Disc Insulator 11 KV 7000 KG.</v>
          </cell>
          <cell r="C10" t="str">
            <v>Nos</v>
          </cell>
          <cell r="D10">
            <v>203.66</v>
          </cell>
          <cell r="E10">
            <v>16.781583999999999</v>
          </cell>
          <cell r="F10">
            <v>220.44158400000001</v>
          </cell>
        </row>
        <row r="11">
          <cell r="B11" t="str">
            <v>Disc Insulator 11 KV 4500 KG.</v>
          </cell>
          <cell r="C11" t="str">
            <v>Nos</v>
          </cell>
          <cell r="D11">
            <v>217.91</v>
          </cell>
          <cell r="E11">
            <v>0</v>
          </cell>
          <cell r="F11">
            <v>217.91</v>
          </cell>
        </row>
        <row r="12">
          <cell r="B12" t="str">
            <v>L.T.Shackle Insulator</v>
          </cell>
          <cell r="C12" t="str">
            <v>Nos</v>
          </cell>
          <cell r="D12">
            <v>5.01</v>
          </cell>
          <cell r="E12">
            <v>0</v>
          </cell>
          <cell r="F12">
            <v>5.01</v>
          </cell>
        </row>
        <row r="13">
          <cell r="B13" t="str">
            <v>L.T.Shackle hardware</v>
          </cell>
          <cell r="C13" t="str">
            <v>Pair</v>
          </cell>
          <cell r="D13">
            <v>23.72</v>
          </cell>
          <cell r="E13">
            <v>0</v>
          </cell>
          <cell r="F13">
            <v>23.72</v>
          </cell>
        </row>
        <row r="14">
          <cell r="B14" t="str">
            <v>Stay Insulators</v>
          </cell>
          <cell r="C14" t="str">
            <v>No</v>
          </cell>
          <cell r="D14">
            <v>4.07</v>
          </cell>
          <cell r="E14">
            <v>0</v>
          </cell>
          <cell r="F14">
            <v>4.07</v>
          </cell>
        </row>
        <row r="15">
          <cell r="B15" t="str">
            <v>H.T.Stay Set</v>
          </cell>
          <cell r="C15" t="str">
            <v>Set</v>
          </cell>
          <cell r="D15">
            <v>900.87</v>
          </cell>
          <cell r="E15">
            <v>0</v>
          </cell>
          <cell r="F15">
            <v>900.87</v>
          </cell>
        </row>
        <row r="16">
          <cell r="B16" t="str">
            <v>L.T. Stay sets</v>
          </cell>
          <cell r="C16" t="str">
            <v>Set</v>
          </cell>
          <cell r="D16">
            <v>712.48</v>
          </cell>
          <cell r="E16">
            <v>0</v>
          </cell>
          <cell r="F16">
            <v>712.48</v>
          </cell>
        </row>
        <row r="17">
          <cell r="B17" t="str">
            <v>Earthing Sets H.T</v>
          </cell>
          <cell r="C17" t="str">
            <v>Set</v>
          </cell>
          <cell r="D17">
            <v>225.42</v>
          </cell>
          <cell r="E17">
            <v>0</v>
          </cell>
          <cell r="F17">
            <v>225.42</v>
          </cell>
        </row>
        <row r="18">
          <cell r="B18" t="str">
            <v>Earthing Sets L.T.</v>
          </cell>
          <cell r="C18" t="str">
            <v>Set</v>
          </cell>
          <cell r="D18">
            <v>109.03</v>
          </cell>
          <cell r="E18">
            <v>0</v>
          </cell>
          <cell r="F18">
            <v>109.03</v>
          </cell>
        </row>
        <row r="19">
          <cell r="B19" t="str">
            <v>W.P.Wire 10 mm2 T/C 1100 V Grade</v>
          </cell>
          <cell r="C19" t="str">
            <v>Coil</v>
          </cell>
          <cell r="D19">
            <v>1361.07</v>
          </cell>
          <cell r="E19">
            <v>112.152168</v>
          </cell>
          <cell r="F19">
            <v>1473.222168</v>
          </cell>
        </row>
        <row r="20">
          <cell r="B20" t="str">
            <v>do-         4 mm2 T/C 1100 V Grade</v>
          </cell>
          <cell r="C20" t="str">
            <v>Coil</v>
          </cell>
          <cell r="D20">
            <v>650.69000000000005</v>
          </cell>
          <cell r="E20">
            <v>53.616856000000006</v>
          </cell>
          <cell r="F20">
            <v>704.30685600000004</v>
          </cell>
        </row>
        <row r="21">
          <cell r="B21" t="str">
            <v>do-       2.5 mm2 T/C 1100 V Grade</v>
          </cell>
          <cell r="C21" t="str">
            <v>Coil</v>
          </cell>
          <cell r="D21">
            <v>402.75</v>
          </cell>
          <cell r="E21">
            <v>33.186599999999999</v>
          </cell>
          <cell r="F21">
            <v>435.9366</v>
          </cell>
        </row>
        <row r="22">
          <cell r="B22" t="str">
            <v>do-       1.5 mm2 T/C 1100 V Grade</v>
          </cell>
          <cell r="C22" t="str">
            <v>Coil</v>
          </cell>
          <cell r="D22">
            <v>350.85</v>
          </cell>
          <cell r="E22">
            <v>28.910040000000002</v>
          </cell>
          <cell r="F22">
            <v>379.76004</v>
          </cell>
        </row>
        <row r="23">
          <cell r="B23" t="str">
            <v>L.T. PVC armoured cable 3 1/2 C 50 sq.mm.</v>
          </cell>
          <cell r="C23" t="str">
            <v>RMT</v>
          </cell>
          <cell r="D23">
            <v>134.72139999999999</v>
          </cell>
          <cell r="E23">
            <v>11.101043359999998</v>
          </cell>
          <cell r="F23">
            <v>145.82244335999999</v>
          </cell>
        </row>
        <row r="24">
          <cell r="B24" t="str">
            <v>L.T. PVC armoured cable 3 1/2 C 35 sq.mm.</v>
          </cell>
          <cell r="C24" t="str">
            <v>RMT</v>
          </cell>
          <cell r="D24">
            <v>101.01273</v>
          </cell>
          <cell r="E24">
            <v>8.3234489519999997</v>
          </cell>
          <cell r="F24">
            <v>109.33617895200001</v>
          </cell>
        </row>
        <row r="25">
          <cell r="B25" t="str">
            <v>L.T.PVC Armoured cable 4core 16sq.mm.</v>
          </cell>
          <cell r="C25" t="str">
            <v>RMT</v>
          </cell>
          <cell r="D25">
            <v>71.112620000000007</v>
          </cell>
          <cell r="E25">
            <v>5.8596798880000005</v>
          </cell>
          <cell r="F25">
            <v>76.972299888000009</v>
          </cell>
        </row>
        <row r="26">
          <cell r="B26" t="str">
            <v>L.T. PVC armoured cable 2/C 16 Sq.mm</v>
          </cell>
          <cell r="C26" t="str">
            <v>RMT</v>
          </cell>
          <cell r="D26">
            <v>46.140140000000002</v>
          </cell>
          <cell r="E26">
            <v>3.8019475360000001</v>
          </cell>
          <cell r="F26">
            <v>49.942087536000003</v>
          </cell>
        </row>
        <row r="27">
          <cell r="B27" t="str">
            <v>L.T. XLPE cable 3.5 Core 300 mm2</v>
          </cell>
          <cell r="C27" t="str">
            <v>RMT</v>
          </cell>
          <cell r="D27">
            <v>439.19074000000001</v>
          </cell>
          <cell r="E27">
            <v>36.189316976000001</v>
          </cell>
          <cell r="F27">
            <v>475.38005697599999</v>
          </cell>
        </row>
        <row r="28">
          <cell r="B28" t="str">
            <v>L.T. XLPE cable 3.5 Core 240 mm2</v>
          </cell>
          <cell r="C28" t="str">
            <v>RMT</v>
          </cell>
          <cell r="D28">
            <v>364.8544</v>
          </cell>
          <cell r="E28">
            <v>30.064002559999999</v>
          </cell>
          <cell r="F28">
            <v>394.91840256</v>
          </cell>
        </row>
        <row r="29">
          <cell r="B29" t="str">
            <v>L.T. XLPE Armoured cable185 sq.mm.</v>
          </cell>
          <cell r="C29" t="str">
            <v>RMT</v>
          </cell>
          <cell r="D29">
            <v>288.49520999999999</v>
          </cell>
          <cell r="E29">
            <v>23.772005304</v>
          </cell>
          <cell r="F29">
            <v>312.26721530399999</v>
          </cell>
        </row>
        <row r="30">
          <cell r="B30" t="str">
            <v>L.T.XLPE Armoured cable120 sq.mm.</v>
          </cell>
          <cell r="C30" t="str">
            <v>RMT</v>
          </cell>
          <cell r="D30">
            <v>194.81834000000001</v>
          </cell>
          <cell r="E30">
            <v>16.053031216000001</v>
          </cell>
          <cell r="F30">
            <v>210.871371216</v>
          </cell>
        </row>
        <row r="31">
          <cell r="B31" t="str">
            <v>L.T.XLPE Armoured cable70 sq.mm.</v>
          </cell>
          <cell r="C31" t="str">
            <v>RMT</v>
          </cell>
          <cell r="D31">
            <v>135.11591000000001</v>
          </cell>
          <cell r="E31">
            <v>11.133550984000001</v>
          </cell>
          <cell r="F31">
            <v>146.24946098400002</v>
          </cell>
        </row>
        <row r="32">
          <cell r="B32" t="str">
            <v>L.T.Aerial bunched cable(3x120)</v>
          </cell>
          <cell r="C32" t="str">
            <v>RMT</v>
          </cell>
          <cell r="D32">
            <v>200.19470999999999</v>
          </cell>
          <cell r="E32">
            <v>16.496044103999999</v>
          </cell>
          <cell r="F32">
            <v>216.69075410399998</v>
          </cell>
        </row>
        <row r="33">
          <cell r="B33" t="str">
            <v>L.T.Aerial bunched cable(3x70)</v>
          </cell>
          <cell r="C33" t="str">
            <v>RMT</v>
          </cell>
          <cell r="D33">
            <v>129.20081999999999</v>
          </cell>
          <cell r="E33">
            <v>10.646147568</v>
          </cell>
          <cell r="F33">
            <v>139.846967568</v>
          </cell>
        </row>
        <row r="34">
          <cell r="B34" t="str">
            <v>L.T.Aerial bunched cable(3x50)</v>
          </cell>
          <cell r="C34" t="str">
            <v>RMT</v>
          </cell>
          <cell r="D34">
            <v>96.373509999999996</v>
          </cell>
          <cell r="E34">
            <v>7.9411772239999996</v>
          </cell>
          <cell r="F34">
            <v>104.314687224</v>
          </cell>
        </row>
        <row r="35">
          <cell r="B35" t="str">
            <v>XLPE Cable 33 KV, 3 C / 300 mm sq.</v>
          </cell>
          <cell r="C35" t="str">
            <v>RMT</v>
          </cell>
          <cell r="D35">
            <v>1694.88634</v>
          </cell>
          <cell r="E35">
            <v>139.65863441600001</v>
          </cell>
          <cell r="F35">
            <v>1834.5449744160001</v>
          </cell>
        </row>
        <row r="36">
          <cell r="B36" t="str">
            <v>XLPE Cable 22 KV, 3 C / 300 mm sq.</v>
          </cell>
          <cell r="C36" t="str">
            <v>RMT</v>
          </cell>
          <cell r="D36">
            <v>1302.88634</v>
          </cell>
          <cell r="E36">
            <v>107.357834416</v>
          </cell>
          <cell r="F36">
            <v>1410.2441744160001</v>
          </cell>
        </row>
        <row r="37">
          <cell r="B37" t="str">
            <v>XLPE Cable 22 KV, 3 C / 240 mm sq.</v>
          </cell>
          <cell r="C37" t="str">
            <v>RMT</v>
          </cell>
          <cell r="D37">
            <v>1215.0973200000001</v>
          </cell>
          <cell r="E37">
            <v>100.124019168</v>
          </cell>
          <cell r="F37">
            <v>1315.221339168</v>
          </cell>
        </row>
        <row r="38">
          <cell r="B38" t="str">
            <v>XLPE Cable 22 KV, 3 C / 95 mm sq.</v>
          </cell>
          <cell r="C38" t="str">
            <v>RMT</v>
          </cell>
          <cell r="D38">
            <v>747.82795999999996</v>
          </cell>
          <cell r="E38">
            <v>61.621023903999998</v>
          </cell>
          <cell r="F38">
            <v>809.44898390399999</v>
          </cell>
        </row>
        <row r="39">
          <cell r="B39" t="str">
            <v>XLPE Cable 11 kV 3C 400 sq.mm.</v>
          </cell>
          <cell r="C39" t="str">
            <v>RMT</v>
          </cell>
          <cell r="D39">
            <v>1327.4294199999999</v>
          </cell>
          <cell r="E39">
            <v>109.380184208</v>
          </cell>
          <cell r="F39">
            <v>1436.8096042079999</v>
          </cell>
        </row>
        <row r="40">
          <cell r="B40" t="str">
            <v>XLPE Cable 11 KV, 3 C / 300 mm sq.</v>
          </cell>
          <cell r="C40" t="str">
            <v>RMT</v>
          </cell>
          <cell r="D40">
            <v>1076.88634</v>
          </cell>
          <cell r="E40">
            <v>88.735434416000004</v>
          </cell>
          <cell r="F40">
            <v>1165.6217744160001</v>
          </cell>
        </row>
        <row r="41">
          <cell r="B41" t="str">
            <v>XLPE Cable 11 KV, 3 C / 240 mm sq.</v>
          </cell>
          <cell r="C41" t="str">
            <v>RMT</v>
          </cell>
          <cell r="D41">
            <v>906.09731999999997</v>
          </cell>
          <cell r="E41">
            <v>74.662419168</v>
          </cell>
          <cell r="F41">
            <v>980.75973916800001</v>
          </cell>
        </row>
        <row r="42">
          <cell r="B42" t="str">
            <v>XLPE Cable 11 KV, 3 C / 185 mm sq.</v>
          </cell>
          <cell r="C42" t="str">
            <v>RMT</v>
          </cell>
          <cell r="D42">
            <v>790.42981999999995</v>
          </cell>
          <cell r="E42">
            <v>65.131417167999999</v>
          </cell>
          <cell r="F42">
            <v>855.56123716799993</v>
          </cell>
        </row>
        <row r="43">
          <cell r="B43" t="str">
            <v>XLPE Cable 11 KV, 3 C / 95 mm sq.</v>
          </cell>
          <cell r="C43" t="str">
            <v>RMT</v>
          </cell>
          <cell r="D43">
            <v>515.82795999999996</v>
          </cell>
          <cell r="E43">
            <v>42.504223904</v>
          </cell>
          <cell r="F43">
            <v>558.33218390399998</v>
          </cell>
        </row>
        <row r="44">
          <cell r="B44" t="str">
            <v>XLPE Cable 11 kV 3C 50 sq.mm.</v>
          </cell>
          <cell r="C44" t="str">
            <v>RMT</v>
          </cell>
          <cell r="D44">
            <v>407.42444</v>
          </cell>
          <cell r="E44">
            <v>33.571773856</v>
          </cell>
          <cell r="F44">
            <v>440.996213856</v>
          </cell>
        </row>
        <row r="45">
          <cell r="B45" t="str">
            <v>XLPE Cable 11 kV 3C 35 sq.mm.</v>
          </cell>
          <cell r="C45" t="str">
            <v>RMT</v>
          </cell>
          <cell r="D45">
            <v>344.68335999999999</v>
          </cell>
          <cell r="E45">
            <v>28.401908863999999</v>
          </cell>
          <cell r="F45">
            <v>373.085268864</v>
          </cell>
        </row>
        <row r="46">
          <cell r="B46" t="str">
            <v>Armoured Copper control cable 7Cx2.5 sq.mm.</v>
          </cell>
          <cell r="C46" t="str">
            <v>RMT</v>
          </cell>
          <cell r="D46">
            <v>63.86739</v>
          </cell>
          <cell r="E46">
            <v>5.2626729360000004</v>
          </cell>
          <cell r="F46">
            <v>69.130062936000002</v>
          </cell>
        </row>
        <row r="47">
          <cell r="B47" t="str">
            <v>Armoured Copper control cable 2Cx2.5 sq.mm.</v>
          </cell>
          <cell r="C47" t="str">
            <v>RMT</v>
          </cell>
          <cell r="D47">
            <v>29.697099999999999</v>
          </cell>
          <cell r="E47">
            <v>2.4470410399999998</v>
          </cell>
          <cell r="F47">
            <v>32.144141040000001</v>
          </cell>
        </row>
        <row r="48">
          <cell r="B48" t="str">
            <v>19 C X 2.5 sq mm  Copper Cable</v>
          </cell>
          <cell r="C48" t="str">
            <v>RMT</v>
          </cell>
          <cell r="D48">
            <v>123.36448</v>
          </cell>
          <cell r="E48">
            <v>10.165233152000001</v>
          </cell>
          <cell r="F48">
            <v>133.529713152</v>
          </cell>
        </row>
        <row r="49">
          <cell r="B49" t="str">
            <v>12 C X 2.5 sq mm  Copper Cable</v>
          </cell>
          <cell r="C49" t="str">
            <v>RMT</v>
          </cell>
          <cell r="D49">
            <v>78.92559</v>
          </cell>
          <cell r="E49">
            <v>6.5034686160000001</v>
          </cell>
          <cell r="F49">
            <v>85.429058616000006</v>
          </cell>
        </row>
        <row r="50">
          <cell r="B50" t="str">
            <v>Un-Armoured Copper control cable 7Cx2.5 sq.mm.</v>
          </cell>
          <cell r="C50" t="str">
            <v>RMT</v>
          </cell>
          <cell r="D50">
            <v>42.72889</v>
          </cell>
          <cell r="E50">
            <v>3.5208605359999998</v>
          </cell>
          <cell r="F50">
            <v>46.249750536000001</v>
          </cell>
        </row>
        <row r="51">
          <cell r="B51" t="str">
            <v>4 C X 2.5 sq mm  Copper Cable</v>
          </cell>
          <cell r="C51" t="str">
            <v>RMT</v>
          </cell>
          <cell r="D51">
            <v>26.177949999999999</v>
          </cell>
          <cell r="E51">
            <v>2.1570630799999999</v>
          </cell>
          <cell r="F51">
            <v>28.33501308</v>
          </cell>
        </row>
        <row r="52">
          <cell r="B52" t="str">
            <v>2 C X 2.5 sq mm  Copper Cable</v>
          </cell>
          <cell r="C52" t="str">
            <v>RMT</v>
          </cell>
          <cell r="D52">
            <v>13.5726</v>
          </cell>
          <cell r="E52">
            <v>1.1183822400000001</v>
          </cell>
          <cell r="F52">
            <v>14.69098224</v>
          </cell>
        </row>
        <row r="53">
          <cell r="B53" t="str">
            <v>L.T. PVC armoured cable 2/C 50 Sq.mm</v>
          </cell>
          <cell r="C53" t="str">
            <v>KM</v>
          </cell>
          <cell r="D53">
            <v>0</v>
          </cell>
          <cell r="E53">
            <v>0</v>
          </cell>
          <cell r="F53">
            <v>0</v>
          </cell>
        </row>
        <row r="54">
          <cell r="B54" t="str">
            <v>R.S. service connection pipe 25 mm dia</v>
          </cell>
          <cell r="C54" t="str">
            <v>Mtr</v>
          </cell>
          <cell r="D54">
            <v>0</v>
          </cell>
          <cell r="E54">
            <v>0</v>
          </cell>
          <cell r="F54">
            <v>0</v>
          </cell>
        </row>
        <row r="55">
          <cell r="B55" t="str">
            <v>R.S. service connection pipe 20 mm dia</v>
          </cell>
          <cell r="C55" t="str">
            <v>Mtr.</v>
          </cell>
          <cell r="D55">
            <v>0</v>
          </cell>
          <cell r="E55">
            <v>0</v>
          </cell>
          <cell r="F55">
            <v>0</v>
          </cell>
        </row>
        <row r="56">
          <cell r="B56" t="str">
            <v>33 KV Pin Insulators{CD 840mm]</v>
          </cell>
          <cell r="C56" t="str">
            <v>No.</v>
          </cell>
          <cell r="D56">
            <v>400.08</v>
          </cell>
          <cell r="E56">
            <v>0</v>
          </cell>
          <cell r="F56">
            <v>400.08</v>
          </cell>
        </row>
        <row r="58">
          <cell r="B58" t="str">
            <v xml:space="preserve">S.P.Static Meter 5-30 A with LCD display with Box   </v>
          </cell>
          <cell r="C58" t="str">
            <v>No.</v>
          </cell>
          <cell r="D58">
            <v>661</v>
          </cell>
          <cell r="E58">
            <v>54.4664</v>
          </cell>
          <cell r="F58">
            <v>715.46640000000002</v>
          </cell>
        </row>
        <row r="59">
          <cell r="B59" t="str">
            <v>S.P.Static Meter 5-30 A With LCD Display without Box</v>
          </cell>
          <cell r="C59" t="str">
            <v>No.</v>
          </cell>
          <cell r="D59">
            <v>558</v>
          </cell>
          <cell r="E59">
            <v>45.979199999999999</v>
          </cell>
          <cell r="F59">
            <v>603.97919999999999</v>
          </cell>
        </row>
        <row r="60">
          <cell r="B60" t="str">
            <v>S.P.Static Meter 10-60 A with LCD Display with Box</v>
          </cell>
          <cell r="C60" t="str">
            <v>No.</v>
          </cell>
          <cell r="D60">
            <v>942.83</v>
          </cell>
          <cell r="E60">
            <v>0</v>
          </cell>
          <cell r="F60">
            <v>942.83</v>
          </cell>
        </row>
        <row r="61">
          <cell r="B61" t="str">
            <v xml:space="preserve">T.P.Meter 10-40 A Static type with KWH &amp; KVAMD </v>
          </cell>
          <cell r="C61" t="str">
            <v>No.</v>
          </cell>
          <cell r="D61">
            <v>1805</v>
          </cell>
          <cell r="E61">
            <v>0</v>
          </cell>
          <cell r="F61">
            <v>1805</v>
          </cell>
        </row>
        <row r="62">
          <cell r="B62" t="str">
            <v>C.T.Op Metering Unit of 50/5A rating with electronic type meter, cabinet etc.</v>
          </cell>
          <cell r="C62" t="str">
            <v>Set</v>
          </cell>
          <cell r="D62">
            <v>19084.47</v>
          </cell>
          <cell r="E62">
            <v>1572.560328</v>
          </cell>
          <cell r="F62">
            <v>20657.030328000001</v>
          </cell>
        </row>
        <row r="63">
          <cell r="B63" t="str">
            <v>C.T.Op Metering Unit of 100/5A rating with electronic type meter, cabinet etc.</v>
          </cell>
          <cell r="C63" t="str">
            <v>Set</v>
          </cell>
          <cell r="D63">
            <v>19084.47</v>
          </cell>
          <cell r="E63">
            <v>1572.560328</v>
          </cell>
          <cell r="F63">
            <v>20657.030328000001</v>
          </cell>
        </row>
        <row r="64">
          <cell r="B64" t="str">
            <v>C.T.Operated Electronic Meter 50/5A with Communication Port RS-232.</v>
          </cell>
          <cell r="C64" t="str">
            <v>No</v>
          </cell>
          <cell r="D64">
            <v>2429.75</v>
          </cell>
          <cell r="E64">
            <v>200.2114</v>
          </cell>
          <cell r="F64">
            <v>2629.9614000000001</v>
          </cell>
        </row>
        <row r="65">
          <cell r="B65" t="str">
            <v>C.T.Operated Electronic Meter 100/5A with Communication Port RS-232.</v>
          </cell>
          <cell r="C65" t="str">
            <v>No.</v>
          </cell>
          <cell r="D65">
            <v>2429.75</v>
          </cell>
          <cell r="E65">
            <v>200.2114</v>
          </cell>
          <cell r="F65">
            <v>2629.9614000000001</v>
          </cell>
        </row>
        <row r="66">
          <cell r="B66" t="str">
            <v>H.T.Static Three Vector T.O.D. Meter</v>
          </cell>
          <cell r="C66" t="str">
            <v>No</v>
          </cell>
          <cell r="D66">
            <v>3016.26</v>
          </cell>
          <cell r="E66">
            <v>248.53982400000001</v>
          </cell>
          <cell r="F66">
            <v>3264.7998240000002</v>
          </cell>
        </row>
        <row r="67">
          <cell r="B67" t="str">
            <v>L.T. C.T. Operated Meter Box [without CT &amp; Meter]</v>
          </cell>
          <cell r="C67" t="str">
            <v>No.</v>
          </cell>
          <cell r="D67">
            <v>1489.81</v>
          </cell>
          <cell r="E67">
            <v>122.760344</v>
          </cell>
          <cell r="F67">
            <v>1612.570344</v>
          </cell>
        </row>
        <row r="68">
          <cell r="B68" t="str">
            <v xml:space="preserve">L.T. Current Transformer. 500/5A  </v>
          </cell>
          <cell r="C68" t="str">
            <v>No.</v>
          </cell>
          <cell r="D68">
            <v>193</v>
          </cell>
          <cell r="E68">
            <v>0</v>
          </cell>
          <cell r="F68">
            <v>193</v>
          </cell>
        </row>
        <row r="69">
          <cell r="B69" t="str">
            <v xml:space="preserve">L.T. Current Transformer. 300/5A </v>
          </cell>
          <cell r="C69" t="str">
            <v>No.</v>
          </cell>
          <cell r="D69">
            <v>193</v>
          </cell>
          <cell r="E69">
            <v>0</v>
          </cell>
          <cell r="F69">
            <v>193</v>
          </cell>
        </row>
        <row r="70">
          <cell r="B70" t="str">
            <v xml:space="preserve">L.T. Current Transformer. 200/5A </v>
          </cell>
          <cell r="C70" t="str">
            <v>No.</v>
          </cell>
          <cell r="D70">
            <v>148</v>
          </cell>
          <cell r="E70">
            <v>12.1952</v>
          </cell>
          <cell r="F70">
            <v>160.1952</v>
          </cell>
        </row>
        <row r="71">
          <cell r="B71" t="str">
            <v>L.T.Dist.Boxes 25/63 KVA with MCCB</v>
          </cell>
          <cell r="C71" t="str">
            <v>No</v>
          </cell>
          <cell r="D71">
            <v>14648.46</v>
          </cell>
          <cell r="E71">
            <v>1207.0331039999999</v>
          </cell>
          <cell r="F71">
            <v>15855.493103999999</v>
          </cell>
        </row>
        <row r="72">
          <cell r="B72" t="str">
            <v>L.T.Dist.Boxes 25/63 KVA with KITKAT</v>
          </cell>
          <cell r="C72" t="str">
            <v>No</v>
          </cell>
          <cell r="D72">
            <v>11740.18</v>
          </cell>
          <cell r="E72">
            <v>967.39083200000005</v>
          </cell>
          <cell r="F72">
            <v>12707.570832000001</v>
          </cell>
        </row>
        <row r="73">
          <cell r="B73" t="str">
            <v>L.T.Dist.Boxes 100 KVA with MCCB</v>
          </cell>
          <cell r="C73" t="str">
            <v>No</v>
          </cell>
          <cell r="D73">
            <v>14648.46</v>
          </cell>
          <cell r="E73">
            <v>1207.0331039999999</v>
          </cell>
          <cell r="F73">
            <v>15855.493103999999</v>
          </cell>
        </row>
        <row r="74">
          <cell r="B74" t="str">
            <v>L.T.Dist.Boxes 100 KVA with KITKAT</v>
          </cell>
          <cell r="C74" t="str">
            <v>No</v>
          </cell>
          <cell r="D74">
            <v>12275.47</v>
          </cell>
          <cell r="E74">
            <v>1011.4987279999999</v>
          </cell>
          <cell r="F74">
            <v>13286.968728</v>
          </cell>
        </row>
        <row r="75">
          <cell r="B75" t="str">
            <v>L.T.Dist.Boxes 200 KVA with MCCB</v>
          </cell>
          <cell r="C75" t="str">
            <v>No</v>
          </cell>
          <cell r="D75">
            <v>24892.36</v>
          </cell>
          <cell r="E75">
            <v>2051.1304639999998</v>
          </cell>
          <cell r="F75">
            <v>26943.490464000002</v>
          </cell>
        </row>
        <row r="76">
          <cell r="B76" t="str">
            <v>Common Meter Reading Instru. for Static Meters.</v>
          </cell>
          <cell r="C76" t="str">
            <v>No</v>
          </cell>
          <cell r="D76">
            <v>29500</v>
          </cell>
          <cell r="E76">
            <v>0</v>
          </cell>
          <cell r="F76">
            <v>29500</v>
          </cell>
        </row>
        <row r="77">
          <cell r="B77" t="str">
            <v>Single Phase Distribution Box 15/25 KVA</v>
          </cell>
          <cell r="C77" t="str">
            <v>No</v>
          </cell>
          <cell r="D77">
            <v>2651.32</v>
          </cell>
          <cell r="E77">
            <v>218.46876800000001</v>
          </cell>
          <cell r="F77">
            <v>2869.7887680000003</v>
          </cell>
        </row>
        <row r="81">
          <cell r="B81" t="str">
            <v>Item</v>
          </cell>
          <cell r="C81" t="str">
            <v>Size</v>
          </cell>
          <cell r="F81" t="str">
            <v>Ex. Work Rate</v>
          </cell>
        </row>
        <row r="82">
          <cell r="B82" t="str">
            <v>Ant To Ant</v>
          </cell>
          <cell r="C82" t="str">
            <v>50 SQ. MM</v>
          </cell>
          <cell r="F82">
            <v>130</v>
          </cell>
        </row>
        <row r="83">
          <cell r="B83" t="str">
            <v>GNAT To GNAT</v>
          </cell>
          <cell r="C83" t="str">
            <v xml:space="preserve">25 SQ. MM </v>
          </cell>
          <cell r="F83">
            <v>130</v>
          </cell>
        </row>
        <row r="84">
          <cell r="B84" t="str">
            <v>WEASEL TO WEASEL</v>
          </cell>
          <cell r="C84" t="str">
            <v>0.03 SQ. INCH</v>
          </cell>
          <cell r="F84">
            <v>130</v>
          </cell>
        </row>
        <row r="85">
          <cell r="B85" t="str">
            <v>WEASEL To ANT/ GNAT</v>
          </cell>
          <cell r="C85" t="str">
            <v>0.03 SQ. INCH</v>
          </cell>
        </row>
        <row r="86">
          <cell r="B86" t="str">
            <v>RABIT To RABIT</v>
          </cell>
          <cell r="C86" t="str">
            <v>0.05 SQ. Inch</v>
          </cell>
          <cell r="F86">
            <v>130</v>
          </cell>
        </row>
        <row r="87">
          <cell r="B87" t="str">
            <v>RACCON TO RACCON</v>
          </cell>
          <cell r="C87" t="str">
            <v>0.08 SQ. INCH</v>
          </cell>
          <cell r="F87">
            <v>550</v>
          </cell>
        </row>
        <row r="88">
          <cell r="B88" t="str">
            <v>DOG TO DOG</v>
          </cell>
          <cell r="C88" t="str">
            <v>0.1SQ. INCH</v>
          </cell>
          <cell r="F88">
            <v>700</v>
          </cell>
        </row>
        <row r="89">
          <cell r="B89" t="str">
            <v>PANTHER TO PANTHER</v>
          </cell>
          <cell r="C89" t="str">
            <v>0.2 SQ. INCH</v>
          </cell>
          <cell r="F89">
            <v>900</v>
          </cell>
        </row>
        <row r="93">
          <cell r="B93" t="str">
            <v>ACSR Panther</v>
          </cell>
          <cell r="C93" t="str">
            <v>Rmt</v>
          </cell>
          <cell r="D93">
            <v>86.975369999999998</v>
          </cell>
          <cell r="E93">
            <v>7.1667704880000001</v>
          </cell>
          <cell r="F93">
            <v>94.142140487999995</v>
          </cell>
        </row>
        <row r="94">
          <cell r="B94" t="str">
            <v>ACSR Dog</v>
          </cell>
          <cell r="C94" t="str">
            <v>Rmt</v>
          </cell>
          <cell r="D94">
            <v>38.315179999999998</v>
          </cell>
          <cell r="E94">
            <v>3.1571708319999998</v>
          </cell>
          <cell r="F94">
            <v>41.472350831999997</v>
          </cell>
        </row>
        <row r="95">
          <cell r="B95" t="str">
            <v>ACSR Weasel</v>
          </cell>
          <cell r="C95" t="str">
            <v>Rmt</v>
          </cell>
          <cell r="D95">
            <v>11.990119999999999</v>
          </cell>
          <cell r="E95">
            <v>0.98798588799999998</v>
          </cell>
          <cell r="F95">
            <v>12.978105888</v>
          </cell>
        </row>
        <row r="96">
          <cell r="B96" t="str">
            <v>AAC Ant</v>
          </cell>
          <cell r="C96" t="str">
            <v>Rmt</v>
          </cell>
          <cell r="D96">
            <v>15.932499999999999</v>
          </cell>
          <cell r="E96">
            <v>1.3128379999999999</v>
          </cell>
          <cell r="F96">
            <v>17.245338</v>
          </cell>
        </row>
        <row r="97">
          <cell r="B97" t="str">
            <v>AAC Gnat</v>
          </cell>
          <cell r="C97" t="str">
            <v>Rmt</v>
          </cell>
          <cell r="D97">
            <v>8.4410000000000007</v>
          </cell>
          <cell r="E97">
            <v>0.69553840000000011</v>
          </cell>
          <cell r="F97">
            <v>9.1365384000000009</v>
          </cell>
        </row>
        <row r="98">
          <cell r="B98" t="str">
            <v>AAAC 34 mm2</v>
          </cell>
          <cell r="C98" t="str">
            <v>Rmt</v>
          </cell>
          <cell r="D98">
            <v>12.0365</v>
          </cell>
          <cell r="E98">
            <v>0.99180760000000001</v>
          </cell>
          <cell r="F98">
            <v>13.0283076</v>
          </cell>
        </row>
        <row r="99">
          <cell r="B99" t="str">
            <v>AAAC 55 mm2</v>
          </cell>
          <cell r="C99" t="str">
            <v>Rmt</v>
          </cell>
          <cell r="D99">
            <v>18.962700000000002</v>
          </cell>
          <cell r="E99">
            <v>1.5625264800000001</v>
          </cell>
          <cell r="F99">
            <v>20.525226480000001</v>
          </cell>
        </row>
        <row r="100">
          <cell r="B100" t="str">
            <v>AAAC 100 mm2</v>
          </cell>
          <cell r="C100" t="str">
            <v>Rmt</v>
          </cell>
          <cell r="D100">
            <v>34.481789999999997</v>
          </cell>
          <cell r="E100">
            <v>2.8412994959999995</v>
          </cell>
          <cell r="F100">
            <v>37.323089495999994</v>
          </cell>
        </row>
        <row r="101">
          <cell r="B101" t="str">
            <v>AAAC 232 mm2</v>
          </cell>
          <cell r="C101" t="str">
            <v>Rmt</v>
          </cell>
          <cell r="D101">
            <v>68.690550000000002</v>
          </cell>
          <cell r="E101">
            <v>5.6601013199999999</v>
          </cell>
          <cell r="F101">
            <v>74.350651319999997</v>
          </cell>
        </row>
        <row r="102">
          <cell r="B102" t="str">
            <v>11KV A.B. Switch</v>
          </cell>
          <cell r="C102" t="str">
            <v>Set</v>
          </cell>
          <cell r="D102">
            <v>8395.86</v>
          </cell>
          <cell r="E102">
            <v>691.81886400000008</v>
          </cell>
          <cell r="F102">
            <v>9087.6788640000013</v>
          </cell>
        </row>
        <row r="103">
          <cell r="B103" t="str">
            <v>22KV A.B.Switch</v>
          </cell>
          <cell r="C103" t="str">
            <v>Set</v>
          </cell>
          <cell r="D103">
            <v>14166.2</v>
          </cell>
          <cell r="E103">
            <v>0</v>
          </cell>
          <cell r="F103">
            <v>14166.2</v>
          </cell>
        </row>
        <row r="104">
          <cell r="B104" t="str">
            <v>11KV H.G.Fuses</v>
          </cell>
          <cell r="C104" t="str">
            <v>Set</v>
          </cell>
          <cell r="D104">
            <v>1839.8</v>
          </cell>
          <cell r="E104">
            <v>0</v>
          </cell>
          <cell r="F104">
            <v>1839.8</v>
          </cell>
        </row>
        <row r="105">
          <cell r="B105" t="str">
            <v>22KV H.G.Fuses</v>
          </cell>
          <cell r="C105" t="str">
            <v>Set</v>
          </cell>
          <cell r="D105">
            <v>4708.09</v>
          </cell>
          <cell r="E105">
            <v>0</v>
          </cell>
          <cell r="F105">
            <v>4708.09</v>
          </cell>
        </row>
        <row r="106">
          <cell r="B106" t="str">
            <v>Strain Hardware for AAAC232 sq.mm.</v>
          </cell>
          <cell r="C106" t="str">
            <v>Set</v>
          </cell>
          <cell r="D106">
            <v>496.06</v>
          </cell>
          <cell r="E106">
            <v>0</v>
          </cell>
          <cell r="F106">
            <v>496.06</v>
          </cell>
        </row>
        <row r="107">
          <cell r="B107" t="str">
            <v xml:space="preserve">Strain Hardware for0.2 ACSR </v>
          </cell>
          <cell r="C107" t="str">
            <v>Set</v>
          </cell>
          <cell r="D107">
            <v>472.68</v>
          </cell>
          <cell r="E107">
            <v>0</v>
          </cell>
          <cell r="F107">
            <v>472.68</v>
          </cell>
        </row>
        <row r="108">
          <cell r="B108" t="str">
            <v xml:space="preserve">Suspension Hardware for 0.2 ACSR </v>
          </cell>
          <cell r="C108" t="str">
            <v>Set</v>
          </cell>
          <cell r="D108">
            <v>245.68</v>
          </cell>
          <cell r="E108">
            <v>0</v>
          </cell>
          <cell r="F108">
            <v>245.68</v>
          </cell>
        </row>
        <row r="109">
          <cell r="B109" t="str">
            <v>Strain Hardware forWeasel/Squirrel</v>
          </cell>
          <cell r="C109" t="str">
            <v>Set</v>
          </cell>
          <cell r="D109">
            <v>150.88</v>
          </cell>
          <cell r="E109">
            <v>0</v>
          </cell>
          <cell r="F109">
            <v>150.88</v>
          </cell>
        </row>
        <row r="110">
          <cell r="B110" t="str">
            <v>Strain Hardware for Dog0.1 or Equ.AAAC.</v>
          </cell>
          <cell r="C110" t="str">
            <v>Set</v>
          </cell>
          <cell r="D110">
            <v>291.83</v>
          </cell>
          <cell r="E110">
            <v>0</v>
          </cell>
          <cell r="F110">
            <v>291.83</v>
          </cell>
        </row>
        <row r="111">
          <cell r="B111" t="str">
            <v>SSN Hardware for 0.1 Dog or AAAC 100 Sq.mm</v>
          </cell>
          <cell r="C111" t="str">
            <v>Set</v>
          </cell>
          <cell r="D111">
            <v>185.27</v>
          </cell>
          <cell r="E111">
            <v>0</v>
          </cell>
          <cell r="F111">
            <v>185.27</v>
          </cell>
        </row>
        <row r="112">
          <cell r="B112" t="str">
            <v>G.I.Wire 8 SWG/ 6 SWG</v>
          </cell>
          <cell r="C112" t="str">
            <v>Kg.</v>
          </cell>
          <cell r="D112">
            <v>41.211919999999999</v>
          </cell>
          <cell r="E112">
            <v>3.395862208</v>
          </cell>
          <cell r="F112">
            <v>44.607782207999996</v>
          </cell>
        </row>
        <row r="113">
          <cell r="B113" t="str">
            <v>G.I.Wire 8 SWG/ 6 SWG</v>
          </cell>
          <cell r="C113" t="str">
            <v>Kg.</v>
          </cell>
          <cell r="D113">
            <v>41.211919999999999</v>
          </cell>
          <cell r="E113">
            <v>3.395862208</v>
          </cell>
          <cell r="F113">
            <v>44.607782207999996</v>
          </cell>
        </row>
        <row r="114">
          <cell r="B114" t="str">
            <v>G.I.Wire 3.15mm (10 SWG)</v>
          </cell>
          <cell r="C114" t="str">
            <v>Kg.</v>
          </cell>
          <cell r="D114">
            <v>41.211919999999999</v>
          </cell>
          <cell r="E114">
            <v>3.395862208</v>
          </cell>
          <cell r="F114">
            <v>44.607782207999996</v>
          </cell>
        </row>
        <row r="115">
          <cell r="B115" t="str">
            <v>G.I.Stay Wire 7/4mm(8 SWG)</v>
          </cell>
          <cell r="C115" t="str">
            <v>Kg.</v>
          </cell>
          <cell r="D115">
            <v>43.174399999999999</v>
          </cell>
          <cell r="E115">
            <v>3.5575705599999998</v>
          </cell>
          <cell r="F115">
            <v>46.731970560000001</v>
          </cell>
        </row>
        <row r="116">
          <cell r="B116" t="str">
            <v>G.I.Stay Wire 7/3.15mm(10SWG)</v>
          </cell>
          <cell r="C116" t="str">
            <v>Kg.</v>
          </cell>
          <cell r="D116">
            <v>43.174399999999999</v>
          </cell>
          <cell r="E116">
            <v>3.5575705599999998</v>
          </cell>
          <cell r="F116">
            <v>46.731970560000001</v>
          </cell>
        </row>
        <row r="117">
          <cell r="B117" t="str">
            <v xml:space="preserve">G.I.Barbed Wire `A' type. </v>
          </cell>
          <cell r="C117" t="str">
            <v>Kg.</v>
          </cell>
          <cell r="D117">
            <v>49.215719999999997</v>
          </cell>
          <cell r="E117">
            <v>0</v>
          </cell>
          <cell r="F117">
            <v>49.215719999999997</v>
          </cell>
        </row>
        <row r="118">
          <cell r="B118" t="str">
            <v>RSJ 116x100, 6 m long</v>
          </cell>
          <cell r="C118" t="str">
            <v>No.</v>
          </cell>
          <cell r="D118">
            <v>4887.96</v>
          </cell>
          <cell r="E118">
            <v>402.76790399999999</v>
          </cell>
          <cell r="F118">
            <v>5290.7279040000003</v>
          </cell>
        </row>
        <row r="119">
          <cell r="B119" t="str">
            <v>RSJ 116x100, 8 m long</v>
          </cell>
          <cell r="C119" t="str">
            <v>No.</v>
          </cell>
          <cell r="D119">
            <v>6517.28</v>
          </cell>
          <cell r="E119">
            <v>537.02387199999998</v>
          </cell>
          <cell r="F119">
            <v>7054.3038719999995</v>
          </cell>
        </row>
        <row r="120">
          <cell r="B120" t="str">
            <v>RSJ 116x100, 9 m long</v>
          </cell>
          <cell r="C120" t="str">
            <v>No.</v>
          </cell>
          <cell r="D120">
            <v>7331.94</v>
          </cell>
          <cell r="E120">
            <v>604.15185599999995</v>
          </cell>
          <cell r="F120">
            <v>7936.0918559999991</v>
          </cell>
        </row>
        <row r="121">
          <cell r="B121" t="str">
            <v>RSJ 116x100, 10 m long</v>
          </cell>
          <cell r="C121" t="str">
            <v>No.</v>
          </cell>
          <cell r="D121">
            <v>8146.6</v>
          </cell>
          <cell r="E121">
            <v>671.27984000000004</v>
          </cell>
          <cell r="F121">
            <v>8817.8798399999996</v>
          </cell>
        </row>
        <row r="122">
          <cell r="B122" t="str">
            <v>RSJ 116x100, 11 m long</v>
          </cell>
          <cell r="C122" t="str">
            <v>No.</v>
          </cell>
          <cell r="D122">
            <v>8961.26</v>
          </cell>
          <cell r="E122">
            <v>738.40782400000001</v>
          </cell>
          <cell r="F122">
            <v>9699.6678240000001</v>
          </cell>
        </row>
        <row r="123">
          <cell r="B123" t="str">
            <v>RSJ 116x100, 12 m long</v>
          </cell>
          <cell r="C123" t="str">
            <v>No.</v>
          </cell>
          <cell r="D123">
            <v>9775.92</v>
          </cell>
          <cell r="E123">
            <v>805.53580799999997</v>
          </cell>
          <cell r="F123">
            <v>10581.455808000001</v>
          </cell>
        </row>
        <row r="124">
          <cell r="B124" t="str">
            <v>RSJ 116x100, 13 m long</v>
          </cell>
          <cell r="C124" t="str">
            <v>No.</v>
          </cell>
          <cell r="D124">
            <v>10590.58</v>
          </cell>
          <cell r="E124">
            <v>872.66379200000006</v>
          </cell>
          <cell r="F124">
            <v>11463.243791999999</v>
          </cell>
        </row>
        <row r="125">
          <cell r="B125" t="str">
            <v>RSJ 152x152, 6 m long</v>
          </cell>
          <cell r="C125" t="str">
            <v>No.</v>
          </cell>
          <cell r="D125">
            <v>7884.4920000000011</v>
          </cell>
          <cell r="E125">
            <v>649.68214080000007</v>
          </cell>
          <cell r="F125">
            <v>8534.1741408000016</v>
          </cell>
        </row>
        <row r="126">
          <cell r="B126" t="str">
            <v>RSJ 152x152, 8 m long</v>
          </cell>
          <cell r="C126" t="str">
            <v>No.</v>
          </cell>
          <cell r="D126">
            <v>10512.656000000001</v>
          </cell>
          <cell r="E126">
            <v>866.24285440000006</v>
          </cell>
          <cell r="F126">
            <v>11378.8988544</v>
          </cell>
        </row>
        <row r="127">
          <cell r="B127" t="str">
            <v>RSJ 152x152, 9 m long</v>
          </cell>
          <cell r="C127" t="str">
            <v>No.</v>
          </cell>
          <cell r="D127">
            <v>11826.738000000001</v>
          </cell>
          <cell r="E127">
            <v>974.52321120000011</v>
          </cell>
          <cell r="F127">
            <v>12801.261211200001</v>
          </cell>
        </row>
        <row r="128">
          <cell r="B128" t="str">
            <v>RSJ 152x152, 10 m long</v>
          </cell>
          <cell r="C128" t="str">
            <v>No.</v>
          </cell>
          <cell r="D128">
            <v>13140.82</v>
          </cell>
          <cell r="E128">
            <v>1082.803568</v>
          </cell>
          <cell r="F128">
            <v>14223.623567999999</v>
          </cell>
        </row>
        <row r="129">
          <cell r="B129" t="str">
            <v>RSJ 152x152, 11 m long</v>
          </cell>
          <cell r="C129" t="str">
            <v>No.</v>
          </cell>
          <cell r="D129">
            <v>14454.902</v>
          </cell>
          <cell r="E129">
            <v>1191.0839248</v>
          </cell>
          <cell r="F129">
            <v>15645.985924799999</v>
          </cell>
        </row>
        <row r="130">
          <cell r="B130" t="str">
            <v>RSJ 152x152, 12 m long</v>
          </cell>
          <cell r="C130" t="str">
            <v>No.</v>
          </cell>
          <cell r="D130">
            <v>15768.984000000002</v>
          </cell>
          <cell r="E130">
            <v>1299.3642816000001</v>
          </cell>
          <cell r="F130">
            <v>17068.348281600003</v>
          </cell>
        </row>
        <row r="131">
          <cell r="B131" t="str">
            <v>RSJ 152x152, 13 m long</v>
          </cell>
          <cell r="C131" t="str">
            <v>No.</v>
          </cell>
          <cell r="D131">
            <v>17083.065999999999</v>
          </cell>
          <cell r="E131">
            <v>1407.6446383999998</v>
          </cell>
          <cell r="F131">
            <v>18490.7106384</v>
          </cell>
        </row>
        <row r="132">
          <cell r="B132" t="str">
            <v>RSJ 125x70, 6 m long</v>
          </cell>
          <cell r="C132" t="str">
            <v>No.</v>
          </cell>
          <cell r="D132">
            <v>2712.2424000000005</v>
          </cell>
          <cell r="E132">
            <v>223.48877376000004</v>
          </cell>
          <cell r="F132">
            <v>2935.7311737600007</v>
          </cell>
        </row>
        <row r="133">
          <cell r="B133" t="str">
            <v>RSJ 125x70, 8 m long</v>
          </cell>
          <cell r="C133" t="str">
            <v>No.</v>
          </cell>
          <cell r="D133">
            <v>3616.3232000000003</v>
          </cell>
          <cell r="E133">
            <v>297.98503168000002</v>
          </cell>
          <cell r="F133">
            <v>3914.3082316800001</v>
          </cell>
        </row>
        <row r="134">
          <cell r="B134" t="str">
            <v>RSJ 125x70, 9 m long</v>
          </cell>
          <cell r="C134" t="str">
            <v>No.</v>
          </cell>
          <cell r="D134">
            <v>4068.3636000000001</v>
          </cell>
          <cell r="E134">
            <v>335.23316063999999</v>
          </cell>
          <cell r="F134">
            <v>4403.59676064</v>
          </cell>
        </row>
        <row r="135">
          <cell r="B135" t="str">
            <v>RSJ 125x70, 10 m long</v>
          </cell>
          <cell r="C135" t="str">
            <v>No.</v>
          </cell>
          <cell r="D135">
            <v>4520.4040000000005</v>
          </cell>
          <cell r="E135">
            <v>372.48128960000003</v>
          </cell>
          <cell r="F135">
            <v>4892.8852896000008</v>
          </cell>
        </row>
        <row r="136">
          <cell r="B136" t="str">
            <v>RSJ 125x70, 11 m long</v>
          </cell>
          <cell r="C136" t="str">
            <v>No.</v>
          </cell>
          <cell r="D136">
            <v>4972.4444000000003</v>
          </cell>
          <cell r="E136">
            <v>409.72941856000006</v>
          </cell>
          <cell r="F136">
            <v>5382.1738185600007</v>
          </cell>
        </row>
        <row r="137">
          <cell r="B137" t="str">
            <v>RSJ 125x70, 12 m long</v>
          </cell>
          <cell r="C137" t="str">
            <v>No.</v>
          </cell>
          <cell r="D137">
            <v>5424.4848000000011</v>
          </cell>
          <cell r="E137">
            <v>446.97754752000009</v>
          </cell>
          <cell r="F137">
            <v>5871.4623475200015</v>
          </cell>
        </row>
        <row r="138">
          <cell r="B138" t="str">
            <v>RSJ 125x70, 13 m long</v>
          </cell>
          <cell r="C138" t="str">
            <v>No.</v>
          </cell>
          <cell r="D138">
            <v>5876.5252</v>
          </cell>
          <cell r="E138">
            <v>484.22567648</v>
          </cell>
          <cell r="F138">
            <v>6360.7508764800004</v>
          </cell>
        </row>
        <row r="139">
          <cell r="B139" t="str">
            <v>RSJ 175x85, 6 m long</v>
          </cell>
          <cell r="C139" t="str">
            <v>No.</v>
          </cell>
          <cell r="D139">
            <v>5510.8026</v>
          </cell>
          <cell r="E139">
            <v>454.09013424</v>
          </cell>
          <cell r="F139">
            <v>5964.8927342400002</v>
          </cell>
        </row>
        <row r="140">
          <cell r="B140" t="str">
            <v>RSJ 175x85, 8 m long</v>
          </cell>
          <cell r="C140" t="str">
            <v>No.</v>
          </cell>
          <cell r="D140">
            <v>7347.7367999999997</v>
          </cell>
          <cell r="E140">
            <v>605.45351231999996</v>
          </cell>
          <cell r="F140">
            <v>7953.19031232</v>
          </cell>
        </row>
        <row r="141">
          <cell r="B141" t="str">
            <v>RSJ 175x85, 9 m long</v>
          </cell>
          <cell r="C141" t="str">
            <v>No.</v>
          </cell>
          <cell r="D141">
            <v>8266.2039000000004</v>
          </cell>
          <cell r="E141">
            <v>681.13520136</v>
          </cell>
          <cell r="F141">
            <v>8947.3391013600012</v>
          </cell>
        </row>
        <row r="142">
          <cell r="B142" t="str">
            <v>RSJ 175x85, 10 m long</v>
          </cell>
          <cell r="C142" t="str">
            <v>No.</v>
          </cell>
          <cell r="D142">
            <v>9184.6710000000003</v>
          </cell>
          <cell r="E142">
            <v>756.81689040000003</v>
          </cell>
          <cell r="F142">
            <v>9941.4878903999997</v>
          </cell>
        </row>
        <row r="143">
          <cell r="B143" t="str">
            <v>RSJ 175x85, 11 m long</v>
          </cell>
          <cell r="C143" t="str">
            <v>No.</v>
          </cell>
          <cell r="D143">
            <v>10103.1381</v>
          </cell>
          <cell r="E143">
            <v>832.49857944000007</v>
          </cell>
          <cell r="F143">
            <v>10935.63667944</v>
          </cell>
        </row>
        <row r="144">
          <cell r="B144" t="str">
            <v>RSJ 175x85, 12 m long</v>
          </cell>
          <cell r="C144" t="str">
            <v>No.</v>
          </cell>
          <cell r="D144">
            <v>11021.6052</v>
          </cell>
          <cell r="E144">
            <v>908.18026848</v>
          </cell>
          <cell r="F144">
            <v>11929.78546848</v>
          </cell>
        </row>
        <row r="145">
          <cell r="B145" t="str">
            <v>RSJ 175x85, 13 m long</v>
          </cell>
          <cell r="C145" t="str">
            <v>No.</v>
          </cell>
          <cell r="D145">
            <v>11940.072300000002</v>
          </cell>
          <cell r="E145">
            <v>983.86195752000015</v>
          </cell>
          <cell r="F145">
            <v>12923.934257520003</v>
          </cell>
        </row>
        <row r="148">
          <cell r="B148" t="str">
            <v>Dist.Trans.  22/0.433 kV  ID  630 KVA</v>
          </cell>
          <cell r="C148" t="str">
            <v>No</v>
          </cell>
          <cell r="D148">
            <v>533581.98300000012</v>
          </cell>
          <cell r="E148">
            <v>43967.155399200012</v>
          </cell>
          <cell r="F148">
            <v>577549.13839920016</v>
          </cell>
        </row>
        <row r="149">
          <cell r="B149" t="str">
            <v>Dist. Transformer 630 KVA, 22/0.43 kv</v>
          </cell>
          <cell r="C149" t="str">
            <v>No</v>
          </cell>
          <cell r="D149">
            <v>532890.21500000008</v>
          </cell>
          <cell r="E149">
            <v>43910.153716000008</v>
          </cell>
          <cell r="F149">
            <v>576800.36871600011</v>
          </cell>
        </row>
        <row r="150">
          <cell r="B150" t="str">
            <v>Dist. Transformer 315 KVA, 22/0.43 kv</v>
          </cell>
          <cell r="C150" t="str">
            <v>No</v>
          </cell>
          <cell r="D150">
            <v>321951.17900000006</v>
          </cell>
          <cell r="E150">
            <v>26528.777149600006</v>
          </cell>
          <cell r="F150">
            <v>348479.9561496001</v>
          </cell>
        </row>
        <row r="151">
          <cell r="B151" t="str">
            <v>Dist.transformer 200kva,22/0.4kv(con)</v>
          </cell>
          <cell r="C151" t="str">
            <v>No</v>
          </cell>
          <cell r="D151">
            <v>289475.39500000002</v>
          </cell>
          <cell r="E151">
            <v>23852.772548000001</v>
          </cell>
          <cell r="F151">
            <v>313328.167548</v>
          </cell>
        </row>
        <row r="152">
          <cell r="B152" t="str">
            <v>Dist.transformer 100kva,22/0.4kv(con)</v>
          </cell>
          <cell r="C152" t="str">
            <v>No</v>
          </cell>
          <cell r="D152">
            <v>167174.41399999999</v>
          </cell>
          <cell r="E152">
            <v>13775.171713599999</v>
          </cell>
          <cell r="F152">
            <v>180949.58571359998</v>
          </cell>
        </row>
        <row r="153">
          <cell r="B153" t="str">
            <v>Dist. transformer 63kva,22/0.4kv(con)</v>
          </cell>
          <cell r="C153" t="str">
            <v>No</v>
          </cell>
          <cell r="D153">
            <v>135228.5</v>
          </cell>
          <cell r="E153">
            <v>11142.8284</v>
          </cell>
          <cell r="F153">
            <v>146371.3284</v>
          </cell>
        </row>
        <row r="154">
          <cell r="B154" t="str">
            <v>Dist. Transformer 630 KVA, 11/0.43 kv</v>
          </cell>
          <cell r="C154" t="str">
            <v>No.</v>
          </cell>
          <cell r="D154">
            <v>490578.40700000001</v>
          </cell>
          <cell r="E154">
            <v>40423.660736800004</v>
          </cell>
          <cell r="F154">
            <v>531002.06773680006</v>
          </cell>
        </row>
        <row r="155">
          <cell r="B155" t="str">
            <v>Dist.Trans.  11/0.433 kV  ID 315 KVA</v>
          </cell>
          <cell r="C155" t="str">
            <v>No</v>
          </cell>
          <cell r="D155">
            <v>305201.69900000008</v>
          </cell>
          <cell r="E155">
            <v>25148.619997600006</v>
          </cell>
          <cell r="F155">
            <v>330350.31899760012</v>
          </cell>
        </row>
        <row r="156">
          <cell r="B156" t="str">
            <v>Dist. Transformer 315 KVA, 11/0.43 kv</v>
          </cell>
          <cell r="C156" t="str">
            <v>No</v>
          </cell>
          <cell r="D156">
            <v>303655.85800000007</v>
          </cell>
          <cell r="E156">
            <v>25021.242699200007</v>
          </cell>
          <cell r="F156">
            <v>328677.10069920006</v>
          </cell>
        </row>
        <row r="157">
          <cell r="B157" t="str">
            <v>Dist. Transformer 200 KVA, 11/0.43 kv</v>
          </cell>
          <cell r="C157" t="str">
            <v>No</v>
          </cell>
          <cell r="D157">
            <v>239963.53700000004</v>
          </cell>
          <cell r="E157">
            <v>19772.995448800004</v>
          </cell>
          <cell r="F157">
            <v>259736.53244880005</v>
          </cell>
        </row>
        <row r="158">
          <cell r="B158" t="str">
            <v>Dist. Transformer 100 KVA, 11/0.43 kv</v>
          </cell>
          <cell r="C158" t="str">
            <v>No</v>
          </cell>
          <cell r="D158">
            <v>129778.94600000001</v>
          </cell>
          <cell r="E158">
            <v>10693.785150400001</v>
          </cell>
          <cell r="F158">
            <v>140472.73115040001</v>
          </cell>
        </row>
        <row r="159">
          <cell r="B159" t="str">
            <v>Dist. transformer 63kva,11/.4kv(con)</v>
          </cell>
          <cell r="C159" t="str">
            <v>No</v>
          </cell>
          <cell r="D159">
            <v>103491.641</v>
          </cell>
          <cell r="E159">
            <v>8527.7112183999998</v>
          </cell>
          <cell r="F159">
            <v>112019.3522184</v>
          </cell>
        </row>
        <row r="160">
          <cell r="B160" t="str">
            <v>Dist Trans.  11/0.433 KV 200 KVA (AMDT)</v>
          </cell>
          <cell r="D160">
            <v>261809.75700000004</v>
          </cell>
          <cell r="E160">
            <v>21573.123976800005</v>
          </cell>
          <cell r="F160">
            <v>283382.88097680005</v>
          </cell>
        </row>
        <row r="161">
          <cell r="B161" t="str">
            <v>Dist Trans.  11/0.433 KV 100 KVA (AMDT)</v>
          </cell>
          <cell r="C161" t="str">
            <v>No</v>
          </cell>
          <cell r="D161">
            <v>133949.17800000001</v>
          </cell>
          <cell r="E161">
            <v>11037.412267200001</v>
          </cell>
          <cell r="F161">
            <v>144986.59026720002</v>
          </cell>
        </row>
        <row r="162">
          <cell r="B162" t="str">
            <v>Dist.Trans.  11/0.433 KV  63 KVA (AMDT)</v>
          </cell>
          <cell r="C162" t="str">
            <v>No</v>
          </cell>
          <cell r="D162">
            <v>108241.76</v>
          </cell>
          <cell r="E162">
            <v>8919.121024</v>
          </cell>
          <cell r="F162">
            <v>117160.881024</v>
          </cell>
        </row>
        <row r="163">
          <cell r="B163" t="str">
            <v>Dist.Trans.  11/0.433 KV  25 KVA (AMDT) Single phase</v>
          </cell>
          <cell r="D163">
            <v>54032.594000000005</v>
          </cell>
          <cell r="E163">
            <v>4452.2857456000002</v>
          </cell>
          <cell r="F163">
            <v>58484.879745600003</v>
          </cell>
        </row>
        <row r="164">
          <cell r="B164" t="str">
            <v>Dist.Trans.  11/0.433 KV  15 KVA (AMDT) Single phase</v>
          </cell>
          <cell r="D164">
            <v>39685.22800000001</v>
          </cell>
          <cell r="E164">
            <v>3270.0627872000009</v>
          </cell>
          <cell r="F164">
            <v>42955.290787200014</v>
          </cell>
        </row>
        <row r="165">
          <cell r="B165" t="str">
            <v>Dist Trans.  11/0.433 KV 25 KVA Single Phase</v>
          </cell>
          <cell r="C165" t="str">
            <v>No</v>
          </cell>
          <cell r="D165">
            <v>44782.848000000005</v>
          </cell>
          <cell r="E165">
            <v>3690.1066752000006</v>
          </cell>
          <cell r="F165">
            <v>48472.954675200002</v>
          </cell>
        </row>
        <row r="166">
          <cell r="B166" t="str">
            <v>Dist Trans.  11/0.433 KV 15 KVA Single Phase</v>
          </cell>
          <cell r="C166" t="str">
            <v>No</v>
          </cell>
          <cell r="D166">
            <v>33945.538000000008</v>
          </cell>
          <cell r="E166">
            <v>2797.1123312000009</v>
          </cell>
          <cell r="F166">
            <v>36742.650331200006</v>
          </cell>
        </row>
        <row r="167">
          <cell r="B167" t="str">
            <v>L.A.s 22KV (Gapless type) with disconnector</v>
          </cell>
          <cell r="C167" t="str">
            <v>Set</v>
          </cell>
          <cell r="D167">
            <v>2815.5660000000003</v>
          </cell>
          <cell r="E167">
            <v>232.00263840000002</v>
          </cell>
          <cell r="F167">
            <v>3047.5686384000001</v>
          </cell>
        </row>
        <row r="168">
          <cell r="B168" t="str">
            <v>L.As. 11 KV (Gapless type)  with disconector</v>
          </cell>
          <cell r="C168" t="str">
            <v>Set</v>
          </cell>
          <cell r="D168">
            <v>1578.1320000000001</v>
          </cell>
          <cell r="E168">
            <v>130.0380768</v>
          </cell>
          <cell r="F168">
            <v>1708.1700768000001</v>
          </cell>
        </row>
        <row r="169">
          <cell r="B169" t="str">
            <v>Capacitor banks without Switchgear 11 KV 0.6 MVAR</v>
          </cell>
          <cell r="C169" t="str">
            <v>Set</v>
          </cell>
          <cell r="D169">
            <v>42813.038</v>
          </cell>
          <cell r="E169">
            <v>3527.7943312000002</v>
          </cell>
          <cell r="F169">
            <v>46340.832331199999</v>
          </cell>
        </row>
        <row r="170">
          <cell r="B170" t="str">
            <v>Automatic capacitor switch 11 KV</v>
          </cell>
          <cell r="C170" t="str">
            <v>No.</v>
          </cell>
          <cell r="D170">
            <v>81900.47</v>
          </cell>
          <cell r="E170">
            <v>6748.5987279999999</v>
          </cell>
          <cell r="F170">
            <v>88649.068727999998</v>
          </cell>
        </row>
        <row r="171">
          <cell r="B171" t="str">
            <v>Kit Kat fuses 415 V 200 A</v>
          </cell>
          <cell r="C171" t="str">
            <v>No</v>
          </cell>
          <cell r="D171">
            <v>197.92</v>
          </cell>
          <cell r="E171">
            <v>16.308608</v>
          </cell>
          <cell r="F171">
            <v>214.22860799999998</v>
          </cell>
        </row>
        <row r="172">
          <cell r="B172" t="str">
            <v>Kit Kat fuses 415 V 100 A</v>
          </cell>
          <cell r="C172" t="str">
            <v>No</v>
          </cell>
          <cell r="D172">
            <v>110.45</v>
          </cell>
          <cell r="E172">
            <v>9.1010799999999996</v>
          </cell>
          <cell r="F172">
            <v>119.55108</v>
          </cell>
        </row>
        <row r="173">
          <cell r="B173" t="str">
            <v>Single pole MCB with encloser 32 A</v>
          </cell>
          <cell r="C173" t="str">
            <v>No</v>
          </cell>
          <cell r="D173">
            <v>84.86</v>
          </cell>
          <cell r="E173">
            <v>6.992464</v>
          </cell>
          <cell r="F173">
            <v>91.852463999999998</v>
          </cell>
        </row>
        <row r="174">
          <cell r="B174" t="str">
            <v>Single pole MCB with encloser 20 A</v>
          </cell>
          <cell r="C174" t="str">
            <v>No</v>
          </cell>
          <cell r="D174">
            <v>84.86</v>
          </cell>
          <cell r="E174">
            <v>6.992464</v>
          </cell>
          <cell r="F174">
            <v>91.852463999999998</v>
          </cell>
        </row>
        <row r="175">
          <cell r="B175" t="str">
            <v>Single pole MCB with encloser 10 A</v>
          </cell>
          <cell r="C175" t="str">
            <v>No</v>
          </cell>
          <cell r="D175">
            <v>92.087000000000003</v>
          </cell>
          <cell r="E175">
            <v>7.5879688000000005</v>
          </cell>
          <cell r="F175">
            <v>99.674968800000002</v>
          </cell>
        </row>
        <row r="176">
          <cell r="B176" t="str">
            <v xml:space="preserve">22KV   metering cubical with ratio 5/5A CTs &amp; PTs but without meter </v>
          </cell>
          <cell r="C176" t="str">
            <v>Set</v>
          </cell>
          <cell r="D176">
            <v>98844.179000000004</v>
          </cell>
          <cell r="E176">
            <v>8144.7603496000002</v>
          </cell>
          <cell r="F176">
            <v>106988.9393496</v>
          </cell>
        </row>
        <row r="177">
          <cell r="B177" t="str">
            <v>-do-          with ratio 10/5A</v>
          </cell>
          <cell r="C177" t="str">
            <v>Set</v>
          </cell>
          <cell r="D177">
            <v>98844.179000000004</v>
          </cell>
          <cell r="E177">
            <v>8144.7603496000002</v>
          </cell>
          <cell r="F177">
            <v>106988.9393496</v>
          </cell>
        </row>
        <row r="178">
          <cell r="B178" t="str">
            <v>-do-         with ratio 25/5A</v>
          </cell>
          <cell r="C178" t="str">
            <v>Set</v>
          </cell>
          <cell r="D178">
            <v>98844.179000000004</v>
          </cell>
          <cell r="E178">
            <v>8144.7603496000002</v>
          </cell>
          <cell r="F178">
            <v>106988.9393496</v>
          </cell>
        </row>
        <row r="179">
          <cell r="B179" t="str">
            <v>-do-          with ratio 50/5A</v>
          </cell>
          <cell r="C179" t="str">
            <v>Set</v>
          </cell>
          <cell r="D179">
            <v>98844.179000000004</v>
          </cell>
          <cell r="E179">
            <v>8144.7603496000002</v>
          </cell>
          <cell r="F179">
            <v>106988.9393496</v>
          </cell>
        </row>
        <row r="180">
          <cell r="B180" t="str">
            <v xml:space="preserve">11KV   metering cubical with ratio 5/5A CTs &amp; PTs but without meter </v>
          </cell>
          <cell r="C180" t="str">
            <v>Set</v>
          </cell>
          <cell r="D180">
            <v>68107.289999999994</v>
          </cell>
          <cell r="E180">
            <v>5612.0406959999991</v>
          </cell>
          <cell r="F180">
            <v>73719.33069599999</v>
          </cell>
        </row>
        <row r="181">
          <cell r="B181" t="str">
            <v>-do-          with ratio 10/5A</v>
          </cell>
          <cell r="C181" t="str">
            <v>Set</v>
          </cell>
          <cell r="D181">
            <v>65558.009999999995</v>
          </cell>
          <cell r="E181">
            <v>5401.9800239999995</v>
          </cell>
          <cell r="F181">
            <v>70959.990023999999</v>
          </cell>
        </row>
        <row r="182">
          <cell r="B182" t="str">
            <v>-do-         with ratio 25/5A</v>
          </cell>
          <cell r="C182" t="str">
            <v>Set</v>
          </cell>
          <cell r="D182">
            <v>63094.8</v>
          </cell>
          <cell r="E182">
            <v>5199.01152</v>
          </cell>
          <cell r="F182">
            <v>68293.811520000003</v>
          </cell>
        </row>
        <row r="183">
          <cell r="B183" t="str">
            <v>-do-          with ratio 50/5A</v>
          </cell>
          <cell r="C183" t="str">
            <v>Set</v>
          </cell>
          <cell r="D183">
            <v>61028.18</v>
          </cell>
          <cell r="E183">
            <v>5028.7220319999997</v>
          </cell>
          <cell r="F183">
            <v>66056.902031999998</v>
          </cell>
        </row>
        <row r="184">
          <cell r="B184" t="str">
            <v>-do-          with ratio 100/5A</v>
          </cell>
          <cell r="C184" t="str">
            <v>Set</v>
          </cell>
          <cell r="D184">
            <v>60690.2</v>
          </cell>
          <cell r="E184">
            <v>5000.87248</v>
          </cell>
          <cell r="F184">
            <v>65691.072480000003</v>
          </cell>
        </row>
        <row r="185">
          <cell r="B185" t="str">
            <v>11 kV Extendable Ring Main unit</v>
          </cell>
          <cell r="C185" t="str">
            <v>No</v>
          </cell>
          <cell r="D185">
            <v>260467.45</v>
          </cell>
          <cell r="E185">
            <v>21462.517879999999</v>
          </cell>
          <cell r="F185">
            <v>281929.96788000001</v>
          </cell>
        </row>
        <row r="186">
          <cell r="B186" t="str">
            <v>11 kV Non Extendable Ring Main unit</v>
          </cell>
          <cell r="C186" t="str">
            <v>No</v>
          </cell>
          <cell r="D186">
            <v>250820.51</v>
          </cell>
          <cell r="E186">
            <v>20667.610024000001</v>
          </cell>
          <cell r="F186">
            <v>271488.120024</v>
          </cell>
        </row>
        <row r="187">
          <cell r="B187" t="str">
            <v>22 kV Non Extendable Ring Main unit</v>
          </cell>
          <cell r="C187" t="str">
            <v>No</v>
          </cell>
          <cell r="D187">
            <v>365836.18</v>
          </cell>
          <cell r="E187">
            <v>30144.901232</v>
          </cell>
          <cell r="F187">
            <v>395981.08123199997</v>
          </cell>
        </row>
        <row r="188">
          <cell r="B188" t="str">
            <v xml:space="preserve">Transformer Oil </v>
          </cell>
          <cell r="C188" t="str">
            <v>KL</v>
          </cell>
          <cell r="D188">
            <v>27531.200000000001</v>
          </cell>
          <cell r="E188">
            <v>2268.5708800000002</v>
          </cell>
          <cell r="F188">
            <v>29799.77088</v>
          </cell>
        </row>
        <row r="190">
          <cell r="B190" t="str">
            <v>Cost of material</v>
          </cell>
        </row>
        <row r="191">
          <cell r="B191" t="str">
            <v xml:space="preserve">Erection on material                                         </v>
          </cell>
          <cell r="F191">
            <v>0.1</v>
          </cell>
        </row>
        <row r="192">
          <cell r="B192" t="str">
            <v xml:space="preserve">Transportation on material   </v>
          </cell>
          <cell r="F192">
            <v>0.05</v>
          </cell>
        </row>
        <row r="193">
          <cell r="B193" t="str">
            <v xml:space="preserve">Insurance on material </v>
          </cell>
          <cell r="F193">
            <v>0.01</v>
          </cell>
        </row>
        <row r="194">
          <cell r="B194" t="str">
            <v>Service Tax @ (10.3%  On 1+2+3)</v>
          </cell>
          <cell r="F194">
            <v>1.6480000000000002E-2</v>
          </cell>
        </row>
        <row r="195">
          <cell r="B195" t="str">
            <v xml:space="preserve">Contingencies on material                     </v>
          </cell>
          <cell r="F195">
            <v>0.03</v>
          </cell>
        </row>
        <row r="196">
          <cell r="B196" t="str">
            <v xml:space="preserve">T &amp; P on material        </v>
          </cell>
          <cell r="F196">
            <v>1.4999999999999999E-2</v>
          </cell>
        </row>
        <row r="197">
          <cell r="B197" t="str">
            <v>Contractor supervision on charges on material</v>
          </cell>
          <cell r="F197">
            <v>0.1</v>
          </cell>
        </row>
        <row r="198">
          <cell r="B198" t="str">
            <v>Contractor profit on Total Project Cost i.e. on Sub-Total-I</v>
          </cell>
          <cell r="F198">
            <v>0.05</v>
          </cell>
        </row>
        <row r="199">
          <cell r="B199" t="str">
            <v xml:space="preserve">Contractors Financing on material                                    </v>
          </cell>
          <cell r="F199">
            <v>0.03</v>
          </cell>
        </row>
        <row r="200">
          <cell r="B200" t="str">
            <v>Price Escalation on Material Cost</v>
          </cell>
          <cell r="F200">
            <v>0.05</v>
          </cell>
        </row>
        <row r="201">
          <cell r="B201" t="str">
            <v>H.O.supervision charges @ 1.5% (i.e. 15% of 10% on errection of material)</v>
          </cell>
          <cell r="F201">
            <v>1.4999999999999999E-2</v>
          </cell>
        </row>
        <row r="202">
          <cell r="B202" t="str">
            <v>Interest during Construction Period (on total project</v>
          </cell>
          <cell r="F202">
            <v>2.5000000000000001E-2</v>
          </cell>
        </row>
        <row r="204">
          <cell r="B204" t="str">
            <v>GROUP - XIII</v>
          </cell>
        </row>
        <row r="205">
          <cell r="B205" t="str">
            <v>11 KV Isolators with EB (800 A)</v>
          </cell>
          <cell r="C205" t="str">
            <v>Set</v>
          </cell>
          <cell r="D205">
            <v>60706</v>
          </cell>
          <cell r="E205">
            <v>5002.1743999999999</v>
          </cell>
          <cell r="F205">
            <v>72412.5</v>
          </cell>
        </row>
        <row r="206">
          <cell r="B206" t="str">
            <v>11 KV Isolators without EB (800 Amp.)</v>
          </cell>
          <cell r="C206" t="str">
            <v>Set</v>
          </cell>
          <cell r="D206">
            <v>58928.86</v>
          </cell>
          <cell r="E206">
            <v>0</v>
          </cell>
          <cell r="F206">
            <v>58928.86</v>
          </cell>
        </row>
        <row r="207">
          <cell r="B207" t="str">
            <v>22 KV Isolators with EB (800 A)</v>
          </cell>
          <cell r="C207" t="str">
            <v>Set</v>
          </cell>
          <cell r="D207">
            <v>60706</v>
          </cell>
          <cell r="E207">
            <v>5002.1743999999999</v>
          </cell>
          <cell r="F207">
            <v>72412.5</v>
          </cell>
        </row>
        <row r="208">
          <cell r="B208" t="str">
            <v>22 KV Isolators without EB (800 Amp.)</v>
          </cell>
          <cell r="C208" t="str">
            <v>Set</v>
          </cell>
          <cell r="D208">
            <v>58928.86</v>
          </cell>
          <cell r="E208">
            <v>0</v>
          </cell>
          <cell r="F208">
            <v>58928.86</v>
          </cell>
        </row>
        <row r="209">
          <cell r="B209" t="str">
            <v>33 KV Isolators with EB (800 A)</v>
          </cell>
          <cell r="C209" t="str">
            <v>Set</v>
          </cell>
          <cell r="D209">
            <v>60706</v>
          </cell>
          <cell r="E209">
            <v>5002.1743999999999</v>
          </cell>
          <cell r="F209">
            <v>72412.5</v>
          </cell>
        </row>
        <row r="210">
          <cell r="B210" t="str">
            <v>33 KV Isolators without EB (800 Amp.)</v>
          </cell>
          <cell r="C210" t="str">
            <v>Set</v>
          </cell>
          <cell r="D210">
            <v>58928.86</v>
          </cell>
          <cell r="E210">
            <v>0</v>
          </cell>
          <cell r="F210">
            <v>58928.86</v>
          </cell>
        </row>
        <row r="211">
          <cell r="B211" t="str">
            <v>AC Distribution Board 'B' type</v>
          </cell>
          <cell r="C211" t="str">
            <v>No.</v>
          </cell>
          <cell r="D211">
            <v>20127.62</v>
          </cell>
          <cell r="E211">
            <v>1658.5158879999999</v>
          </cell>
          <cell r="F211">
            <v>21786.135887999997</v>
          </cell>
        </row>
        <row r="212">
          <cell r="B212" t="str">
            <v xml:space="preserve">C&amp;R panel for 33 KV for feeder breaker </v>
          </cell>
          <cell r="C212" t="str">
            <v>Set</v>
          </cell>
          <cell r="D212">
            <v>77854.44</v>
          </cell>
          <cell r="E212">
            <v>6415.2058560000005</v>
          </cell>
          <cell r="F212">
            <v>84269.645856000003</v>
          </cell>
        </row>
        <row r="213">
          <cell r="B213" t="str">
            <v>C&amp;R panel for 22 KV feeder breaker</v>
          </cell>
          <cell r="C213" t="str">
            <v>Set</v>
          </cell>
          <cell r="D213">
            <v>77854.44</v>
          </cell>
          <cell r="E213">
            <v>6415.2058560000005</v>
          </cell>
          <cell r="F213">
            <v>84269.645856000003</v>
          </cell>
        </row>
        <row r="214">
          <cell r="B214" t="str">
            <v>C&amp;R panel for 33 KV Transformer with 1 Amp. Relay</v>
          </cell>
          <cell r="C214" t="str">
            <v>Set</v>
          </cell>
          <cell r="D214">
            <v>52983.03</v>
          </cell>
          <cell r="E214">
            <v>4365.8016719999996</v>
          </cell>
          <cell r="F214">
            <v>57348.831672</v>
          </cell>
        </row>
        <row r="215">
          <cell r="B215" t="str">
            <v>C&amp;R panel for 22 KV Transformer with 1 A relay</v>
          </cell>
          <cell r="C215" t="str">
            <v>Set</v>
          </cell>
          <cell r="D215">
            <v>52983.03</v>
          </cell>
          <cell r="E215">
            <v>4365.8016719999996</v>
          </cell>
          <cell r="F215">
            <v>57348.831672</v>
          </cell>
        </row>
        <row r="216">
          <cell r="B216" t="str">
            <v>33 KV VCB complete  1600 Amp (O.D.)</v>
          </cell>
          <cell r="C216" t="str">
            <v>No.</v>
          </cell>
          <cell r="D216">
            <v>229715.17</v>
          </cell>
          <cell r="E216">
            <v>18928.530008000002</v>
          </cell>
          <cell r="F216">
            <v>248643.70000800001</v>
          </cell>
        </row>
        <row r="217">
          <cell r="B217" t="str">
            <v>22 KV VCB complete  1600 Amp (O.D.)</v>
          </cell>
          <cell r="C217" t="str">
            <v>No.</v>
          </cell>
          <cell r="D217">
            <v>229715.17</v>
          </cell>
          <cell r="E217">
            <v>18928.530008000002</v>
          </cell>
          <cell r="F217">
            <v>248643.70000800001</v>
          </cell>
        </row>
        <row r="218">
          <cell r="B218" t="str">
            <v>C&amp;R panel for 33 KV Transformer with Diff. Protection</v>
          </cell>
          <cell r="C218" t="str">
            <v>Set</v>
          </cell>
          <cell r="D218">
            <v>101256.46</v>
          </cell>
          <cell r="E218">
            <v>8343.5323040000003</v>
          </cell>
          <cell r="F218">
            <v>109599.99230400001</v>
          </cell>
        </row>
        <row r="219">
          <cell r="B219" t="str">
            <v>C&amp;R panel for 22 KV Transformer with Diff. Protection</v>
          </cell>
          <cell r="C219" t="str">
            <v>Set</v>
          </cell>
          <cell r="D219">
            <v>101256.46</v>
          </cell>
          <cell r="E219">
            <v>8343.5323040000003</v>
          </cell>
          <cell r="F219">
            <v>109599.99230400001</v>
          </cell>
        </row>
        <row r="220">
          <cell r="B220" t="str">
            <v>11 kv 250 MVA OD Switchgears comprising of 1 Incomer and 3 single feeder with associated OD panels, Islators, C.T. &amp; P.T. etc.</v>
          </cell>
          <cell r="C220" t="str">
            <v>Set</v>
          </cell>
          <cell r="D220">
            <v>994051.88</v>
          </cell>
          <cell r="E220">
            <v>81909.874911999999</v>
          </cell>
          <cell r="F220">
            <v>1075961.7549119999</v>
          </cell>
        </row>
        <row r="221">
          <cell r="B221" t="str">
            <v>11kV I D switchgear (2 I/c+1 B/c+8O/G)</v>
          </cell>
          <cell r="C221" t="str">
            <v>Set</v>
          </cell>
          <cell r="D221">
            <v>2375613</v>
          </cell>
          <cell r="E221">
            <v>195750.51120000001</v>
          </cell>
          <cell r="F221">
            <v>2571363.5112000001</v>
          </cell>
        </row>
        <row r="222">
          <cell r="B222" t="str">
            <v>33 KV P.T.</v>
          </cell>
          <cell r="C222" t="str">
            <v>No.</v>
          </cell>
          <cell r="D222">
            <v>15001.62</v>
          </cell>
          <cell r="E222">
            <v>1236.1334880000002</v>
          </cell>
          <cell r="F222">
            <v>16237.753488</v>
          </cell>
        </row>
        <row r="223">
          <cell r="B223" t="str">
            <v>22 KV P.T.</v>
          </cell>
          <cell r="C223" t="str">
            <v>No.</v>
          </cell>
          <cell r="D223">
            <v>15001.62</v>
          </cell>
          <cell r="E223">
            <v>1236.1334880000002</v>
          </cell>
          <cell r="F223">
            <v>16237.753488</v>
          </cell>
        </row>
        <row r="224">
          <cell r="B224" t="str">
            <v>33 kV C. T. (400-200/1-1-1)</v>
          </cell>
          <cell r="C224" t="str">
            <v>No.</v>
          </cell>
          <cell r="D224">
            <v>20847.68</v>
          </cell>
          <cell r="E224">
            <v>0</v>
          </cell>
          <cell r="F224">
            <v>20847.68</v>
          </cell>
        </row>
        <row r="225">
          <cell r="B225" t="str">
            <v>22 KV C.T. Three core.</v>
          </cell>
          <cell r="C225" t="str">
            <v>No.</v>
          </cell>
          <cell r="D225">
            <v>20847.68</v>
          </cell>
          <cell r="E225">
            <v>0</v>
          </cell>
          <cell r="F225">
            <v>20847.68</v>
          </cell>
        </row>
        <row r="226">
          <cell r="B226" t="str">
            <v>30 V, 100 AH Lead Acid Battery  sets</v>
          </cell>
          <cell r="C226" t="str">
            <v>Sets</v>
          </cell>
          <cell r="D226">
            <v>13892.01</v>
          </cell>
          <cell r="E226">
            <v>0</v>
          </cell>
          <cell r="F226">
            <v>13892.01</v>
          </cell>
        </row>
        <row r="227">
          <cell r="B227" t="str">
            <v>Battery chargers suitable  for above</v>
          </cell>
          <cell r="C227" t="str">
            <v>No.</v>
          </cell>
          <cell r="D227">
            <v>17360.47</v>
          </cell>
          <cell r="E227">
            <v>1430.5027280000002</v>
          </cell>
          <cell r="F227">
            <v>18790.972728000001</v>
          </cell>
        </row>
        <row r="228">
          <cell r="B228" t="str">
            <v>Battery set 30 Volt, 100 AH with Battery charger</v>
          </cell>
          <cell r="C228" t="str">
            <v>Set</v>
          </cell>
          <cell r="F228">
            <v>32682.982728000003</v>
          </cell>
        </row>
        <row r="229">
          <cell r="B229" t="str">
            <v>33 KV Lightning Arrestors  (Station type)</v>
          </cell>
          <cell r="C229" t="str">
            <v>Set</v>
          </cell>
          <cell r="D229">
            <v>8973.93</v>
          </cell>
          <cell r="E229">
            <v>739.45183200000008</v>
          </cell>
          <cell r="F229">
            <v>9713.3818320000009</v>
          </cell>
        </row>
        <row r="230">
          <cell r="B230" t="str">
            <v>22 KV Lightning Arrestors  (Station type)</v>
          </cell>
          <cell r="C230" t="str">
            <v>set</v>
          </cell>
          <cell r="D230">
            <v>8973.93</v>
          </cell>
          <cell r="E230">
            <v>739.45183200000008</v>
          </cell>
          <cell r="F230">
            <v>9713.3818320000009</v>
          </cell>
        </row>
        <row r="231">
          <cell r="B231" t="str">
            <v>Power Transformer 33/11 KV, 5 MVA</v>
          </cell>
          <cell r="C231" t="str">
            <v>No.</v>
          </cell>
          <cell r="D231">
            <v>3240015.9359999998</v>
          </cell>
          <cell r="E231">
            <v>266977.3131264</v>
          </cell>
          <cell r="F231">
            <v>3506993.2491263999</v>
          </cell>
        </row>
        <row r="232">
          <cell r="B232" t="str">
            <v xml:space="preserve">Power Transformer 33/11 KV, 10 MVA </v>
          </cell>
          <cell r="C232" t="str">
            <v>No.</v>
          </cell>
          <cell r="D232">
            <v>5901090.6959999995</v>
          </cell>
          <cell r="E232">
            <v>486249.87335039995</v>
          </cell>
          <cell r="F232">
            <v>6387340.5693503991</v>
          </cell>
        </row>
        <row r="235">
          <cell r="B235" t="str">
            <v xml:space="preserve">11 KV PT </v>
          </cell>
          <cell r="C235" t="str">
            <v>No.</v>
          </cell>
          <cell r="F235">
            <v>6486.27</v>
          </cell>
        </row>
        <row r="236">
          <cell r="B236" t="str">
            <v>11 / .433 KV 25 KVA Transformer</v>
          </cell>
          <cell r="C236" t="str">
            <v>No</v>
          </cell>
          <cell r="F236">
            <v>67500</v>
          </cell>
        </row>
        <row r="237">
          <cell r="B237" t="str">
            <v>11 KV  V cross arm with clamp</v>
          </cell>
          <cell r="C237" t="str">
            <v>No</v>
          </cell>
          <cell r="F237">
            <v>430.57136000000003</v>
          </cell>
        </row>
        <row r="238">
          <cell r="B238" t="str">
            <v>22 KV  V cross arm with clamp</v>
          </cell>
          <cell r="C238" t="str">
            <v>No</v>
          </cell>
          <cell r="F238">
            <v>610.61112000000003</v>
          </cell>
        </row>
        <row r="239">
          <cell r="B239" t="str">
            <v>33 KV  V Cross Arms</v>
          </cell>
          <cell r="C239" t="str">
            <v>No</v>
          </cell>
          <cell r="F239">
            <v>610.61112000000003</v>
          </cell>
        </row>
        <row r="240">
          <cell r="B240" t="str">
            <v>11 KV 250 MVA OD switchgear comprising of 2 incomer &amp; 4 single feeders with associated OD pannels , Isolators CT &amp; PT etc</v>
          </cell>
          <cell r="C240" t="str">
            <v>Set</v>
          </cell>
          <cell r="F240">
            <v>1882933.0710959998</v>
          </cell>
        </row>
        <row r="241">
          <cell r="B241" t="str">
            <v>11 KV 250 MVA O.D. Switch gear with one I/C+ one O/G</v>
          </cell>
          <cell r="C241" t="str">
            <v>Set</v>
          </cell>
          <cell r="F241">
            <v>537980.87745599996</v>
          </cell>
        </row>
        <row r="242">
          <cell r="B242" t="str">
            <v>11 KV 250 MVA O.D. Switch gear with one I/C+ three O/G</v>
          </cell>
          <cell r="C242" t="str">
            <v>Set</v>
          </cell>
          <cell r="F242">
            <v>1075961.7549119999</v>
          </cell>
        </row>
        <row r="243">
          <cell r="B243" t="str">
            <v>22 kv 500 MVA OD Switchgears comprising of 1 Incomer and 3 single feeder with associated OD panels, Islators, C.T. &amp; P.T. etc.</v>
          </cell>
          <cell r="C243" t="str">
            <v>Set</v>
          </cell>
          <cell r="F243">
            <v>2134499.2839199998</v>
          </cell>
        </row>
        <row r="244">
          <cell r="B244" t="str">
            <v>11 KV 3 Phase, Residual voltage Transformer with terminal connectors.</v>
          </cell>
          <cell r="C244" t="str">
            <v>No</v>
          </cell>
          <cell r="F244">
            <v>23296</v>
          </cell>
        </row>
        <row r="246">
          <cell r="B246" t="str">
            <v>11 KV 500 MVA ID switchgear comprising of one incomer ,3 O/G &amp; 1 B/C with associated OD panels, Isolators, CT &amp; PT etc.</v>
          </cell>
          <cell r="C246" t="str">
            <v>Set</v>
          </cell>
          <cell r="E246">
            <v>1168801.5959999999</v>
          </cell>
          <cell r="F246">
            <v>1168801.5959999999</v>
          </cell>
        </row>
        <row r="247">
          <cell r="B247" t="str">
            <v>11 KV Capa. Bank 0.6 MVAR without switch</v>
          </cell>
          <cell r="C247" t="str">
            <v>Set</v>
          </cell>
          <cell r="F247">
            <v>42004</v>
          </cell>
        </row>
        <row r="248">
          <cell r="B248" t="str">
            <v>11 KV CT 400 - 200 / 5 - 5 Indoor</v>
          </cell>
          <cell r="C248" t="str">
            <v>No</v>
          </cell>
          <cell r="F248">
            <v>5000</v>
          </cell>
        </row>
        <row r="249">
          <cell r="B249" t="str">
            <v>11 KV CT 400 - 200 / 5 - 5 Outdoor</v>
          </cell>
          <cell r="C249" t="str">
            <v>No</v>
          </cell>
          <cell r="F249">
            <v>15000</v>
          </cell>
        </row>
        <row r="250">
          <cell r="B250" t="str">
            <v>11 KV CT 600 - 300 / 5 - 5 Indoor</v>
          </cell>
          <cell r="C250" t="str">
            <v>No</v>
          </cell>
          <cell r="F250">
            <v>5000</v>
          </cell>
        </row>
        <row r="251">
          <cell r="B251" t="str">
            <v>11 KV CT 600 - 300 / 5 - 5 Outdoor</v>
          </cell>
          <cell r="C251" t="str">
            <v>No</v>
          </cell>
          <cell r="F251">
            <v>15000</v>
          </cell>
        </row>
        <row r="252">
          <cell r="B252" t="str">
            <v>CT - 11 KV 400 - 200 - 100/ 5-5-5 A / 3 Core I/D</v>
          </cell>
          <cell r="C252" t="str">
            <v>No</v>
          </cell>
          <cell r="F252">
            <v>18000</v>
          </cell>
        </row>
        <row r="253">
          <cell r="B253" t="str">
            <v>11 KV Feedar Pillar 2 Way</v>
          </cell>
          <cell r="C253" t="str">
            <v>No</v>
          </cell>
          <cell r="F253">
            <v>65000</v>
          </cell>
        </row>
        <row r="254">
          <cell r="B254" t="str">
            <v>11 KV Guarding angle with clamp</v>
          </cell>
          <cell r="C254" t="str">
            <v>Kg</v>
          </cell>
          <cell r="F254">
            <v>34.92</v>
          </cell>
        </row>
        <row r="255">
          <cell r="B255" t="str">
            <v>11 kV heat shrinkable Indoor termination joint kit for 3 C X 185 sqmm</v>
          </cell>
          <cell r="C255" t="str">
            <v>Kit</v>
          </cell>
          <cell r="F255">
            <v>1250</v>
          </cell>
        </row>
        <row r="256">
          <cell r="B256" t="str">
            <v>11 kV heat shrinkable Indoor termination joint kit for 3 C X 120 sqmm</v>
          </cell>
          <cell r="C256" t="str">
            <v>Kit</v>
          </cell>
          <cell r="F256">
            <v>1250</v>
          </cell>
        </row>
        <row r="257">
          <cell r="B257" t="str">
            <v>11 kV heat shrinkable Indoor termination joint kit for 3 C X 240 sqmm</v>
          </cell>
          <cell r="C257" t="str">
            <v>Kit</v>
          </cell>
          <cell r="F257">
            <v>1285</v>
          </cell>
        </row>
        <row r="258">
          <cell r="B258" t="str">
            <v>11 kV heat shrinkable Indoor termination joint kit for 3 C X 300 sqmm</v>
          </cell>
          <cell r="C258" t="str">
            <v>Kit</v>
          </cell>
          <cell r="F258">
            <v>1350</v>
          </cell>
        </row>
        <row r="259">
          <cell r="B259" t="str">
            <v>11 kV heat shrinkable Indoor termination joint kit for 3 C X 95 sqmm</v>
          </cell>
          <cell r="C259" t="str">
            <v>Kit</v>
          </cell>
          <cell r="F259">
            <v>950</v>
          </cell>
        </row>
        <row r="260">
          <cell r="B260" t="str">
            <v>11 kV heat shrinkable Outdoor termination joint kit for 3 C X 185 sqmm</v>
          </cell>
          <cell r="C260" t="str">
            <v>Kit</v>
          </cell>
          <cell r="F260">
            <v>1550</v>
          </cell>
        </row>
        <row r="261">
          <cell r="B261" t="str">
            <v>11 kV heat shrinkable Outdoor termination joint kit for 3 C X 120 sqmm</v>
          </cell>
          <cell r="C261" t="str">
            <v>Kit</v>
          </cell>
          <cell r="F261">
            <v>1550</v>
          </cell>
        </row>
        <row r="262">
          <cell r="B262" t="str">
            <v>11 kV heat shrinkable Outdoor termination joint kit for 3 C X 240 sqmm</v>
          </cell>
          <cell r="C262" t="str">
            <v>Kit</v>
          </cell>
          <cell r="F262">
            <v>1650</v>
          </cell>
        </row>
        <row r="263">
          <cell r="B263" t="str">
            <v>11 kV heat shrinkable Outdoor termination joint kit for 3 C X 300 sqmm</v>
          </cell>
          <cell r="C263" t="str">
            <v>Kit</v>
          </cell>
          <cell r="F263">
            <v>1650</v>
          </cell>
        </row>
        <row r="264">
          <cell r="B264" t="str">
            <v>11 kV heat shrinkable Outdoor termination joint kit for 3 C X 95 sqmm</v>
          </cell>
          <cell r="C264" t="str">
            <v>Kit</v>
          </cell>
          <cell r="F264">
            <v>1185</v>
          </cell>
        </row>
        <row r="265">
          <cell r="B265" t="str">
            <v>11 kV heat shrinkable Straight through joint kit for 3 C X 185 sqmm</v>
          </cell>
          <cell r="C265" t="str">
            <v>Kit</v>
          </cell>
          <cell r="F265">
            <v>4100</v>
          </cell>
        </row>
        <row r="266">
          <cell r="B266" t="str">
            <v>11 kV heat shrinkable Straight through joint kit for 3 C X 120 sqmm</v>
          </cell>
          <cell r="C266" t="str">
            <v>Kit</v>
          </cell>
          <cell r="F266">
            <v>4100</v>
          </cell>
        </row>
        <row r="267">
          <cell r="B267" t="str">
            <v>11 kV heat shrinkable Straight through joint kit for 3 C X 240 sqmm</v>
          </cell>
          <cell r="C267" t="str">
            <v>Kit</v>
          </cell>
          <cell r="F267">
            <v>4300</v>
          </cell>
        </row>
        <row r="268">
          <cell r="B268" t="str">
            <v>11 kV heat shrinkable Straight through joint kit for 3 C X 300 sqmm</v>
          </cell>
          <cell r="C268" t="str">
            <v>Kit</v>
          </cell>
          <cell r="F268">
            <v>4300</v>
          </cell>
        </row>
        <row r="269">
          <cell r="B269" t="str">
            <v>11 kV heat shrinkable Straight through joint kit for 3 C X 95 sqmm</v>
          </cell>
          <cell r="C269" t="str">
            <v>Kit</v>
          </cell>
          <cell r="F269">
            <v>3400</v>
          </cell>
        </row>
        <row r="270">
          <cell r="B270" t="str">
            <v xml:space="preserve">11 KV Isolator with  EB 400 A </v>
          </cell>
          <cell r="C270" t="str">
            <v>Set</v>
          </cell>
          <cell r="F270">
            <v>34944</v>
          </cell>
        </row>
        <row r="271">
          <cell r="B271" t="str">
            <v xml:space="preserve">11 KV Isolator without  EB 400 A </v>
          </cell>
          <cell r="C271" t="str">
            <v>Set</v>
          </cell>
          <cell r="F271">
            <v>33000</v>
          </cell>
        </row>
        <row r="272">
          <cell r="B272" t="str">
            <v>11 KV Top fitting with clamp</v>
          </cell>
          <cell r="C272" t="str">
            <v>No</v>
          </cell>
          <cell r="F272">
            <v>68</v>
          </cell>
        </row>
        <row r="273">
          <cell r="B273" t="str">
            <v>11 KV VCB 400 A Indoor</v>
          </cell>
          <cell r="C273" t="str">
            <v>No</v>
          </cell>
          <cell r="F273">
            <v>325000</v>
          </cell>
        </row>
        <row r="274">
          <cell r="B274" t="str">
            <v>11 KV VCB 400 A Outdoor</v>
          </cell>
          <cell r="C274" t="str">
            <v>No</v>
          </cell>
          <cell r="F274">
            <v>165000</v>
          </cell>
        </row>
        <row r="275">
          <cell r="B275" t="str">
            <v>11 KV VCB 800 A Indoor</v>
          </cell>
          <cell r="C275" t="str">
            <v>No</v>
          </cell>
          <cell r="F275">
            <v>340000</v>
          </cell>
        </row>
        <row r="276">
          <cell r="B276" t="str">
            <v>11 KV VCB 800 A Outdoor</v>
          </cell>
          <cell r="C276" t="str">
            <v>No</v>
          </cell>
          <cell r="F276">
            <v>227136</v>
          </cell>
        </row>
        <row r="277">
          <cell r="B277" t="str">
            <v>11 KV, 3 Phase, 400 amps. Isolator with earth switch, Double blade complete with set of insulators and terminal connectors.</v>
          </cell>
          <cell r="C277" t="str">
            <v>No</v>
          </cell>
          <cell r="F277">
            <v>40000</v>
          </cell>
        </row>
        <row r="278">
          <cell r="B278" t="str">
            <v>11kV 250 MVA OD switchgear comprising of one incomer and 3 single feeders withassociated o.d.panels</v>
          </cell>
          <cell r="C278" t="str">
            <v>set</v>
          </cell>
          <cell r="F278">
            <v>1347693.68</v>
          </cell>
        </row>
        <row r="279">
          <cell r="B279" t="str">
            <v>11 KV 250 MVA OD switchgear comprising of one incomer ,3 O/G &amp; 1 B/C with associated OD panels, Isolators, CT &amp; PT etc.</v>
          </cell>
          <cell r="C279" t="str">
            <v>set</v>
          </cell>
          <cell r="F279">
            <v>1344952.19364</v>
          </cell>
        </row>
        <row r="280">
          <cell r="B280" t="str">
            <v>152x152 mm Cross Arm clamp</v>
          </cell>
          <cell r="C280" t="str">
            <v>Pair</v>
          </cell>
          <cell r="F280">
            <v>173.18</v>
          </cell>
        </row>
        <row r="281">
          <cell r="B281" t="str">
            <v>152x152 mm pole clamps</v>
          </cell>
          <cell r="C281" t="str">
            <v>Pair</v>
          </cell>
          <cell r="F281">
            <v>173.18</v>
          </cell>
        </row>
        <row r="282">
          <cell r="B282" t="str">
            <v>22 kV Heat shrik Indoor termination joint (Al) kit for XLPE 3 C X 240 sqmm</v>
          </cell>
          <cell r="C282" t="str">
            <v>Kit</v>
          </cell>
          <cell r="F282">
            <v>7335</v>
          </cell>
        </row>
        <row r="283">
          <cell r="B283" t="str">
            <v>22 kV Heat shrik Indoor termination joint (Al) kit for XLPE 3 C X 95 sqmm</v>
          </cell>
          <cell r="C283" t="str">
            <v>Kit</v>
          </cell>
          <cell r="F283">
            <v>7335</v>
          </cell>
        </row>
        <row r="284">
          <cell r="B284" t="str">
            <v>22 kV Heat shrik Outdoor termination joint (Al) kit for XLPE 3 C X 300 sqmm</v>
          </cell>
          <cell r="C284" t="str">
            <v>Kit</v>
          </cell>
          <cell r="F284">
            <v>11150</v>
          </cell>
        </row>
        <row r="285">
          <cell r="B285" t="str">
            <v>22 KV Lightning Arrestors  (Screw type)</v>
          </cell>
          <cell r="C285" t="str">
            <v>Set</v>
          </cell>
          <cell r="F285">
            <v>9556.4699999999993</v>
          </cell>
        </row>
        <row r="286">
          <cell r="B286" t="str">
            <v>22 KV Post Insulator</v>
          </cell>
          <cell r="C286" t="str">
            <v>Nos</v>
          </cell>
          <cell r="F286">
            <v>750</v>
          </cell>
        </row>
        <row r="287">
          <cell r="B287" t="str">
            <v>22 KV Transformer CR Panel With 1 Amp relay</v>
          </cell>
          <cell r="C287" t="str">
            <v>Set</v>
          </cell>
          <cell r="F287">
            <v>67474.080000000002</v>
          </cell>
        </row>
        <row r="288">
          <cell r="B288" t="str">
            <v>33 kV Heat shrik Indoor termination joint (Al) kit for XLPE 3 C X 300 sqmm</v>
          </cell>
          <cell r="C288" t="str">
            <v>Kit</v>
          </cell>
          <cell r="F288">
            <v>11500</v>
          </cell>
        </row>
        <row r="289">
          <cell r="B289" t="str">
            <v>33 kV Heat shrik Outdoor termination joint (Al) kit for XLPE 3 C X 300 sqmm</v>
          </cell>
          <cell r="C289" t="str">
            <v>Kit</v>
          </cell>
          <cell r="F289">
            <v>15470</v>
          </cell>
        </row>
        <row r="290">
          <cell r="B290" t="str">
            <v>33 kV Heat shrik Straight through joint (Al) kit for XLPE 3 C X 300 sqmm</v>
          </cell>
          <cell r="C290" t="str">
            <v>Kit</v>
          </cell>
          <cell r="F290">
            <v>30000</v>
          </cell>
        </row>
        <row r="291">
          <cell r="B291" t="str">
            <v>33 KV LA 9 KA</v>
          </cell>
          <cell r="C291" t="str">
            <v>Set</v>
          </cell>
          <cell r="F291">
            <v>13310.67</v>
          </cell>
        </row>
        <row r="292">
          <cell r="B292" t="str">
            <v>33 KV Post Insulator</v>
          </cell>
          <cell r="C292" t="str">
            <v>No</v>
          </cell>
          <cell r="F292">
            <v>750</v>
          </cell>
        </row>
        <row r="293">
          <cell r="B293" t="str">
            <v>33 KV Top Fitting</v>
          </cell>
          <cell r="C293" t="str">
            <v>No</v>
          </cell>
          <cell r="F293">
            <v>257.47680000000003</v>
          </cell>
        </row>
        <row r="294">
          <cell r="B294" t="str">
            <v>22 KV Top Fitting</v>
          </cell>
          <cell r="C294" t="str">
            <v>No</v>
          </cell>
          <cell r="F294">
            <v>257.47680000000003</v>
          </cell>
        </row>
        <row r="295">
          <cell r="B295" t="str">
            <v>33 KV Transformer CR Panel With 1 Amp relay</v>
          </cell>
          <cell r="C295" t="str">
            <v>Set</v>
          </cell>
          <cell r="F295">
            <v>67474.080000000002</v>
          </cell>
        </row>
        <row r="296">
          <cell r="B296" t="str">
            <v>33 KV Transformer CR Panel With Differential</v>
          </cell>
          <cell r="C296" t="str">
            <v>Set</v>
          </cell>
          <cell r="F296">
            <v>140960.70000000001</v>
          </cell>
        </row>
        <row r="297">
          <cell r="B297" t="str">
            <v>9 KV, 10 KA, 1 Ph. Metal Oxide (Gapless) Lightning Arresters with terminal connectors.</v>
          </cell>
          <cell r="C297" t="str">
            <v>Set</v>
          </cell>
          <cell r="F297">
            <v>6989</v>
          </cell>
        </row>
        <row r="298">
          <cell r="B298" t="str">
            <v>AAAC 80 sqmm</v>
          </cell>
          <cell r="C298" t="str">
            <v>Rmt</v>
          </cell>
          <cell r="F298">
            <v>35.6</v>
          </cell>
        </row>
        <row r="299">
          <cell r="B299" t="str">
            <v>Aluminium Jointing  Sleeve for 100 Sq mm ACSR</v>
          </cell>
          <cell r="C299" t="str">
            <v>No</v>
          </cell>
          <cell r="F299">
            <v>100</v>
          </cell>
        </row>
        <row r="300">
          <cell r="B300" t="str">
            <v>Aluminium Jointing  Sleeve for 30 Sq mm ACSR</v>
          </cell>
          <cell r="C300" t="str">
            <v>No</v>
          </cell>
          <cell r="F300">
            <v>100</v>
          </cell>
        </row>
        <row r="301">
          <cell r="B301" t="str">
            <v>Aluminium Jointing  Sleeve for 55 Sq mm AAAC</v>
          </cell>
          <cell r="C301" t="str">
            <v>No</v>
          </cell>
          <cell r="F301">
            <v>100</v>
          </cell>
        </row>
        <row r="302">
          <cell r="B302" t="str">
            <v>Armoured Copper control cable 12C X 2.5 Sq mm</v>
          </cell>
          <cell r="C302" t="str">
            <v>Mtr</v>
          </cell>
          <cell r="F302">
            <v>139.9</v>
          </cell>
        </row>
        <row r="303">
          <cell r="B303" t="str">
            <v>Armoured Copper control cable 19C X 2.5 Sq mm</v>
          </cell>
          <cell r="C303" t="str">
            <v>Mtr</v>
          </cell>
          <cell r="F303">
            <v>214.2</v>
          </cell>
        </row>
        <row r="304">
          <cell r="B304" t="str">
            <v>Armoured Copper control cable 4C X 2.5 Sq mm</v>
          </cell>
          <cell r="C304" t="str">
            <v>Mtr</v>
          </cell>
          <cell r="F304">
            <v>156.94</v>
          </cell>
        </row>
        <row r="305">
          <cell r="B305" t="str">
            <v>Armoured Copper control cable 2Cx4 sq.mm.</v>
          </cell>
          <cell r="C305" t="str">
            <v>RMT</v>
          </cell>
          <cell r="D305">
            <v>47.515360000000001</v>
          </cell>
          <cell r="E305">
            <v>3.9152656640000005</v>
          </cell>
          <cell r="F305">
            <v>51.430625664000004</v>
          </cell>
        </row>
        <row r="306">
          <cell r="B306" t="str">
            <v>Black bituminus paint</v>
          </cell>
          <cell r="C306" t="str">
            <v>Ltr</v>
          </cell>
          <cell r="F306">
            <v>37</v>
          </cell>
        </row>
        <row r="307">
          <cell r="B307" t="str">
            <v>C&amp;R  Panel  for  11 kV Outgoing  Feeder OD</v>
          </cell>
          <cell r="C307" t="str">
            <v>No</v>
          </cell>
          <cell r="F307">
            <v>84269.645856000003</v>
          </cell>
        </row>
        <row r="308">
          <cell r="B308" t="str">
            <v>Capacitor Bank 11 KV  1.2 MVAR ( 200 KVAR x 6 ) Single Star connected with Internal fuses, Interconnected mounting Structure, Insulators &amp; Other Accessories</v>
          </cell>
          <cell r="C308" t="str">
            <v>Set</v>
          </cell>
          <cell r="F308">
            <v>900000</v>
          </cell>
        </row>
        <row r="309">
          <cell r="B309" t="str">
            <v>Capacitor banks wit Switchgear 11 KV 3 MVAR</v>
          </cell>
          <cell r="C309" t="str">
            <v>Set</v>
          </cell>
          <cell r="F309">
            <v>1351000</v>
          </cell>
        </row>
        <row r="310">
          <cell r="B310" t="str">
            <v>Clamp for PT</v>
          </cell>
          <cell r="C310" t="str">
            <v>No</v>
          </cell>
          <cell r="F310">
            <v>1125</v>
          </cell>
        </row>
        <row r="311">
          <cell r="B311" t="str">
            <v>Clamp for CT</v>
          </cell>
          <cell r="C311" t="str">
            <v>No</v>
          </cell>
          <cell r="F311">
            <v>1125</v>
          </cell>
        </row>
        <row r="312">
          <cell r="B312" t="str">
            <v>Clamps for 33 KV V.C.B.</v>
          </cell>
          <cell r="C312" t="str">
            <v>No</v>
          </cell>
          <cell r="F312">
            <v>1610</v>
          </cell>
        </row>
        <row r="313">
          <cell r="B313" t="str">
            <v>Clamp for T/F Bushing special  type  with  tinned  copper  and  Al  Palm</v>
          </cell>
          <cell r="C313" t="str">
            <v>No</v>
          </cell>
          <cell r="F313">
            <v>3222.7</v>
          </cell>
        </row>
        <row r="314">
          <cell r="B314" t="str">
            <v>Clamps for 100 x 116 mm  RSJ Pole Stay</v>
          </cell>
          <cell r="C314" t="str">
            <v>Pair</v>
          </cell>
          <cell r="F314">
            <v>116</v>
          </cell>
        </row>
        <row r="315">
          <cell r="B315" t="str">
            <v>Clamps for 152 x 152 mm  RSJ Pole Stay</v>
          </cell>
          <cell r="C315" t="str">
            <v>Pair</v>
          </cell>
          <cell r="F315">
            <v>173</v>
          </cell>
        </row>
        <row r="316">
          <cell r="B316" t="str">
            <v>Clamps for 33 KV C.T.</v>
          </cell>
          <cell r="C316" t="str">
            <v>No</v>
          </cell>
          <cell r="F316">
            <v>1125</v>
          </cell>
        </row>
        <row r="317">
          <cell r="B317" t="str">
            <v>Clamps for 33 KV Isolator</v>
          </cell>
          <cell r="C317" t="str">
            <v>No</v>
          </cell>
          <cell r="F317">
            <v>805</v>
          </cell>
        </row>
        <row r="318">
          <cell r="B318" t="str">
            <v>Clamps for 33 KV P.T.</v>
          </cell>
          <cell r="C318" t="str">
            <v>No</v>
          </cell>
          <cell r="F318">
            <v>1125</v>
          </cell>
        </row>
        <row r="319">
          <cell r="B319" t="str">
            <v>Coal</v>
          </cell>
          <cell r="C319" t="str">
            <v>Kg.</v>
          </cell>
          <cell r="F319">
            <v>4</v>
          </cell>
        </row>
        <row r="320">
          <cell r="B320" t="str">
            <v>Concreting ration 1:4:8</v>
          </cell>
          <cell r="C320" t="str">
            <v>CMtr</v>
          </cell>
          <cell r="F320">
            <v>2850</v>
          </cell>
        </row>
        <row r="321">
          <cell r="B321" t="str">
            <v>Concreting ration 1:3:6</v>
          </cell>
          <cell r="C321" t="str">
            <v>CMtr</v>
          </cell>
          <cell r="F321">
            <v>3344</v>
          </cell>
        </row>
        <row r="322">
          <cell r="B322" t="str">
            <v xml:space="preserve">Connectors for T/F Bushing </v>
          </cell>
          <cell r="C322" t="str">
            <v>Nos.</v>
          </cell>
          <cell r="F322">
            <v>3222.7</v>
          </cell>
        </row>
        <row r="323">
          <cell r="B323" t="str">
            <v>Control Panel complete with NDR,UV,OV &amp; 2 O/C + 1 E/F  and Time delay relay  and accessories.</v>
          </cell>
          <cell r="C323" t="str">
            <v>No</v>
          </cell>
          <cell r="F323">
            <v>67474.080000000002</v>
          </cell>
        </row>
        <row r="324">
          <cell r="B324" t="str">
            <v>CT 200 -100 / 5 - 5 Amp11 KV 1 Ph. Oil filled Out Door Type with Terminal connections</v>
          </cell>
          <cell r="C324" t="str">
            <v>No</v>
          </cell>
          <cell r="F324">
            <v>14000</v>
          </cell>
        </row>
        <row r="325">
          <cell r="B325" t="str">
            <v>Cutpoint channel - 11 KV</v>
          </cell>
          <cell r="C325" t="str">
            <v>Pair</v>
          </cell>
          <cell r="F325">
            <v>627</v>
          </cell>
        </row>
        <row r="326">
          <cell r="B326" t="str">
            <v>Cutpoint channel - 33 / 22 KV</v>
          </cell>
          <cell r="C326" t="str">
            <v>Pair</v>
          </cell>
          <cell r="F326">
            <v>1015</v>
          </cell>
        </row>
        <row r="327">
          <cell r="B327" t="str">
            <v>Danger Board in yard.</v>
          </cell>
          <cell r="C327" t="str">
            <v>No</v>
          </cell>
          <cell r="F327">
            <v>40</v>
          </cell>
        </row>
        <row r="328">
          <cell r="B328" t="str">
            <v>DTC  Metering  Cabinet ( Box )</v>
          </cell>
          <cell r="C328" t="str">
            <v>No</v>
          </cell>
          <cell r="F328">
            <v>3500</v>
          </cell>
        </row>
        <row r="329">
          <cell r="B329" t="str">
            <v>Earthing Sets H.T of C.I.pipe 150 mm 3 mtr.</v>
          </cell>
          <cell r="C329" t="str">
            <v>No.</v>
          </cell>
          <cell r="F329">
            <v>5500</v>
          </cell>
        </row>
        <row r="330">
          <cell r="B330" t="str">
            <v>Earthing Replenishment for DTC</v>
          </cell>
          <cell r="C330" t="str">
            <v>Set</v>
          </cell>
          <cell r="F330">
            <v>10000</v>
          </cell>
        </row>
        <row r="331">
          <cell r="B331" t="str">
            <v xml:space="preserve">Electron  Powder </v>
          </cell>
          <cell r="C331" t="str">
            <v>Kg</v>
          </cell>
          <cell r="F331">
            <v>7</v>
          </cell>
        </row>
        <row r="332">
          <cell r="B332" t="str">
            <v>Aluminium Bobbins for neutral</v>
          </cell>
          <cell r="C332" t="str">
            <v>No.</v>
          </cell>
          <cell r="F332">
            <v>27</v>
          </cell>
        </row>
        <row r="333">
          <cell r="B333" t="str">
            <v>Fire Extinguisher with stand</v>
          </cell>
          <cell r="C333" t="str">
            <v>Set</v>
          </cell>
          <cell r="F333">
            <v>4000</v>
          </cell>
        </row>
        <row r="334">
          <cell r="B334" t="str">
            <v>Furniture for S/Stn.</v>
          </cell>
          <cell r="C334" t="str">
            <v>L.S.</v>
          </cell>
          <cell r="F334">
            <v>5000</v>
          </cell>
        </row>
        <row r="335">
          <cell r="B335" t="str">
            <v>Flood lights with control gear box &amp; 250w SV Lamp</v>
          </cell>
          <cell r="C335" t="str">
            <v>No</v>
          </cell>
          <cell r="F335">
            <v>2800</v>
          </cell>
        </row>
        <row r="336">
          <cell r="B336" t="str">
            <v>Foundation for 11 kV Isolators</v>
          </cell>
          <cell r="F336">
            <v>2850</v>
          </cell>
        </row>
        <row r="337">
          <cell r="B337" t="str">
            <v>Foundation for 11 kV Isolators without EB</v>
          </cell>
          <cell r="F337">
            <v>2850</v>
          </cell>
        </row>
        <row r="338">
          <cell r="B338" t="str">
            <v>Foundation for 11 kV Lightning Arrestor</v>
          </cell>
          <cell r="F338">
            <v>2850</v>
          </cell>
        </row>
        <row r="339">
          <cell r="B339" t="str">
            <v>Foundation for 11 kV C.Ts</v>
          </cell>
          <cell r="F339">
            <v>2850</v>
          </cell>
        </row>
        <row r="340">
          <cell r="B340" t="str">
            <v>Foundation for 11 kV P.Ts</v>
          </cell>
          <cell r="F340">
            <v>2850</v>
          </cell>
        </row>
        <row r="341">
          <cell r="B341" t="str">
            <v>Foundation for 11 kV Breaker</v>
          </cell>
          <cell r="F341">
            <v>2850</v>
          </cell>
        </row>
        <row r="342">
          <cell r="B342" t="str">
            <v>Foundation for Gantry Structures</v>
          </cell>
          <cell r="F342">
            <v>2850</v>
          </cell>
        </row>
        <row r="343">
          <cell r="B343" t="str">
            <v>Foundation for 22 kV Isolators</v>
          </cell>
          <cell r="F343">
            <v>2850</v>
          </cell>
        </row>
        <row r="344">
          <cell r="B344" t="str">
            <v>Foundation for 22 kV Isolators without EB</v>
          </cell>
          <cell r="F344">
            <v>2850</v>
          </cell>
        </row>
        <row r="345">
          <cell r="B345" t="str">
            <v>Foundation for 22 kV Lightning Arrestor</v>
          </cell>
          <cell r="F345">
            <v>2850</v>
          </cell>
        </row>
        <row r="346">
          <cell r="B346" t="str">
            <v>Foundation for 22 kV C.Ts</v>
          </cell>
          <cell r="F346">
            <v>2850</v>
          </cell>
        </row>
        <row r="347">
          <cell r="B347" t="str">
            <v>Foundation for 22 kV Breaker</v>
          </cell>
          <cell r="F347">
            <v>2850</v>
          </cell>
        </row>
        <row r="348">
          <cell r="B348" t="str">
            <v>Foundation for Gantry Structures</v>
          </cell>
          <cell r="F348">
            <v>2850</v>
          </cell>
        </row>
        <row r="349">
          <cell r="B349" t="str">
            <v>Foundation for 33 kV Isolators with EB</v>
          </cell>
          <cell r="F349">
            <v>2850</v>
          </cell>
        </row>
        <row r="350">
          <cell r="B350" t="str">
            <v>Foundation for 33 kV Isolators without EB</v>
          </cell>
          <cell r="F350">
            <v>2850</v>
          </cell>
        </row>
        <row r="351">
          <cell r="B351" t="str">
            <v>Foundation for 33 kV Lightning Arrestor</v>
          </cell>
          <cell r="F351">
            <v>2850</v>
          </cell>
        </row>
        <row r="352">
          <cell r="B352" t="str">
            <v>Foundation for 33 kV C.Ts</v>
          </cell>
          <cell r="F352">
            <v>2850</v>
          </cell>
        </row>
        <row r="353">
          <cell r="B353" t="str">
            <v>Foundation for 33 kV P.Ts</v>
          </cell>
          <cell r="F353">
            <v>2850</v>
          </cell>
        </row>
        <row r="354">
          <cell r="B354" t="str">
            <v>Foundation for 33 kV Breaker</v>
          </cell>
          <cell r="F354">
            <v>2850</v>
          </cell>
        </row>
        <row r="355">
          <cell r="B355" t="str">
            <v>Foundation for Gantry Structures</v>
          </cell>
          <cell r="F355">
            <v>2850</v>
          </cell>
        </row>
        <row r="356">
          <cell r="B356" t="str">
            <v>HT Pillar Foundation</v>
          </cell>
          <cell r="F356">
            <v>10000</v>
          </cell>
        </row>
        <row r="357">
          <cell r="B357" t="str">
            <v>G.I. Pipe 110 mm</v>
          </cell>
          <cell r="C357" t="str">
            <v>Mtr</v>
          </cell>
          <cell r="F357">
            <v>160</v>
          </cell>
        </row>
        <row r="358">
          <cell r="B358" t="str">
            <v>G.I.Nut Bolts</v>
          </cell>
          <cell r="C358" t="str">
            <v>Kg</v>
          </cell>
          <cell r="F358">
            <v>60</v>
          </cell>
        </row>
        <row r="359">
          <cell r="B359" t="str">
            <v>G.I.Nut Boltss Washer &amp; Misc Material</v>
          </cell>
          <cell r="C359" t="str">
            <v>L.S</v>
          </cell>
          <cell r="F359">
            <v>1500</v>
          </cell>
        </row>
        <row r="360">
          <cell r="B360" t="str">
            <v>GI Pipe 20 mm</v>
          </cell>
          <cell r="C360" t="str">
            <v>Mtr</v>
          </cell>
          <cell r="F360">
            <v>47</v>
          </cell>
        </row>
        <row r="361">
          <cell r="B361" t="str">
            <v>GI Pipe 25 mm</v>
          </cell>
          <cell r="C361" t="str">
            <v>Mtr</v>
          </cell>
          <cell r="F361">
            <v>59</v>
          </cell>
        </row>
        <row r="362">
          <cell r="B362" t="str">
            <v>Gantry Structures</v>
          </cell>
          <cell r="F362">
            <v>45</v>
          </cell>
        </row>
        <row r="363">
          <cell r="B363" t="str">
            <v>Half round cement pipe ( 150mm X 1mtr)</v>
          </cell>
          <cell r="C363" t="str">
            <v>No</v>
          </cell>
          <cell r="F363">
            <v>78</v>
          </cell>
        </row>
        <row r="364">
          <cell r="B364" t="str">
            <v>Hot dip Galvanised Elevating Structure for Capacitor Bank &amp; RVT, Isolator, VCB etc.</v>
          </cell>
          <cell r="C364" t="str">
            <v>Set</v>
          </cell>
          <cell r="F364">
            <v>40000</v>
          </cell>
        </row>
        <row r="365">
          <cell r="B365" t="str">
            <v>Jointing Sleeves for Conductor.</v>
          </cell>
          <cell r="C365" t="str">
            <v>No</v>
          </cell>
          <cell r="F365">
            <v>30</v>
          </cell>
        </row>
        <row r="366">
          <cell r="B366" t="str">
            <v>L.Board with clamp</v>
          </cell>
          <cell r="C366" t="str">
            <v>No</v>
          </cell>
          <cell r="F366">
            <v>200</v>
          </cell>
        </row>
        <row r="367">
          <cell r="B367" t="str">
            <v>L.T. 2 Core Cable 2.5 sqmm Armoured</v>
          </cell>
          <cell r="C367" t="str">
            <v>Mtr</v>
          </cell>
          <cell r="F367">
            <v>63.25</v>
          </cell>
        </row>
        <row r="368">
          <cell r="B368" t="str">
            <v>L.T. 2 Core Cable 2.5 sqmm Un-armoured</v>
          </cell>
          <cell r="C368" t="str">
            <v>Mtr</v>
          </cell>
          <cell r="F368">
            <v>42.13</v>
          </cell>
        </row>
        <row r="369">
          <cell r="B369" t="str">
            <v>L.T. 2 Core Cable 4 sqmm Armoured</v>
          </cell>
          <cell r="C369" t="str">
            <v>Mtr</v>
          </cell>
          <cell r="F369">
            <v>70</v>
          </cell>
        </row>
        <row r="370">
          <cell r="B370" t="str">
            <v>L.T. 2 Core Cable 4 sqmm Un-armoured</v>
          </cell>
          <cell r="C370" t="str">
            <v>Mtr</v>
          </cell>
          <cell r="F370">
            <v>45</v>
          </cell>
        </row>
        <row r="371">
          <cell r="B371" t="str">
            <v>L.T. Feedar Pillar 4 Way</v>
          </cell>
          <cell r="C371" t="str">
            <v>No</v>
          </cell>
          <cell r="F371">
            <v>19500</v>
          </cell>
        </row>
        <row r="372">
          <cell r="B372" t="str">
            <v>L.T. Feedar Pillar 6 Way</v>
          </cell>
          <cell r="C372" t="str">
            <v>No</v>
          </cell>
          <cell r="F372">
            <v>25500</v>
          </cell>
        </row>
        <row r="373">
          <cell r="B373" t="str">
            <v>L.T. Four pin cross arm with clamp</v>
          </cell>
          <cell r="C373" t="str">
            <v>No</v>
          </cell>
          <cell r="F373">
            <v>440</v>
          </cell>
        </row>
        <row r="374">
          <cell r="B374" t="str">
            <v xml:space="preserve">L.T. Mini Feedar Pillar </v>
          </cell>
          <cell r="C374" t="str">
            <v>No</v>
          </cell>
          <cell r="F374">
            <v>7500</v>
          </cell>
        </row>
        <row r="375">
          <cell r="B375" t="str">
            <v>L.T. PVC armoured cable 2/C 50 Sq.mm</v>
          </cell>
          <cell r="C375" t="str">
            <v>mtr</v>
          </cell>
          <cell r="F375">
            <v>95.53</v>
          </cell>
        </row>
        <row r="376">
          <cell r="B376" t="str">
            <v xml:space="preserve">L.T. Shackle Hardware  </v>
          </cell>
          <cell r="C376" t="str">
            <v>Pair</v>
          </cell>
          <cell r="F376">
            <v>24.68</v>
          </cell>
        </row>
        <row r="377">
          <cell r="B377" t="str">
            <v>L.T. Stay Insulators     [ Firm Price ]</v>
          </cell>
          <cell r="C377" t="str">
            <v>No</v>
          </cell>
          <cell r="F377">
            <v>4.63</v>
          </cell>
        </row>
        <row r="378">
          <cell r="B378" t="str">
            <v>L.T. Two pin cross arm with clamp</v>
          </cell>
          <cell r="C378" t="str">
            <v>No</v>
          </cell>
          <cell r="F378">
            <v>300</v>
          </cell>
        </row>
        <row r="379">
          <cell r="B379" t="str">
            <v xml:space="preserve">LT  CTs ( Ring Type ) </v>
          </cell>
          <cell r="C379" t="str">
            <v>No</v>
          </cell>
          <cell r="F379">
            <v>2000</v>
          </cell>
        </row>
        <row r="380">
          <cell r="B380" t="str">
            <v>LT Dist. Box 25 KVA With Kitkat</v>
          </cell>
          <cell r="C380" t="str">
            <v>No</v>
          </cell>
          <cell r="F380">
            <v>18772.599999999999</v>
          </cell>
        </row>
        <row r="381">
          <cell r="B381" t="str">
            <v>LT Dist. Box 25 KVA With MCCB</v>
          </cell>
          <cell r="C381" t="str">
            <v>No</v>
          </cell>
          <cell r="F381">
            <v>20926.900000000001</v>
          </cell>
        </row>
        <row r="382">
          <cell r="B382" t="str">
            <v>LT Feeder Pillar 2/3 Way</v>
          </cell>
          <cell r="C382" t="str">
            <v>No</v>
          </cell>
          <cell r="F382">
            <v>13500</v>
          </cell>
        </row>
        <row r="383">
          <cell r="B383" t="str">
            <v>LT Feeder Pillar 6 Way</v>
          </cell>
          <cell r="C383" t="str">
            <v>No</v>
          </cell>
          <cell r="F383">
            <v>25500</v>
          </cell>
        </row>
        <row r="384">
          <cell r="B384" t="str">
            <v>LT Feeder Pillar 8 Way</v>
          </cell>
          <cell r="C384" t="str">
            <v>No</v>
          </cell>
          <cell r="F384">
            <v>30000</v>
          </cell>
        </row>
        <row r="385">
          <cell r="B385" t="str">
            <v>LT XLPE Armoured Cable 3 1/2C X 120 Sq mm</v>
          </cell>
          <cell r="C385" t="str">
            <v>Mtr</v>
          </cell>
          <cell r="F385">
            <v>303.33</v>
          </cell>
        </row>
        <row r="386">
          <cell r="B386" t="str">
            <v>L.T. XLPE Armoured cable 4core 16sq.mm.</v>
          </cell>
          <cell r="C386" t="str">
            <v>RMT</v>
          </cell>
          <cell r="D386">
            <v>77141.3</v>
          </cell>
          <cell r="E386">
            <v>11123.775460000001</v>
          </cell>
          <cell r="F386">
            <v>76.972299888000009</v>
          </cell>
        </row>
        <row r="387">
          <cell r="B387" t="str">
            <v>L.T. XLPE armoured cable 3 1/2 C 50 sq.mm.</v>
          </cell>
          <cell r="C387" t="str">
            <v>RMT</v>
          </cell>
          <cell r="D387">
            <v>149315.78</v>
          </cell>
          <cell r="E387">
            <v>21531.335476</v>
          </cell>
          <cell r="F387">
            <v>145.82244335999999</v>
          </cell>
        </row>
        <row r="388">
          <cell r="B388" t="str">
            <v>M.S.Flat 50 x 6 mm</v>
          </cell>
          <cell r="C388" t="str">
            <v>Kg</v>
          </cell>
          <cell r="F388">
            <v>31.428000000000001</v>
          </cell>
        </row>
        <row r="389">
          <cell r="B389" t="str">
            <v>M.S.Plate 10 mm Thick Size 1' x 1 '</v>
          </cell>
          <cell r="C389" t="str">
            <v>Kg</v>
          </cell>
          <cell r="F389">
            <v>34.92</v>
          </cell>
        </row>
        <row r="390">
          <cell r="B390" t="str">
            <v>Marshalling Box</v>
          </cell>
          <cell r="C390" t="str">
            <v>No</v>
          </cell>
          <cell r="F390">
            <v>4500</v>
          </cell>
        </row>
        <row r="391">
          <cell r="B391" t="str">
            <v>MS angle 50x50x6 mm</v>
          </cell>
          <cell r="C391" t="str">
            <v>Kg</v>
          </cell>
          <cell r="F391">
            <v>34.92</v>
          </cell>
        </row>
        <row r="392">
          <cell r="B392" t="str">
            <v>MS Channel 100x50x6 mm</v>
          </cell>
          <cell r="C392" t="str">
            <v>Kg</v>
          </cell>
          <cell r="F392">
            <v>34.92</v>
          </cell>
        </row>
        <row r="393">
          <cell r="B393" t="str">
            <v>M.S.Channel 75x40x6 mm</v>
          </cell>
          <cell r="C393" t="str">
            <v>Kg</v>
          </cell>
          <cell r="F393">
            <v>34.92</v>
          </cell>
        </row>
        <row r="394">
          <cell r="B394" t="str">
            <v>M.S. Angel(75 X 40 mm)</v>
          </cell>
          <cell r="C394" t="str">
            <v>Kg</v>
          </cell>
          <cell r="F394">
            <v>34.92</v>
          </cell>
        </row>
        <row r="395">
          <cell r="B395" t="str">
            <v>M.S. Flats(50 X 10mm)</v>
          </cell>
          <cell r="C395" t="str">
            <v>Kg</v>
          </cell>
          <cell r="F395">
            <v>31.428000000000001</v>
          </cell>
        </row>
        <row r="396">
          <cell r="B396" t="str">
            <v>MS Flat 50 X 8 mm</v>
          </cell>
          <cell r="C396" t="str">
            <v>Kg</v>
          </cell>
          <cell r="F396">
            <v>31.428000000000001</v>
          </cell>
        </row>
        <row r="397">
          <cell r="B397" t="str">
            <v>MS Flat 75x10 mm</v>
          </cell>
          <cell r="C397" t="str">
            <v>Kg</v>
          </cell>
          <cell r="F397">
            <v>31.428000000000001</v>
          </cell>
        </row>
        <row r="398">
          <cell r="B398" t="str">
            <v>MS Flat 80x10 mm</v>
          </cell>
          <cell r="C398" t="str">
            <v>Kg</v>
          </cell>
          <cell r="F398">
            <v>31.428000000000001</v>
          </cell>
        </row>
        <row r="399">
          <cell r="B399" t="str">
            <v>Oil paint</v>
          </cell>
          <cell r="C399" t="str">
            <v>Kg</v>
          </cell>
          <cell r="F399">
            <v>250</v>
          </cell>
        </row>
        <row r="400">
          <cell r="B400" t="str">
            <v>Power Transformer 22/11 KV,   5 MVA (DY-11)</v>
          </cell>
          <cell r="C400" t="str">
            <v>No</v>
          </cell>
          <cell r="F400">
            <v>3600000</v>
          </cell>
        </row>
        <row r="401">
          <cell r="B401" t="str">
            <v>Power Transformer 22/11 KV,   10 MVA (DY-11)</v>
          </cell>
          <cell r="C401" t="str">
            <v>No</v>
          </cell>
          <cell r="F401">
            <v>6360000</v>
          </cell>
        </row>
        <row r="402">
          <cell r="B402" t="str">
            <v>Power Transformer 22/11 KV,   10 MVA (DZ-10)</v>
          </cell>
          <cell r="C402" t="str">
            <v>No</v>
          </cell>
          <cell r="F402">
            <v>7200000</v>
          </cell>
        </row>
        <row r="403">
          <cell r="B403" t="str">
            <v>Plinth for station Transformer</v>
          </cell>
          <cell r="C403" t="str">
            <v>Cmtr</v>
          </cell>
          <cell r="F403">
            <v>3982</v>
          </cell>
        </row>
        <row r="404">
          <cell r="B404" t="str">
            <v>PSC Pole 8 Mtr (200 KG)</v>
          </cell>
          <cell r="C404" t="str">
            <v>No</v>
          </cell>
          <cell r="F404">
            <v>1487</v>
          </cell>
        </row>
        <row r="405">
          <cell r="B405" t="str">
            <v>PSC Pole 8 Mtr (140 KG)</v>
          </cell>
          <cell r="C405" t="str">
            <v>No</v>
          </cell>
          <cell r="F405">
            <v>1383</v>
          </cell>
        </row>
        <row r="406">
          <cell r="B406" t="str">
            <v>PSC Pole 9 Mtr (200 KG)</v>
          </cell>
          <cell r="C406" t="str">
            <v>No</v>
          </cell>
          <cell r="F406">
            <v>1803</v>
          </cell>
        </row>
        <row r="407">
          <cell r="B407" t="str">
            <v>R.C.C. Pipe 150 mm 2 M</v>
          </cell>
          <cell r="C407" t="str">
            <v>No</v>
          </cell>
          <cell r="F407">
            <v>435</v>
          </cell>
        </row>
        <row r="408">
          <cell r="B408" t="str">
            <v>R.C.C. Pipe 200 mm 2 M</v>
          </cell>
          <cell r="C408" t="str">
            <v>No</v>
          </cell>
          <cell r="F408">
            <v>435</v>
          </cell>
        </row>
        <row r="409">
          <cell r="B409" t="str">
            <v>RCC  Tiles (0.6 x 0.5) Mtrs.</v>
          </cell>
          <cell r="C409" t="str">
            <v>No</v>
          </cell>
          <cell r="F409">
            <v>78</v>
          </cell>
        </row>
        <row r="410">
          <cell r="B410" t="str">
            <v>RCC Ring work for earthing pits</v>
          </cell>
          <cell r="C410" t="str">
            <v>No.</v>
          </cell>
          <cell r="F410">
            <v>200</v>
          </cell>
        </row>
        <row r="411">
          <cell r="B411" t="str">
            <v>RCC  half round pipe (1mtr)</v>
          </cell>
          <cell r="C411" t="str">
            <v>No.</v>
          </cell>
          <cell r="F411">
            <v>78</v>
          </cell>
        </row>
        <row r="412">
          <cell r="B412" t="str">
            <v>Red Oxide Paint for 2 coats</v>
          </cell>
          <cell r="C412" t="str">
            <v>Ltr</v>
          </cell>
          <cell r="F412">
            <v>46</v>
          </cell>
        </row>
        <row r="413">
          <cell r="B413" t="str">
            <v>Reel Insulator 25 / 20 mm</v>
          </cell>
          <cell r="C413" t="str">
            <v>No</v>
          </cell>
          <cell r="F413">
            <v>1</v>
          </cell>
        </row>
        <row r="414">
          <cell r="B414" t="str">
            <v>Salt</v>
          </cell>
          <cell r="C414" t="str">
            <v>Kg</v>
          </cell>
          <cell r="F414">
            <v>3</v>
          </cell>
        </row>
        <row r="415">
          <cell r="B415" t="str">
            <v>Silver paint</v>
          </cell>
          <cell r="C415" t="str">
            <v>Ltr</v>
          </cell>
          <cell r="F415">
            <v>80</v>
          </cell>
        </row>
        <row r="416">
          <cell r="B416" t="str">
            <v>Sleve Joints</v>
          </cell>
          <cell r="C416" t="str">
            <v>No</v>
          </cell>
          <cell r="F416">
            <v>100</v>
          </cell>
        </row>
        <row r="417">
          <cell r="B417" t="str">
            <v>Stay Wire 7/10</v>
          </cell>
          <cell r="C417" t="str">
            <v>Kg</v>
          </cell>
          <cell r="F417">
            <v>45</v>
          </cell>
        </row>
        <row r="418">
          <cell r="B418" t="str">
            <v>Stay Wire 7/8</v>
          </cell>
          <cell r="C418" t="str">
            <v>Kg</v>
          </cell>
          <cell r="F418">
            <v>44.71</v>
          </cell>
        </row>
        <row r="419">
          <cell r="B419" t="str">
            <v>Steel - Angle, Channel, Column , Structure</v>
          </cell>
          <cell r="C419" t="str">
            <v>Kg</v>
          </cell>
          <cell r="F419">
            <v>34.92</v>
          </cell>
        </row>
        <row r="420">
          <cell r="B420" t="str">
            <v>Column type HG(4 Nos.)-496.0 kg.</v>
          </cell>
          <cell r="C420" t="str">
            <v>MT</v>
          </cell>
          <cell r="F420">
            <v>34914.5</v>
          </cell>
        </row>
        <row r="421">
          <cell r="B421" t="str">
            <v>Beam type HA(2 Nos.)-261.0 Kg.</v>
          </cell>
          <cell r="C421" t="str">
            <v>MT</v>
          </cell>
          <cell r="F421">
            <v>34914.5</v>
          </cell>
        </row>
        <row r="422">
          <cell r="B422" t="str">
            <v>Column type HG( 6Nos.)-496.0 kg.</v>
          </cell>
          <cell r="C422" t="str">
            <v>MT</v>
          </cell>
          <cell r="F422">
            <v>34914.5</v>
          </cell>
        </row>
        <row r="423">
          <cell r="B423" t="str">
            <v>Beam type HA(4 Nos.)-261.0 Kg.</v>
          </cell>
          <cell r="C423" t="str">
            <v>MT</v>
          </cell>
          <cell r="F423">
            <v>34914.5</v>
          </cell>
        </row>
        <row r="424">
          <cell r="B424" t="str">
            <v>Steel - Flat</v>
          </cell>
          <cell r="C424" t="str">
            <v>Kg</v>
          </cell>
          <cell r="F424">
            <v>31.428000000000001</v>
          </cell>
        </row>
        <row r="425">
          <cell r="B425" t="str">
            <v>Strain Hardware for 30 Sq mm ACSR Conductor</v>
          </cell>
          <cell r="C425" t="str">
            <v>Set</v>
          </cell>
          <cell r="F425">
            <v>136.28</v>
          </cell>
        </row>
        <row r="426">
          <cell r="B426" t="str">
            <v>Strain Hardware for 55 Sq.mm AAAC</v>
          </cell>
          <cell r="C426" t="str">
            <v>Set</v>
          </cell>
          <cell r="F426">
            <v>146.72999999999999</v>
          </cell>
        </row>
        <row r="427">
          <cell r="B427" t="str">
            <v>Strain Hardware for 34 Sq.mm AAAC</v>
          </cell>
          <cell r="C427" t="str">
            <v>Set</v>
          </cell>
          <cell r="F427">
            <v>146.72999999999999</v>
          </cell>
        </row>
        <row r="428">
          <cell r="B428" t="str">
            <v>Strain Hardware for 80 Sq mm</v>
          </cell>
          <cell r="C428" t="str">
            <v>Set</v>
          </cell>
          <cell r="F428">
            <v>248.89</v>
          </cell>
        </row>
        <row r="429">
          <cell r="B429" t="str">
            <v>Structure for 22 KV PT</v>
          </cell>
          <cell r="C429" t="str">
            <v>Kg.</v>
          </cell>
          <cell r="F429">
            <v>34.92</v>
          </cell>
        </row>
        <row r="430">
          <cell r="B430" t="str">
            <v>Structure for 22 KV CT</v>
          </cell>
          <cell r="C430" t="str">
            <v>Kg.</v>
          </cell>
          <cell r="F430">
            <v>34.92</v>
          </cell>
        </row>
        <row r="431">
          <cell r="B431" t="str">
            <v>Structure for 22 KV L.A.</v>
          </cell>
          <cell r="C431" t="str">
            <v>Kg.</v>
          </cell>
          <cell r="F431">
            <v>34.92</v>
          </cell>
        </row>
        <row r="432">
          <cell r="B432" t="str">
            <v>Structure for 22 KV H/G.</v>
          </cell>
          <cell r="C432" t="str">
            <v>Kg.</v>
          </cell>
          <cell r="F432">
            <v>34.92</v>
          </cell>
        </row>
        <row r="433">
          <cell r="B433" t="str">
            <v>Structure for 11 KV PT</v>
          </cell>
          <cell r="C433" t="str">
            <v>Kg.</v>
          </cell>
          <cell r="F433">
            <v>34.92</v>
          </cell>
        </row>
        <row r="434">
          <cell r="B434" t="str">
            <v>Structure for 11 KV CT</v>
          </cell>
          <cell r="C434" t="str">
            <v>Kg.</v>
          </cell>
          <cell r="F434">
            <v>34.92</v>
          </cell>
        </row>
        <row r="435">
          <cell r="B435" t="str">
            <v>Structure for 11 KV L.A.</v>
          </cell>
          <cell r="C435" t="str">
            <v>Kg.</v>
          </cell>
          <cell r="F435">
            <v>34.92</v>
          </cell>
        </row>
        <row r="436">
          <cell r="B436" t="str">
            <v>Structure for 11 KV H/G.</v>
          </cell>
          <cell r="C436" t="str">
            <v>Kg.</v>
          </cell>
          <cell r="F436">
            <v>34.92</v>
          </cell>
        </row>
        <row r="437">
          <cell r="B437" t="str">
            <v>Structure for 33 KV LA + 11/22 KV LA (155 Kg X 2)</v>
          </cell>
          <cell r="C437" t="str">
            <v>Kg.</v>
          </cell>
          <cell r="F437">
            <v>34.92</v>
          </cell>
        </row>
        <row r="438">
          <cell r="B438" t="str">
            <v>Structure for Breaker and Capacitors</v>
          </cell>
          <cell r="C438" t="str">
            <v>Kg.</v>
          </cell>
          <cell r="F438">
            <v>34.92</v>
          </cell>
        </row>
        <row r="439">
          <cell r="B439" t="str">
            <v>Structure for 33 KV CT</v>
          </cell>
          <cell r="C439" t="str">
            <v>Kg</v>
          </cell>
          <cell r="F439">
            <v>34.92</v>
          </cell>
        </row>
        <row r="440">
          <cell r="B440" t="str">
            <v>Structure for 33 KV L.A.</v>
          </cell>
          <cell r="C440" t="str">
            <v>Kg</v>
          </cell>
          <cell r="F440">
            <v>34.92</v>
          </cell>
        </row>
        <row r="441">
          <cell r="B441" t="str">
            <v>Structure for 33 KV PT</v>
          </cell>
          <cell r="C441" t="str">
            <v>Kg</v>
          </cell>
          <cell r="F441">
            <v>34.92</v>
          </cell>
        </row>
        <row r="442">
          <cell r="B442" t="str">
            <v>Structure for Power T/F Neutral Earthing</v>
          </cell>
          <cell r="C442" t="str">
            <v>Kg</v>
          </cell>
          <cell r="F442">
            <v>34.92</v>
          </cell>
        </row>
        <row r="443">
          <cell r="B443" t="str">
            <v>Stud Pole H.T. 100 x 116 mm RSJ Pole 11 Rmt.</v>
          </cell>
          <cell r="C443" t="str">
            <v>No</v>
          </cell>
          <cell r="F443">
            <v>9699.6678240000001</v>
          </cell>
        </row>
        <row r="444">
          <cell r="B444" t="str">
            <v>Sundries such as N/B, Washers, Welding etc.</v>
          </cell>
          <cell r="C444" t="str">
            <v>L.S.</v>
          </cell>
          <cell r="F444">
            <v>2500</v>
          </cell>
        </row>
        <row r="445">
          <cell r="B445" t="str">
            <v>Sundries e.g. Ferulls, Glands, Lugs etc.</v>
          </cell>
          <cell r="C445" t="str">
            <v>L.S.</v>
          </cell>
          <cell r="F445">
            <v>2500</v>
          </cell>
        </row>
        <row r="446">
          <cell r="B446" t="str">
            <v>Sundries</v>
          </cell>
          <cell r="C446" t="str">
            <v>L.S.</v>
          </cell>
          <cell r="F446">
            <v>700</v>
          </cell>
        </row>
        <row r="447">
          <cell r="B447" t="str">
            <v>T-Connector for 100 sq mm conductor</v>
          </cell>
          <cell r="C447" t="str">
            <v>No</v>
          </cell>
          <cell r="F447">
            <v>700</v>
          </cell>
        </row>
        <row r="448">
          <cell r="B448" t="str">
            <v>T-Connector for 200 sq mm conductor(Compression type)</v>
          </cell>
          <cell r="C448" t="str">
            <v>No</v>
          </cell>
          <cell r="F448">
            <v>3200</v>
          </cell>
        </row>
        <row r="449">
          <cell r="B449" t="str">
            <v>Tubular pole 9 Mtr. Long 88.9C, 137.7 mm</v>
          </cell>
          <cell r="C449" t="str">
            <v>No</v>
          </cell>
          <cell r="F449">
            <v>3200</v>
          </cell>
        </row>
        <row r="450">
          <cell r="B450" t="str">
            <v>Wedge Connector for ANT to ANT conductor</v>
          </cell>
          <cell r="C450" t="str">
            <v>No</v>
          </cell>
          <cell r="F450">
            <v>150</v>
          </cell>
        </row>
        <row r="451">
          <cell r="B451" t="str">
            <v>Wedge Connector for GANT to GANT conductor</v>
          </cell>
          <cell r="C451" t="str">
            <v>No</v>
          </cell>
          <cell r="F451">
            <v>150</v>
          </cell>
        </row>
        <row r="452">
          <cell r="B452" t="str">
            <v>Wedge Connector for Weasel to Weasel conductor</v>
          </cell>
          <cell r="C452" t="str">
            <v>No</v>
          </cell>
          <cell r="F452">
            <v>225</v>
          </cell>
        </row>
        <row r="453">
          <cell r="B453" t="str">
            <v>XLPE Cable 22 kV 3C 50 sq.mm.</v>
          </cell>
          <cell r="C453" t="str">
            <v>Rmt</v>
          </cell>
          <cell r="F453">
            <v>850</v>
          </cell>
        </row>
        <row r="454">
          <cell r="B454" t="str">
            <v>Breaker Clamps</v>
          </cell>
          <cell r="C454" t="str">
            <v>Nos.</v>
          </cell>
          <cell r="F454">
            <v>1611.35</v>
          </cell>
        </row>
        <row r="455">
          <cell r="B455" t="str">
            <v>clamps for Isolator</v>
          </cell>
          <cell r="C455" t="str">
            <v>Nos.</v>
          </cell>
          <cell r="F455">
            <v>806.6</v>
          </cell>
        </row>
        <row r="456">
          <cell r="B456" t="str">
            <v>Clamps for CTs</v>
          </cell>
          <cell r="C456" t="str">
            <v>Nos.</v>
          </cell>
          <cell r="F456">
            <v>1126.6500000000001</v>
          </cell>
        </row>
        <row r="457">
          <cell r="B457" t="str">
            <v>Cable Glands,rerules and tape etc.</v>
          </cell>
          <cell r="C457" t="str">
            <v>L.S.</v>
          </cell>
          <cell r="F457">
            <v>500</v>
          </cell>
        </row>
        <row r="458">
          <cell r="B458" t="str">
            <v>Angle for fixing trays 50x50x6mm</v>
          </cell>
          <cell r="C458" t="str">
            <v>Kg.</v>
          </cell>
          <cell r="F458">
            <v>34.92</v>
          </cell>
        </row>
        <row r="459">
          <cell r="B459" t="str">
            <v>M.S.Flat 25x6 mm</v>
          </cell>
          <cell r="C459" t="str">
            <v>Kg.</v>
          </cell>
          <cell r="F459">
            <v>31.428000000000001</v>
          </cell>
        </row>
        <row r="460">
          <cell r="B460" t="str">
            <v>Hiring of Welding machine</v>
          </cell>
          <cell r="C460" t="str">
            <v>Nos.</v>
          </cell>
          <cell r="F460">
            <v>200</v>
          </cell>
        </row>
        <row r="461">
          <cell r="B461" t="str">
            <v>Brick &amp; Masonary works for earthing pit</v>
          </cell>
          <cell r="C461" t="str">
            <v>Nos.</v>
          </cell>
          <cell r="F461">
            <v>1302</v>
          </cell>
        </row>
        <row r="462">
          <cell r="B462" t="str">
            <v>Control Cable 2/4 sq.mm.</v>
          </cell>
          <cell r="C462" t="str">
            <v>Rmt.</v>
          </cell>
          <cell r="F462">
            <v>70</v>
          </cell>
        </row>
        <row r="463">
          <cell r="B463" t="str">
            <v>Painting/Hardware &amp; support with numbering of pole</v>
          </cell>
          <cell r="C463" t="str">
            <v>L.S.</v>
          </cell>
          <cell r="F463">
            <v>200</v>
          </cell>
        </row>
        <row r="464">
          <cell r="B464" t="str">
            <v>Painting of Supports &amp; fabricated materials</v>
          </cell>
          <cell r="C464" t="str">
            <v>L.S.</v>
          </cell>
          <cell r="F464">
            <v>140</v>
          </cell>
        </row>
        <row r="465">
          <cell r="B465" t="str">
            <v>ACSR 80 mm2 (Raccoon)/AAAC equivalent</v>
          </cell>
          <cell r="C465" t="str">
            <v>Rmt.</v>
          </cell>
          <cell r="F465">
            <v>50</v>
          </cell>
        </row>
        <row r="466">
          <cell r="B466" t="str">
            <v xml:space="preserve">LT Shackle  Insulator </v>
          </cell>
          <cell r="C466" t="str">
            <v>No.</v>
          </cell>
          <cell r="F466">
            <v>5.5</v>
          </cell>
        </row>
        <row r="467">
          <cell r="B467" t="str">
            <v>Jointing Sleeves for AAC</v>
          </cell>
          <cell r="C467" t="str">
            <v>No.</v>
          </cell>
          <cell r="F467">
            <v>30</v>
          </cell>
        </row>
        <row r="468">
          <cell r="B468" t="str">
            <v>Backfilling of supports with Boulders.</v>
          </cell>
          <cell r="C468" t="str">
            <v>No.</v>
          </cell>
          <cell r="F468">
            <v>36</v>
          </cell>
        </row>
        <row r="469">
          <cell r="B469" t="str">
            <v>22 KV st. through joints  for 3 C / 240 mm sq.</v>
          </cell>
          <cell r="C469" t="str">
            <v>No.</v>
          </cell>
          <cell r="F469">
            <v>13500</v>
          </cell>
        </row>
        <row r="470">
          <cell r="B470" t="str">
            <v>Misc. ( Bricks,sand,tremination kit and etc.)</v>
          </cell>
          <cell r="C470" t="str">
            <v>L.S.</v>
          </cell>
          <cell r="F470">
            <v>22000</v>
          </cell>
        </row>
        <row r="471">
          <cell r="B471" t="str">
            <v>22 KV st. through joints  for 3 C / 300 mm sq.</v>
          </cell>
          <cell r="C471" t="str">
            <v>No.</v>
          </cell>
          <cell r="F471">
            <v>14040</v>
          </cell>
        </row>
        <row r="472">
          <cell r="B472" t="str">
            <v>Suspension Hardware for 55 sq mm Condr.</v>
          </cell>
          <cell r="C472" t="str">
            <v>No.</v>
          </cell>
          <cell r="F472">
            <v>150</v>
          </cell>
        </row>
        <row r="473">
          <cell r="B473" t="str">
            <v>11 KV R.V.T.</v>
          </cell>
          <cell r="C473" t="str">
            <v>No.</v>
          </cell>
          <cell r="F473">
            <v>23296</v>
          </cell>
        </row>
        <row r="474">
          <cell r="B474" t="str">
            <v>Tension Hardware  for 100 sq.mm Conductor.</v>
          </cell>
          <cell r="C474" t="str">
            <v>No.</v>
          </cell>
          <cell r="F474">
            <v>291.83</v>
          </cell>
        </row>
        <row r="475">
          <cell r="B475" t="str">
            <v>Tension Hardware  for 200 sq.mm Conductor.</v>
          </cell>
          <cell r="C475" t="str">
            <v>No.</v>
          </cell>
          <cell r="F475">
            <v>472.68</v>
          </cell>
        </row>
        <row r="476">
          <cell r="B476" t="str">
            <v>ACSR  80 sqmm</v>
          </cell>
          <cell r="C476" t="str">
            <v>Rmt</v>
          </cell>
          <cell r="F476">
            <v>50</v>
          </cell>
        </row>
        <row r="477">
          <cell r="B477" t="str">
            <v>11 KV Ring main unit with Vaccum /SF6 /Air break switch &amp; two isolators for the same.</v>
          </cell>
          <cell r="C477" t="str">
            <v>Set</v>
          </cell>
          <cell r="F477">
            <v>281929.96788000001</v>
          </cell>
        </row>
        <row r="478">
          <cell r="B478" t="str">
            <v xml:space="preserve">Strain Hardware for0.2 ACSR for twin conductor </v>
          </cell>
          <cell r="C478" t="str">
            <v>Nos.</v>
          </cell>
          <cell r="F478">
            <v>538.72</v>
          </cell>
        </row>
        <row r="479">
          <cell r="B479" t="str">
            <v>PVC pipe 110 mm dia 4Kg/sqcm pressure</v>
          </cell>
          <cell r="C479" t="str">
            <v>Rmt</v>
          </cell>
          <cell r="F479">
            <v>80</v>
          </cell>
        </row>
        <row r="480">
          <cell r="B480" t="str">
            <v>Misc</v>
          </cell>
          <cell r="C480" t="str">
            <v>LS</v>
          </cell>
          <cell r="F480">
            <v>400</v>
          </cell>
        </row>
        <row r="481">
          <cell r="B481" t="str">
            <v>Replacement of Control Panel 22 KV</v>
          </cell>
          <cell r="C481" t="str">
            <v>Set</v>
          </cell>
          <cell r="F481">
            <v>67474.080000000002</v>
          </cell>
        </row>
        <row r="482">
          <cell r="B482" t="str">
            <v>Re - earthing</v>
          </cell>
          <cell r="C482" t="str">
            <v>No</v>
          </cell>
          <cell r="F482">
            <v>62940</v>
          </cell>
        </row>
        <row r="483">
          <cell r="B483" t="str">
            <v>11 KV Annunciator Panel</v>
          </cell>
          <cell r="C483" t="str">
            <v>No.</v>
          </cell>
          <cell r="F483">
            <v>5000</v>
          </cell>
        </row>
        <row r="484">
          <cell r="B484" t="str">
            <v>HT Pillar 22 KV</v>
          </cell>
          <cell r="C484" t="str">
            <v>No.</v>
          </cell>
          <cell r="F484">
            <v>68000</v>
          </cell>
        </row>
        <row r="485">
          <cell r="B485" t="str">
            <v>8 way feeder pillar with ACB</v>
          </cell>
          <cell r="C485" t="str">
            <v>No.</v>
          </cell>
          <cell r="F485">
            <v>83000</v>
          </cell>
        </row>
        <row r="486">
          <cell r="B486" t="str">
            <v>6 way feeder pillar with ACB</v>
          </cell>
          <cell r="C486" t="str">
            <v>No.</v>
          </cell>
          <cell r="F486">
            <v>69000</v>
          </cell>
        </row>
        <row r="487">
          <cell r="B487" t="str">
            <v>Earthing with GI pipe</v>
          </cell>
          <cell r="C487" t="str">
            <v>No.</v>
          </cell>
          <cell r="F487">
            <v>205.499</v>
          </cell>
        </row>
        <row r="488">
          <cell r="B488" t="str">
            <v>Earthing with GI plate</v>
          </cell>
          <cell r="C488" t="str">
            <v>No.</v>
          </cell>
          <cell r="F488">
            <v>1200</v>
          </cell>
        </row>
        <row r="489">
          <cell r="B489" t="str">
            <v>Civil Works  20 Sq. Mtr</v>
          </cell>
          <cell r="C489" t="str">
            <v>LS</v>
          </cell>
          <cell r="F489">
            <v>250000</v>
          </cell>
        </row>
        <row r="490">
          <cell r="B490" t="str">
            <v>Civil Works - Foundation Structure for Feeder Pillar,  RMU &amp; Transformer</v>
          </cell>
          <cell r="C490" t="str">
            <v>LS</v>
          </cell>
          <cell r="F490">
            <v>21000</v>
          </cell>
        </row>
        <row r="491">
          <cell r="B491" t="str">
            <v>Dist. Transformer 995 KVA, 11/0.4 kv</v>
          </cell>
          <cell r="C491" t="str">
            <v>LS</v>
          </cell>
          <cell r="F491">
            <v>935000.00000000012</v>
          </cell>
        </row>
        <row r="492">
          <cell r="B492" t="str">
            <v>Road resurfacing charges</v>
          </cell>
          <cell r="C492" t="str">
            <v>Rmt</v>
          </cell>
          <cell r="F492">
            <v>875</v>
          </cell>
        </row>
        <row r="493">
          <cell r="B493" t="str">
            <v>L.T.XLPE Armoured cable 4core 16sq.mm.</v>
          </cell>
          <cell r="C493" t="str">
            <v>Rmt</v>
          </cell>
          <cell r="F493">
            <v>76.972299888000009</v>
          </cell>
        </row>
        <row r="494">
          <cell r="B494" t="str">
            <v>LT Feeder pillar 4 way</v>
          </cell>
          <cell r="C494" t="str">
            <v>No</v>
          </cell>
          <cell r="F494">
            <v>19500</v>
          </cell>
        </row>
        <row r="495">
          <cell r="B495" t="str">
            <v>11 KV Isolators with EB (400 A)</v>
          </cell>
          <cell r="C495" t="str">
            <v>No.</v>
          </cell>
          <cell r="F495">
            <v>34944</v>
          </cell>
        </row>
        <row r="496">
          <cell r="B496" t="str">
            <v>L.T. XLPE Amourred 2C 16 Sqmm cable</v>
          </cell>
          <cell r="C496" t="str">
            <v>Rmt</v>
          </cell>
          <cell r="F496">
            <v>49.942087536000003</v>
          </cell>
        </row>
        <row r="497">
          <cell r="B497" t="str">
            <v>Foundation for RMU</v>
          </cell>
          <cell r="C497" t="str">
            <v>LS</v>
          </cell>
          <cell r="F497">
            <v>15000</v>
          </cell>
        </row>
        <row r="498">
          <cell r="B498" t="str">
            <v>11kV I D switchgear (1 I/c+1 B/c+4O/G)</v>
          </cell>
          <cell r="C498" t="str">
            <v>Set</v>
          </cell>
          <cell r="F498">
            <v>1402561.9151999999</v>
          </cell>
        </row>
        <row r="499">
          <cell r="B499" t="str">
            <v>Earthing HDG Flat 75 X 10 mm</v>
          </cell>
          <cell r="C499" t="str">
            <v>kg.</v>
          </cell>
          <cell r="F499">
            <v>41.427999999999997</v>
          </cell>
        </row>
        <row r="500">
          <cell r="B500" t="str">
            <v>Earthing HDG Flat 50 X 6 mm</v>
          </cell>
          <cell r="C500" t="str">
            <v>kg.</v>
          </cell>
          <cell r="F500">
            <v>41.427999999999997</v>
          </cell>
        </row>
        <row r="501">
          <cell r="B501" t="str">
            <v>C.I. Plates 2' X 2'</v>
          </cell>
          <cell r="C501" t="str">
            <v>No.</v>
          </cell>
          <cell r="F501">
            <v>200</v>
          </cell>
        </row>
        <row r="502">
          <cell r="B502" t="str">
            <v>C.I. Pipes 4" dia 3 Metre Long</v>
          </cell>
          <cell r="C502" t="str">
            <v>No.</v>
          </cell>
          <cell r="F502">
            <v>5860</v>
          </cell>
        </row>
        <row r="503">
          <cell r="B503" t="str">
            <v>Misc. for XLPE U/G Cable</v>
          </cell>
          <cell r="C503" t="str">
            <v>LS</v>
          </cell>
          <cell r="F503">
            <v>900</v>
          </cell>
        </row>
        <row r="504">
          <cell r="B504" t="str">
            <v>Misc. ( RCC Tiles/H.R.Pipe,sand,tremination kit and etc.)</v>
          </cell>
          <cell r="C504" t="str">
            <v>L.S.</v>
          </cell>
          <cell r="F504">
            <v>142000</v>
          </cell>
        </row>
        <row r="505">
          <cell r="B505" t="str">
            <v>Earthing materials</v>
          </cell>
          <cell r="C505" t="str">
            <v>L.S.</v>
          </cell>
          <cell r="F505">
            <v>300</v>
          </cell>
        </row>
        <row r="508">
          <cell r="B508" t="str">
            <v>11 KV 250 MVA Indoor Switch Gears comprising of 2 Incomer and 6 Single feeder &amp; Bus Coupler  with associated C.R Panels, V.C.B. for Incoming &amp; Bus Coup.for Feeder</v>
          </cell>
          <cell r="C508" t="str">
            <v>Set</v>
          </cell>
          <cell r="F508">
            <v>2420913.9485519999</v>
          </cell>
        </row>
        <row r="509">
          <cell r="B509" t="str">
            <v>100/1-1 A, 11 KV CT</v>
          </cell>
          <cell r="C509" t="str">
            <v>Nos.</v>
          </cell>
          <cell r="F509">
            <v>13978</v>
          </cell>
        </row>
        <row r="510">
          <cell r="B510" t="str">
            <v>11 KV  D. O set</v>
          </cell>
          <cell r="C510" t="str">
            <v>Set.</v>
          </cell>
          <cell r="F510">
            <v>3580</v>
          </cell>
        </row>
        <row r="511">
          <cell r="B511" t="str">
            <v>11 KV 250 MVA OD Single Feeder with Panel , Isolator CT etc</v>
          </cell>
          <cell r="C511" t="str">
            <v>Set</v>
          </cell>
          <cell r="F511">
            <v>363558</v>
          </cell>
        </row>
        <row r="512">
          <cell r="B512" t="str">
            <v>11 KV Feeder Pillar 4 Way</v>
          </cell>
          <cell r="C512" t="str">
            <v>No.</v>
          </cell>
          <cell r="F512">
            <v>65000</v>
          </cell>
        </row>
        <row r="513">
          <cell r="B513" t="str">
            <v>11 KV OD type VCB with directional relay with Bus coupler complete</v>
          </cell>
          <cell r="C513" t="str">
            <v>Set</v>
          </cell>
          <cell r="F513">
            <v>538968</v>
          </cell>
        </row>
        <row r="514">
          <cell r="B514" t="str">
            <v>11 KV VCB With C.T.; P.T&amp; Panel Indoor</v>
          </cell>
          <cell r="C514" t="str">
            <v>Set</v>
          </cell>
          <cell r="F514">
            <v>272382.40000000002</v>
          </cell>
        </row>
        <row r="515">
          <cell r="B515" t="str">
            <v>11KV HT O.S.F.</v>
          </cell>
          <cell r="C515" t="str">
            <v>Nos</v>
          </cell>
          <cell r="F515">
            <v>87000</v>
          </cell>
        </row>
        <row r="516">
          <cell r="B516" t="str">
            <v>180 KVAR, 11 KV Series Reactor</v>
          </cell>
          <cell r="C516" t="str">
            <v>Set</v>
          </cell>
          <cell r="F516">
            <v>465920</v>
          </cell>
        </row>
        <row r="517">
          <cell r="B517" t="str">
            <v>2.5 / 5 KV Megger (Mannual)</v>
          </cell>
          <cell r="C517" t="str">
            <v>No.</v>
          </cell>
          <cell r="F517">
            <v>22500</v>
          </cell>
        </row>
        <row r="518">
          <cell r="B518" t="str">
            <v>22  KV  OD  for 240  Sqmm cable (End Termination Joint)</v>
          </cell>
          <cell r="C518" t="str">
            <v>Nos</v>
          </cell>
          <cell r="F518">
            <v>11150</v>
          </cell>
        </row>
        <row r="519">
          <cell r="B519" t="str">
            <v>22 KV Post Insulator</v>
          </cell>
          <cell r="C519" t="str">
            <v>Nos</v>
          </cell>
          <cell r="F519">
            <v>750</v>
          </cell>
        </row>
        <row r="520">
          <cell r="B520" t="str">
            <v>22 KV Ring Main Unit</v>
          </cell>
          <cell r="C520" t="str">
            <v>No.</v>
          </cell>
          <cell r="F520">
            <v>350000</v>
          </cell>
        </row>
        <row r="521">
          <cell r="B521" t="str">
            <v>22 KV st. through joints  for 3 C / 95 mm sq.</v>
          </cell>
          <cell r="C521" t="str">
            <v>No</v>
          </cell>
          <cell r="F521">
            <v>10800</v>
          </cell>
        </row>
        <row r="522">
          <cell r="B522" t="str">
            <v>22 KV Str Thr Joints for  240 Sqmm cable</v>
          </cell>
          <cell r="C522" t="str">
            <v>Nos</v>
          </cell>
          <cell r="F522">
            <v>22000</v>
          </cell>
        </row>
        <row r="523">
          <cell r="B523" t="str">
            <v>22 KV Termination joint (OD)  for 3 C / 95 mm sq.</v>
          </cell>
          <cell r="C523" t="str">
            <v>No.</v>
          </cell>
          <cell r="F523">
            <v>6601</v>
          </cell>
        </row>
        <row r="524">
          <cell r="B524" t="str">
            <v>3960 KVAR, HT Capacitor  Bank, 22 KV</v>
          </cell>
          <cell r="C524" t="str">
            <v>Set</v>
          </cell>
          <cell r="F524">
            <v>369009</v>
          </cell>
        </row>
        <row r="525">
          <cell r="B525" t="str">
            <v>500 V Megger</v>
          </cell>
          <cell r="C525" t="str">
            <v>No.</v>
          </cell>
          <cell r="F525">
            <v>1500</v>
          </cell>
        </row>
        <row r="526">
          <cell r="B526" t="str">
            <v>ACB 800 Amp</v>
          </cell>
          <cell r="C526" t="str">
            <v>No.</v>
          </cell>
          <cell r="F526">
            <v>25375</v>
          </cell>
        </row>
        <row r="527">
          <cell r="B527" t="str">
            <v>Air Circuit Breaker 400 Amp</v>
          </cell>
          <cell r="C527" t="str">
            <v>No.</v>
          </cell>
          <cell r="F527">
            <v>24375</v>
          </cell>
        </row>
        <row r="528">
          <cell r="B528" t="str">
            <v>All Lugs (Assorted)</v>
          </cell>
          <cell r="C528" t="str">
            <v>Nos.</v>
          </cell>
          <cell r="F528">
            <v>20</v>
          </cell>
        </row>
        <row r="529">
          <cell r="B529" t="str">
            <v xml:space="preserve">Aluminium ladder (Adjustable) </v>
          </cell>
          <cell r="C529" t="str">
            <v>No.</v>
          </cell>
          <cell r="F529">
            <v>1250</v>
          </cell>
        </row>
        <row r="530">
          <cell r="B530" t="str">
            <v>Aluminium Paint for 1 coat</v>
          </cell>
          <cell r="C530" t="str">
            <v>Ltrs</v>
          </cell>
          <cell r="F530">
            <v>80</v>
          </cell>
        </row>
        <row r="531">
          <cell r="B531" t="str">
            <v>Anti Climbing Devices</v>
          </cell>
          <cell r="C531" t="str">
            <v>No.</v>
          </cell>
          <cell r="F531">
            <v>39</v>
          </cell>
        </row>
        <row r="532">
          <cell r="B532" t="str">
            <v xml:space="preserve">Bentonite clay </v>
          </cell>
          <cell r="C532" t="str">
            <v>Kg.</v>
          </cell>
          <cell r="F532">
            <v>10</v>
          </cell>
        </row>
        <row r="533">
          <cell r="B533" t="str">
            <v>Binding Tape</v>
          </cell>
          <cell r="C533" t="str">
            <v>Kg</v>
          </cell>
          <cell r="F533">
            <v>36</v>
          </cell>
        </row>
        <row r="534">
          <cell r="B534" t="str">
            <v>Binding Wire</v>
          </cell>
          <cell r="C534" t="str">
            <v>Kg</v>
          </cell>
          <cell r="F534">
            <v>60</v>
          </cell>
        </row>
        <row r="535">
          <cell r="B535" t="str">
            <v>Capacitance meter</v>
          </cell>
          <cell r="C535" t="str">
            <v>Nos.</v>
          </cell>
          <cell r="F535">
            <v>4500</v>
          </cell>
        </row>
        <row r="536">
          <cell r="B536" t="str">
            <v>Capacitor Cell 84 KVAR</v>
          </cell>
          <cell r="C536" t="str">
            <v>Nos.</v>
          </cell>
          <cell r="F536">
            <v>7500</v>
          </cell>
        </row>
        <row r="537">
          <cell r="B537" t="str">
            <v>1.2 MVAr, 11 kV Capacitor Bank</v>
          </cell>
          <cell r="F537">
            <v>118198.08</v>
          </cell>
        </row>
        <row r="538">
          <cell r="B538" t="str">
            <v>3.0 MVAr, 11 kV Capacitor Bank</v>
          </cell>
          <cell r="F538">
            <v>291346.15384615381</v>
          </cell>
        </row>
        <row r="539">
          <cell r="B539" t="str">
            <v>2.4 MVAr, 11 kV Capacitor Bank</v>
          </cell>
          <cell r="F539">
            <v>240384.61538461538</v>
          </cell>
        </row>
        <row r="540">
          <cell r="B540" t="str">
            <v>Structure for Series Reactor(Set)</v>
          </cell>
          <cell r="C540" t="str">
            <v>L.S.</v>
          </cell>
          <cell r="F540">
            <v>10764.9</v>
          </cell>
        </row>
        <row r="541">
          <cell r="B541" t="str">
            <v>0.9688 KVAr, 11 kv, 1 Ph, Al winded series reactor</v>
          </cell>
          <cell r="C541" t="str">
            <v>Set</v>
          </cell>
          <cell r="F541">
            <v>46153.846153846149</v>
          </cell>
        </row>
        <row r="542">
          <cell r="B542" t="str">
            <v>2.42 KVAr, 11 kv, 1 Ph, Al winded series reactor</v>
          </cell>
          <cell r="C542" t="str">
            <v>Set</v>
          </cell>
          <cell r="F542">
            <v>89423.076923076922</v>
          </cell>
        </row>
        <row r="543">
          <cell r="B543" t="str">
            <v>1.93 KVAr, 11 kv, 1 Ph, Al winded series reactor</v>
          </cell>
          <cell r="C543" t="str">
            <v>Set</v>
          </cell>
          <cell r="F543">
            <v>54807.692307692305</v>
          </cell>
        </row>
        <row r="544">
          <cell r="B544" t="str">
            <v>72 kVAr, 11 kV series reactor</v>
          </cell>
          <cell r="C544" t="str">
            <v>Set</v>
          </cell>
          <cell r="F544">
            <v>265580</v>
          </cell>
        </row>
        <row r="545">
          <cell r="B545" t="str">
            <v>11 kV, 110/190 V Residual voltage transformer</v>
          </cell>
          <cell r="F545">
            <v>23296</v>
          </cell>
        </row>
        <row r="546">
          <cell r="B546" t="str">
            <v>Clamp for 22 KV VCB</v>
          </cell>
          <cell r="C546" t="str">
            <v>No</v>
          </cell>
          <cell r="F546">
            <v>1610</v>
          </cell>
        </row>
        <row r="547">
          <cell r="B547" t="str">
            <v>Clamps for 22 KV C.T.</v>
          </cell>
          <cell r="C547" t="str">
            <v>No</v>
          </cell>
          <cell r="F547">
            <v>1125</v>
          </cell>
        </row>
        <row r="548">
          <cell r="B548" t="str">
            <v>Clamps for 22 KV Isolator</v>
          </cell>
          <cell r="C548" t="str">
            <v>No</v>
          </cell>
          <cell r="F548">
            <v>805</v>
          </cell>
        </row>
        <row r="549">
          <cell r="B549" t="str">
            <v>Clamps for 22 KV P.T.</v>
          </cell>
          <cell r="C549" t="str">
            <v>No</v>
          </cell>
          <cell r="F549">
            <v>1125</v>
          </cell>
        </row>
        <row r="550">
          <cell r="B550" t="str">
            <v xml:space="preserve">Connectors for T/F Bushing </v>
          </cell>
          <cell r="C550" t="str">
            <v>Nos.</v>
          </cell>
          <cell r="F550">
            <v>3222.7</v>
          </cell>
        </row>
        <row r="551">
          <cell r="B551" t="str">
            <v>CR Panel for 11 KV Capacitor bank with relay</v>
          </cell>
          <cell r="C551" t="str">
            <v>set</v>
          </cell>
          <cell r="F551">
            <v>84269.645856000003</v>
          </cell>
        </row>
        <row r="552">
          <cell r="B552" t="str">
            <v>Control C&amp;R Panel 22 KV for feeder with accessories.</v>
          </cell>
          <cell r="C552" t="str">
            <v>Nos</v>
          </cell>
          <cell r="F552">
            <v>84269.645856000003</v>
          </cell>
        </row>
        <row r="553">
          <cell r="B553" t="str">
            <v>CR Panel for 33/22 KV line breaker with 1/5A relay</v>
          </cell>
          <cell r="C553" t="str">
            <v>Set</v>
          </cell>
          <cell r="F553">
            <v>84269.645856000003</v>
          </cell>
        </row>
        <row r="554">
          <cell r="B554" t="str">
            <v>Crimping of jumpers at cut points</v>
          </cell>
          <cell r="C554" t="str">
            <v>No.</v>
          </cell>
          <cell r="F554">
            <v>1200</v>
          </cell>
        </row>
        <row r="555">
          <cell r="B555" t="str">
            <v>CT 100/5 A LT (Ring Type)</v>
          </cell>
          <cell r="C555" t="str">
            <v>Nos.</v>
          </cell>
          <cell r="F555">
            <v>2000</v>
          </cell>
        </row>
        <row r="556">
          <cell r="B556" t="str">
            <v>CT 200/5 A LT (Ring Type)</v>
          </cell>
          <cell r="C556" t="str">
            <v>Nos.</v>
          </cell>
          <cell r="F556">
            <v>2000</v>
          </cell>
        </row>
        <row r="557">
          <cell r="B557" t="str">
            <v>CT 200-100/1-1 A , 33 KV</v>
          </cell>
          <cell r="C557" t="str">
            <v>Nos.</v>
          </cell>
          <cell r="F557">
            <v>20000</v>
          </cell>
        </row>
        <row r="558">
          <cell r="B558" t="str">
            <v>CT 200-100/1-1 A , 22 KV</v>
          </cell>
          <cell r="C558" t="str">
            <v>Nos.</v>
          </cell>
          <cell r="F558">
            <v>20000</v>
          </cell>
        </row>
        <row r="559">
          <cell r="B559" t="str">
            <v>CT 50/5 A LT (Ring Type)</v>
          </cell>
          <cell r="C559" t="str">
            <v>Nos.</v>
          </cell>
          <cell r="F559">
            <v>2000</v>
          </cell>
        </row>
        <row r="560">
          <cell r="B560" t="str">
            <v>Dicharge rod for 33 KV</v>
          </cell>
          <cell r="C560" t="str">
            <v>Set</v>
          </cell>
          <cell r="F560">
            <v>500</v>
          </cell>
        </row>
        <row r="561">
          <cell r="B561" t="str">
            <v>Digital Multi meter (10 Amp)</v>
          </cell>
          <cell r="C561" t="str">
            <v>No.</v>
          </cell>
          <cell r="F561">
            <v>1600</v>
          </cell>
        </row>
        <row r="562">
          <cell r="B562" t="str">
            <v>Digital Tong tester (1000 Amp., 500 V) With associated accessories.</v>
          </cell>
          <cell r="C562" t="str">
            <v>No.</v>
          </cell>
          <cell r="F562">
            <v>2450</v>
          </cell>
        </row>
        <row r="563">
          <cell r="B563" t="str">
            <v>Discharge rod for 11 KV</v>
          </cell>
          <cell r="C563" t="str">
            <v>Set</v>
          </cell>
          <cell r="F563">
            <v>500</v>
          </cell>
        </row>
        <row r="564">
          <cell r="B564" t="str">
            <v>Discharge rod for 22 KV</v>
          </cell>
          <cell r="C564" t="str">
            <v>Set</v>
          </cell>
          <cell r="F564">
            <v>500</v>
          </cell>
        </row>
        <row r="565">
          <cell r="B565" t="str">
            <v>DTC Metring with Box, single core L.T. XLPE cable (16 sq.mm., 120 mtr length) and other allied material.</v>
          </cell>
          <cell r="C565" t="str">
            <v>LS</v>
          </cell>
          <cell r="F565">
            <v>9812.4</v>
          </cell>
        </row>
        <row r="566">
          <cell r="B566" t="str">
            <v>DTC Metring with Box, single core L.T. XLPE cable (35 sq.mm., 120 mtr length) and other allied material.</v>
          </cell>
          <cell r="C566" t="str">
            <v>LS</v>
          </cell>
          <cell r="F566">
            <v>11306.4</v>
          </cell>
        </row>
        <row r="567">
          <cell r="B567" t="str">
            <v>DTC Metring with Box, single core L.T. XLPE cable (70 sq.mm., 120 mtr length) and other allied material.</v>
          </cell>
          <cell r="C567" t="str">
            <v>LS</v>
          </cell>
          <cell r="F567">
            <v>13735.2</v>
          </cell>
        </row>
        <row r="568">
          <cell r="B568" t="str">
            <v>DTC Metring with Box, single core L.T. XLPE cable (185 sq.mm., 200 mtr length) and other allied material.</v>
          </cell>
          <cell r="C568" t="str">
            <v>LS</v>
          </cell>
          <cell r="F568">
            <v>21268.799999999999</v>
          </cell>
        </row>
        <row r="569">
          <cell r="B569" t="str">
            <v>DTC Metring with Box, single core L.T. XLPE cable (300 sq.mm., 280 mtr length) and other allied material.</v>
          </cell>
          <cell r="C569" t="str">
            <v>LS</v>
          </cell>
          <cell r="F569">
            <v>28282.799999999999</v>
          </cell>
        </row>
        <row r="570">
          <cell r="B570" t="str">
            <v>DTC Metring with Box, single core L.T. XLPE cable (300 sq.mm., 320 mtr length) and other allied material for 630 KVA</v>
          </cell>
          <cell r="C570" t="str">
            <v>LS</v>
          </cell>
          <cell r="F570">
            <v>51265.599999999999</v>
          </cell>
        </row>
        <row r="571">
          <cell r="B571" t="str">
            <v>DTC Metring with Box, single core L.T. XLPE cable (300 sq.mm., 320 mtr length) and other allied material for 995 KVA</v>
          </cell>
          <cell r="C571" t="str">
            <v>LS</v>
          </cell>
          <cell r="F571">
            <v>72648.399999999994</v>
          </cell>
        </row>
        <row r="572">
          <cell r="B572" t="str">
            <v>Earth tester 200 Amp. 2000 Ohm</v>
          </cell>
          <cell r="C572" t="str">
            <v>Nos.</v>
          </cell>
          <cell r="F572">
            <v>8000</v>
          </cell>
        </row>
        <row r="573">
          <cell r="B573" t="str">
            <v>Earthing Sets H.T with clamp</v>
          </cell>
          <cell r="C573" t="str">
            <v>Set</v>
          </cell>
          <cell r="F573">
            <v>5860</v>
          </cell>
        </row>
        <row r="574">
          <cell r="B574" t="str">
            <v>Emergency Artificial resperation kit</v>
          </cell>
          <cell r="C574" t="str">
            <v>Set</v>
          </cell>
          <cell r="F574">
            <v>1500</v>
          </cell>
        </row>
        <row r="575">
          <cell r="B575" t="str">
            <v>G. I Structure for 22 KV H/G.</v>
          </cell>
          <cell r="C575" t="str">
            <v>Kg.</v>
          </cell>
          <cell r="F575">
            <v>44.92</v>
          </cell>
        </row>
        <row r="576">
          <cell r="B576" t="str">
            <v>G.I Angles (50X50X6mm) forcable tray</v>
          </cell>
          <cell r="C576" t="str">
            <v>Kg.</v>
          </cell>
          <cell r="F576">
            <v>44.92</v>
          </cell>
        </row>
        <row r="577">
          <cell r="B577" t="str">
            <v>G.I Flat 50x10 mm</v>
          </cell>
          <cell r="C577" t="str">
            <v>Kg.</v>
          </cell>
          <cell r="F577">
            <v>41.427999999999997</v>
          </cell>
        </row>
        <row r="578">
          <cell r="B578" t="str">
            <v>G.I Flat 75x10 mm</v>
          </cell>
          <cell r="C578" t="str">
            <v>Kg.</v>
          </cell>
          <cell r="F578">
            <v>41.427999999999997</v>
          </cell>
        </row>
        <row r="579">
          <cell r="B579" t="str">
            <v>G.I Structure for 22 KV PT</v>
          </cell>
          <cell r="C579" t="str">
            <v>Kg.</v>
          </cell>
          <cell r="F579">
            <v>41.427999999999997</v>
          </cell>
        </row>
        <row r="580">
          <cell r="B580" t="str">
            <v>G.I. Pipe 200 mm</v>
          </cell>
          <cell r="C580" t="str">
            <v>Mtr.</v>
          </cell>
          <cell r="F580">
            <v>186.93</v>
          </cell>
        </row>
        <row r="581">
          <cell r="B581" t="str">
            <v>G.I..Flat 50 x 6 mm</v>
          </cell>
          <cell r="C581" t="str">
            <v>Kg.</v>
          </cell>
          <cell r="F581">
            <v>41.427999999999997</v>
          </cell>
        </row>
        <row r="582">
          <cell r="B582" t="str">
            <v>G.I.Angle 50x50x6mm</v>
          </cell>
          <cell r="C582" t="str">
            <v>Kg.</v>
          </cell>
          <cell r="F582">
            <v>44.92</v>
          </cell>
        </row>
        <row r="583">
          <cell r="B583" t="str">
            <v>G.I.Angle 75x40 mm</v>
          </cell>
          <cell r="C583" t="str">
            <v>Kg.</v>
          </cell>
          <cell r="F583">
            <v>44.92</v>
          </cell>
        </row>
        <row r="584">
          <cell r="B584" t="str">
            <v>G.I.Channel  100x50x6mm</v>
          </cell>
          <cell r="C584" t="str">
            <v>Kg.</v>
          </cell>
          <cell r="F584">
            <v>44.92</v>
          </cell>
        </row>
        <row r="585">
          <cell r="B585" t="str">
            <v>G.I.Channel 75x40x6mm</v>
          </cell>
          <cell r="C585" t="str">
            <v>Kg.</v>
          </cell>
          <cell r="F585">
            <v>44.92</v>
          </cell>
        </row>
        <row r="586">
          <cell r="B586" t="str">
            <v>G.I.Strip (25 X 3 mm)</v>
          </cell>
          <cell r="C586" t="str">
            <v>Kg.</v>
          </cell>
          <cell r="F586">
            <v>41.427999999999997</v>
          </cell>
        </row>
        <row r="587">
          <cell r="B587" t="str">
            <v>Hand Gloves</v>
          </cell>
          <cell r="C587" t="str">
            <v>Pairs</v>
          </cell>
          <cell r="F587">
            <v>650</v>
          </cell>
        </row>
        <row r="588">
          <cell r="B588" t="str">
            <v>HT Cable Joint Chamber (Civil)</v>
          </cell>
          <cell r="C588" t="str">
            <v>Nos</v>
          </cell>
          <cell r="F588">
            <v>1000</v>
          </cell>
        </row>
        <row r="589">
          <cell r="B589" t="str">
            <v>Jointing Slevees compression type, 80 sqmm</v>
          </cell>
          <cell r="C589" t="str">
            <v>Nos.</v>
          </cell>
          <cell r="F589">
            <v>425</v>
          </cell>
        </row>
        <row r="590">
          <cell r="B590" t="str">
            <v>L. T. PVC Cable 3.5 x 240 sq. mm / XLPE</v>
          </cell>
          <cell r="C590" t="str">
            <v>Rmt.</v>
          </cell>
          <cell r="F590">
            <v>496.77467999999999</v>
          </cell>
        </row>
        <row r="591">
          <cell r="B591" t="str">
            <v>L. T. PVC Cable 3.5 x 300 sq. mm / XLPE</v>
          </cell>
          <cell r="C591" t="str">
            <v>Rmt.</v>
          </cell>
          <cell r="F591">
            <v>609.64730999999995</v>
          </cell>
        </row>
        <row r="592">
          <cell r="B592" t="str">
            <v>L.T.Dist.Boxes 200 KVA with KitKat</v>
          </cell>
          <cell r="C592" t="str">
            <v>No</v>
          </cell>
          <cell r="F592">
            <v>30000</v>
          </cell>
        </row>
        <row r="593">
          <cell r="B593" t="str">
            <v>L.T. Feedar Pillar 6 Way With ACB</v>
          </cell>
          <cell r="C593" t="str">
            <v>No</v>
          </cell>
          <cell r="F593">
            <v>69000</v>
          </cell>
        </row>
        <row r="594">
          <cell r="B594" t="str">
            <v>L.T. jointing kits for 120 Sqmm</v>
          </cell>
          <cell r="C594" t="str">
            <v>No</v>
          </cell>
          <cell r="F594">
            <v>500</v>
          </cell>
        </row>
        <row r="595">
          <cell r="B595" t="str">
            <v>LT Jointing kits  for 185 Sqmm</v>
          </cell>
          <cell r="C595" t="str">
            <v>No</v>
          </cell>
          <cell r="F595">
            <v>720</v>
          </cell>
        </row>
        <row r="596">
          <cell r="B596" t="str">
            <v>L.T. jointing kits for 95 Sqmm</v>
          </cell>
          <cell r="C596" t="str">
            <v>No</v>
          </cell>
          <cell r="F596">
            <v>450</v>
          </cell>
        </row>
        <row r="597">
          <cell r="B597" t="str">
            <v>L.T. jointing kits for 70 Sqmm</v>
          </cell>
          <cell r="C597" t="str">
            <v>No</v>
          </cell>
          <cell r="F597">
            <v>400</v>
          </cell>
        </row>
        <row r="598">
          <cell r="B598" t="str">
            <v>LT XLPE Armoured Cable 3 1/2C X 95 Sq mm</v>
          </cell>
          <cell r="C598" t="str">
            <v>Rmt</v>
          </cell>
          <cell r="F598">
            <v>178.5604161</v>
          </cell>
        </row>
        <row r="599">
          <cell r="B599" t="str">
            <v>Earthing Set LT</v>
          </cell>
          <cell r="C599" t="str">
            <v>Nos</v>
          </cell>
          <cell r="F599">
            <v>148.72</v>
          </cell>
        </row>
        <row r="600">
          <cell r="B600" t="str">
            <v>LT Fixed Capacitor 18 KVAR</v>
          </cell>
          <cell r="C600" t="str">
            <v>Nos.</v>
          </cell>
          <cell r="F600">
            <v>5400</v>
          </cell>
        </row>
        <row r="601">
          <cell r="B601" t="str">
            <v>LT Fixed Capacitor 9 KVAR</v>
          </cell>
          <cell r="C601" t="str">
            <v>Nos.</v>
          </cell>
          <cell r="F601">
            <v>2700</v>
          </cell>
        </row>
        <row r="602">
          <cell r="B602" t="str">
            <v>L.T.Spacers</v>
          </cell>
          <cell r="C602" t="str">
            <v>Nos.</v>
          </cell>
          <cell r="F602">
            <v>80</v>
          </cell>
        </row>
        <row r="603">
          <cell r="B603" t="str">
            <v>LT St.through joints for 185 sqmm</v>
          </cell>
          <cell r="C603" t="str">
            <v>No.</v>
          </cell>
          <cell r="F603">
            <v>720</v>
          </cell>
        </row>
        <row r="604">
          <cell r="B604" t="str">
            <v>LT St.through joints for 240 sqmm</v>
          </cell>
          <cell r="C604" t="str">
            <v>No.</v>
          </cell>
          <cell r="F604">
            <v>1045</v>
          </cell>
        </row>
        <row r="605">
          <cell r="B605" t="str">
            <v>LT St.through joints for 300 sqmm</v>
          </cell>
          <cell r="C605" t="str">
            <v>Nos</v>
          </cell>
          <cell r="F605">
            <v>1045</v>
          </cell>
        </row>
        <row r="606">
          <cell r="B606" t="str">
            <v>Non Magnetic stainless steel nut bolt with plain washer</v>
          </cell>
          <cell r="C606" t="str">
            <v>Kg</v>
          </cell>
          <cell r="F606">
            <v>90</v>
          </cell>
        </row>
        <row r="607">
          <cell r="B607" t="str">
            <v>Palm Type Clamp (Compression Type)</v>
          </cell>
          <cell r="C607" t="str">
            <v>Nos.</v>
          </cell>
          <cell r="F607">
            <v>805.86</v>
          </cell>
        </row>
        <row r="608">
          <cell r="B608" t="str">
            <v>PG Clamp</v>
          </cell>
          <cell r="C608" t="str">
            <v>Nos.</v>
          </cell>
          <cell r="F608">
            <v>23</v>
          </cell>
        </row>
        <row r="609">
          <cell r="B609" t="str">
            <v>PVC Pipe 110 mm Dia 4 Kg/sqmm</v>
          </cell>
          <cell r="C609" t="str">
            <v>Mtr.</v>
          </cell>
          <cell r="F609">
            <v>80</v>
          </cell>
        </row>
        <row r="610">
          <cell r="B610" t="str">
            <v>RCC Ring work for earthing pits</v>
          </cell>
          <cell r="C610" t="str">
            <v>No.</v>
          </cell>
          <cell r="F610">
            <v>200</v>
          </cell>
        </row>
        <row r="611">
          <cell r="B611" t="str">
            <v>Red Bricks</v>
          </cell>
          <cell r="C611" t="str">
            <v>No.</v>
          </cell>
          <cell r="F611">
            <v>2</v>
          </cell>
        </row>
        <row r="612">
          <cell r="B612" t="str">
            <v>Rubberised oil corksheet 5mm</v>
          </cell>
          <cell r="C612" t="str">
            <v>Nos.</v>
          </cell>
          <cell r="F612">
            <v>336</v>
          </cell>
        </row>
        <row r="613">
          <cell r="B613" t="str">
            <v>Rubberised oil corksheet 8mm</v>
          </cell>
          <cell r="C613" t="str">
            <v>Nos.</v>
          </cell>
          <cell r="F613">
            <v>620</v>
          </cell>
        </row>
        <row r="614">
          <cell r="B614" t="str">
            <v>Sand</v>
          </cell>
          <cell r="C614" t="str">
            <v>Cum</v>
          </cell>
          <cell r="F614">
            <v>174</v>
          </cell>
        </row>
        <row r="615">
          <cell r="B615" t="str">
            <v>Special type lugs for 100 sqmm</v>
          </cell>
          <cell r="C615" t="str">
            <v>Nos.</v>
          </cell>
          <cell r="F615">
            <v>450</v>
          </cell>
        </row>
        <row r="616">
          <cell r="B616" t="str">
            <v xml:space="preserve">T Connectors suitable for 200 sqmm twin conductor </v>
          </cell>
          <cell r="C616" t="str">
            <v>Nos.</v>
          </cell>
          <cell r="F616">
            <v>750</v>
          </cell>
        </row>
        <row r="617">
          <cell r="B617" t="str">
            <v>Tool box with ratchet spanner,flat spanners,box spanner, plier, screwdriver, hammer ,hacksaw with blades, chisel,files (Standard make)</v>
          </cell>
          <cell r="C617" t="str">
            <v>No.</v>
          </cell>
          <cell r="F617">
            <v>3000</v>
          </cell>
        </row>
        <row r="618">
          <cell r="B618" t="str">
            <v>Cable Trays 2.5 Mtr. X 6" W</v>
          </cell>
          <cell r="C618" t="str">
            <v>Nos.</v>
          </cell>
          <cell r="F618">
            <v>250</v>
          </cell>
        </row>
        <row r="619">
          <cell r="B619" t="str">
            <v>Welding Rods</v>
          </cell>
          <cell r="C619" t="str">
            <v>Nos.</v>
          </cell>
          <cell r="F619">
            <v>2</v>
          </cell>
        </row>
        <row r="620">
          <cell r="B620" t="str">
            <v>30 Volt Non directional type Electronic Static relay (Numeric Relay)</v>
          </cell>
          <cell r="C620" t="str">
            <v>Nos.</v>
          </cell>
          <cell r="F620">
            <v>18500</v>
          </cell>
        </row>
        <row r="622">
          <cell r="B622" t="str">
            <v>Distribution T/F 22 / .433 KV 25 KVA O/D</v>
          </cell>
          <cell r="C622" t="str">
            <v>No.</v>
          </cell>
          <cell r="F622">
            <v>94000</v>
          </cell>
        </row>
        <row r="623">
          <cell r="B623" t="str">
            <v>GI Bend 20 mm.</v>
          </cell>
          <cell r="C623" t="str">
            <v>No.</v>
          </cell>
          <cell r="F623">
            <v>12</v>
          </cell>
        </row>
        <row r="624">
          <cell r="B624" t="str">
            <v>GI Coupling 20 mm.</v>
          </cell>
          <cell r="C624" t="str">
            <v>No.</v>
          </cell>
          <cell r="F624">
            <v>5</v>
          </cell>
        </row>
        <row r="625">
          <cell r="B625" t="str">
            <v>Guard Loops 5 wire</v>
          </cell>
          <cell r="C625" t="str">
            <v>Kg.</v>
          </cell>
          <cell r="F625">
            <v>41.45</v>
          </cell>
        </row>
        <row r="626">
          <cell r="B626" t="str">
            <v>Kit Kat fuse 250 V 15 A</v>
          </cell>
          <cell r="C626" t="str">
            <v>No.</v>
          </cell>
          <cell r="F626">
            <v>25</v>
          </cell>
        </row>
        <row r="627">
          <cell r="B627" t="str">
            <v>Power Transformer 33/22 KV 5 MVA</v>
          </cell>
          <cell r="C627" t="str">
            <v>No.</v>
          </cell>
          <cell r="F627">
            <v>2693677.8780148183</v>
          </cell>
        </row>
        <row r="628">
          <cell r="B628" t="str">
            <v>Power Transformer 33/22 KV 10 MVA</v>
          </cell>
          <cell r="C628" t="str">
            <v>No.</v>
          </cell>
          <cell r="F628">
            <v>5145334.4487372525</v>
          </cell>
        </row>
        <row r="629">
          <cell r="B629" t="str">
            <v>SLD Board 11 KV side</v>
          </cell>
          <cell r="C629" t="str">
            <v>No.</v>
          </cell>
          <cell r="F629">
            <v>500</v>
          </cell>
        </row>
        <row r="630">
          <cell r="B630" t="str">
            <v>SLD Board 22 KV side</v>
          </cell>
          <cell r="C630" t="str">
            <v>No.</v>
          </cell>
          <cell r="F630">
            <v>500</v>
          </cell>
        </row>
        <row r="631">
          <cell r="B631" t="str">
            <v xml:space="preserve">Sub-station Board (Name) with angle stand </v>
          </cell>
          <cell r="C631" t="str">
            <v>No.</v>
          </cell>
          <cell r="F631">
            <v>3000</v>
          </cell>
        </row>
        <row r="632">
          <cell r="B632" t="str">
            <v>Battery Accessories such as hydrometer,cell tester, Acid can, distilled water can,handgloves etc.</v>
          </cell>
          <cell r="C632" t="str">
            <v>Set</v>
          </cell>
          <cell r="F632">
            <v>750</v>
          </cell>
        </row>
        <row r="633">
          <cell r="B633" t="str">
            <v>2 no.s 8W CFL lamps with one suitable invertor ( DC to AC)</v>
          </cell>
          <cell r="C633" t="str">
            <v>Set</v>
          </cell>
          <cell r="F633">
            <v>500</v>
          </cell>
        </row>
        <row r="634">
          <cell r="B634" t="str">
            <v>2 Cell torch</v>
          </cell>
          <cell r="C634" t="str">
            <v>No.</v>
          </cell>
          <cell r="F634">
            <v>45</v>
          </cell>
        </row>
        <row r="635">
          <cell r="B635" t="str">
            <v>3 Cell torch</v>
          </cell>
          <cell r="C635" t="str">
            <v>No.</v>
          </cell>
          <cell r="F635">
            <v>65</v>
          </cell>
        </row>
        <row r="636">
          <cell r="B636" t="str">
            <v xml:space="preserve">Name plate painting for all equipments </v>
          </cell>
          <cell r="C636" t="str">
            <v>L.S.</v>
          </cell>
          <cell r="F636">
            <v>500</v>
          </cell>
        </row>
        <row r="637">
          <cell r="B637" t="str">
            <v>Safety Items as per the requirement of electrical inspector as under</v>
          </cell>
          <cell r="C637" t="str">
            <v>L.S.</v>
          </cell>
          <cell r="F637">
            <v>7500</v>
          </cell>
        </row>
        <row r="638">
          <cell r="B638" t="str">
            <v>a)      First Aid Box</v>
          </cell>
        </row>
        <row r="639">
          <cell r="B639" t="str">
            <v>b)      Shock treatment chart</v>
          </cell>
        </row>
        <row r="640">
          <cell r="B640" t="str">
            <v>c)       Rubber matts 8 mm thick</v>
          </cell>
        </row>
        <row r="641">
          <cell r="B641" t="str">
            <v>d)      4 Fire buckets with sand &amp; M.S. Hooks / stand</v>
          </cell>
        </row>
        <row r="642">
          <cell r="B642" t="str">
            <v>e)      Helmet</v>
          </cell>
        </row>
        <row r="643">
          <cell r="B643" t="str">
            <v>f)       Hand gloves</v>
          </cell>
        </row>
        <row r="644">
          <cell r="B644" t="str">
            <v>g)      2 Nos. Fire extinguisher</v>
          </cell>
        </row>
        <row r="645">
          <cell r="B645" t="str">
            <v>Land development</v>
          </cell>
          <cell r="C645" t="str">
            <v>L.S.</v>
          </cell>
          <cell r="F645">
            <v>223368</v>
          </cell>
        </row>
        <row r="646">
          <cell r="B646" t="str">
            <v xml:space="preserve">Control room "C"  type </v>
          </cell>
          <cell r="C646" t="str">
            <v>L.S.</v>
          </cell>
          <cell r="F646">
            <v>1245836.1599999999</v>
          </cell>
        </row>
        <row r="647">
          <cell r="B647" t="str">
            <v>Store  room 8X6 m .</v>
          </cell>
          <cell r="C647" t="str">
            <v>L.S.</v>
          </cell>
          <cell r="F647">
            <v>327072</v>
          </cell>
        </row>
        <row r="648">
          <cell r="B648" t="str">
            <v>Sanitory Water supply</v>
          </cell>
          <cell r="C648" t="str">
            <v>L.S.</v>
          </cell>
          <cell r="F648">
            <v>103200</v>
          </cell>
        </row>
        <row r="649">
          <cell r="B649" t="str">
            <v>Electrification</v>
          </cell>
          <cell r="C649" t="str">
            <v>L.S.</v>
          </cell>
          <cell r="F649">
            <v>110400</v>
          </cell>
        </row>
        <row r="650">
          <cell r="B650" t="str">
            <v>Approach Rood</v>
          </cell>
          <cell r="C650" t="str">
            <v>L.S.</v>
          </cell>
          <cell r="F650">
            <v>360019.20000000001</v>
          </cell>
        </row>
        <row r="651">
          <cell r="B651" t="str">
            <v xml:space="preserve">Chain-link and G.I.Barbed Wire `A' type. fencing  </v>
          </cell>
          <cell r="C651" t="str">
            <v>L.S.</v>
          </cell>
          <cell r="F651">
            <v>622393.92000000004</v>
          </cell>
        </row>
        <row r="652">
          <cell r="B652" t="str">
            <v xml:space="preserve">Metal spreading </v>
          </cell>
          <cell r="C652" t="str">
            <v>L.S.</v>
          </cell>
          <cell r="F652">
            <v>49737.599999999999</v>
          </cell>
        </row>
        <row r="653">
          <cell r="B653" t="str">
            <v>Foundations for structures and equipments (for 1 t/f bay)</v>
          </cell>
          <cell r="C653" t="str">
            <v>L.S.</v>
          </cell>
          <cell r="F653">
            <v>655390.07999999996</v>
          </cell>
        </row>
        <row r="654">
          <cell r="B654" t="str">
            <v>Providing survey &amp; contouring, investigation of soil</v>
          </cell>
          <cell r="C654" t="str">
            <v>L.S.</v>
          </cell>
          <cell r="F654">
            <v>4800</v>
          </cell>
        </row>
        <row r="655">
          <cell r="B655" t="str">
            <v>Design of foundation of equipments. Transformer plinth, Control room building (Departmental)</v>
          </cell>
          <cell r="C655" t="str">
            <v>L.S.</v>
          </cell>
          <cell r="F655">
            <v>4800</v>
          </cell>
        </row>
        <row r="656">
          <cell r="B656" t="str">
            <v>water supply arrangement to earth pits in switch yard</v>
          </cell>
          <cell r="C656" t="str">
            <v>L.S.</v>
          </cell>
          <cell r="F656">
            <v>37396.800000000003</v>
          </cell>
        </row>
        <row r="657">
          <cell r="B657" t="str">
            <v>water supply arrangement from borewell to overhead tank on control room</v>
          </cell>
          <cell r="C657" t="str">
            <v>L.S.</v>
          </cell>
          <cell r="F657">
            <v>108480</v>
          </cell>
        </row>
        <row r="658">
          <cell r="B658" t="str">
            <v>construction of Cable trenches including providing C.C. covers in switch yard</v>
          </cell>
          <cell r="C658" t="str">
            <v>L.S.</v>
          </cell>
          <cell r="F658">
            <v>226612.8</v>
          </cell>
        </row>
        <row r="659">
          <cell r="B659" t="str">
            <v>Construction of retaining wall</v>
          </cell>
          <cell r="C659" t="str">
            <v>L.S.</v>
          </cell>
          <cell r="F659">
            <v>199929.60000000001</v>
          </cell>
        </row>
        <row r="660">
          <cell r="B660" t="str">
            <v>Foundations for structures and equipments for switching station</v>
          </cell>
          <cell r="C660" t="str">
            <v>L.S.</v>
          </cell>
          <cell r="F660">
            <v>570096</v>
          </cell>
        </row>
        <row r="661">
          <cell r="B661" t="str">
            <v>Foundations for structures and equipments (for 2 t/f bays)</v>
          </cell>
          <cell r="C661" t="str">
            <v>L.S.</v>
          </cell>
          <cell r="F661">
            <v>1310780.1599999999</v>
          </cell>
        </row>
        <row r="662">
          <cell r="B662" t="str">
            <v>33 kV 1000 MVA 1600 Amp.IN Door Type VCB</v>
          </cell>
          <cell r="C662" t="str">
            <v>No.</v>
          </cell>
          <cell r="F662">
            <v>1200000</v>
          </cell>
        </row>
        <row r="663">
          <cell r="B663" t="str">
            <v>22 kV 1000 MVA 1600 Amp.IN Door Type VCB</v>
          </cell>
          <cell r="C663" t="str">
            <v>No.</v>
          </cell>
          <cell r="F663">
            <v>1200000</v>
          </cell>
        </row>
        <row r="664">
          <cell r="B664" t="str">
            <v>22 kV SF6 Isolator</v>
          </cell>
          <cell r="C664" t="str">
            <v>No.</v>
          </cell>
          <cell r="D664">
            <v>2</v>
          </cell>
          <cell r="E664">
            <v>200000</v>
          </cell>
          <cell r="F664">
            <v>400000</v>
          </cell>
        </row>
        <row r="665">
          <cell r="B665" t="str">
            <v>0.2 ACSR Loop Connector</v>
          </cell>
          <cell r="C665" t="str">
            <v>No.</v>
          </cell>
          <cell r="D665">
            <v>12</v>
          </cell>
          <cell r="E665">
            <v>64</v>
          </cell>
          <cell r="F665">
            <v>768</v>
          </cell>
        </row>
        <row r="666">
          <cell r="B666" t="str">
            <v>Transformer Clamps</v>
          </cell>
          <cell r="C666" t="str">
            <v>No.</v>
          </cell>
          <cell r="D666">
            <v>6</v>
          </cell>
          <cell r="E666">
            <v>112.5</v>
          </cell>
          <cell r="F666">
            <v>675</v>
          </cell>
        </row>
        <row r="667">
          <cell r="B667" t="str">
            <v>33 kv guarding channel MS100x50</v>
          </cell>
          <cell r="C667" t="str">
            <v>Kg.</v>
          </cell>
          <cell r="F667">
            <v>34.92</v>
          </cell>
        </row>
        <row r="668">
          <cell r="B668" t="str">
            <v>22 kv guarding channel MS100x50</v>
          </cell>
          <cell r="C668" t="str">
            <v>Kg.</v>
          </cell>
          <cell r="F668">
            <v>34.92</v>
          </cell>
        </row>
        <row r="669">
          <cell r="B669" t="str">
            <v>11 kv guarding channel MS 75x40</v>
          </cell>
          <cell r="C669" t="str">
            <v>Kg.</v>
          </cell>
          <cell r="F669">
            <v>34.92</v>
          </cell>
        </row>
        <row r="670">
          <cell r="B670" t="str">
            <v>11 kV heat shrinkable Straight through joint kit for 3 C X 50 sqmm</v>
          </cell>
          <cell r="C670" t="str">
            <v>Kg.</v>
          </cell>
          <cell r="F670">
            <v>3400</v>
          </cell>
        </row>
        <row r="671">
          <cell r="B671" t="str">
            <v>11 kV heat shrinkable Outdoor termination joint kit for 3 C X 50 sqmm</v>
          </cell>
          <cell r="C671" t="str">
            <v>Kg.</v>
          </cell>
          <cell r="F671">
            <v>1185</v>
          </cell>
        </row>
        <row r="672">
          <cell r="B672" t="str">
            <v>C.T.-33KV200-100/1-1-1A/3Core</v>
          </cell>
          <cell r="C672" t="str">
            <v>No</v>
          </cell>
          <cell r="F672">
            <v>20000</v>
          </cell>
        </row>
        <row r="673">
          <cell r="B673" t="str">
            <v>22 kV Heat shrik Straight through joint (Al) kit for XLPE 3 C X 300 sqmm</v>
          </cell>
          <cell r="C673" t="str">
            <v>Kit</v>
          </cell>
          <cell r="F673">
            <v>22000</v>
          </cell>
        </row>
        <row r="674">
          <cell r="B674" t="str">
            <v>22 kV Heat shrik Indoor termination joint (Al) kit for XLPE 3 C X 300 sqmm</v>
          </cell>
          <cell r="C674" t="str">
            <v>Kit</v>
          </cell>
          <cell r="F674">
            <v>7335</v>
          </cell>
        </row>
        <row r="675">
          <cell r="B675" t="str">
            <v>Stainless steel neutral earth resistor for 10 MVA 22/11 kV DZ-10 Power Transformer</v>
          </cell>
          <cell r="C675" t="str">
            <v>No</v>
          </cell>
          <cell r="F675">
            <v>30000</v>
          </cell>
        </row>
        <row r="676">
          <cell r="B676" t="str">
            <v>Sundries such as Civil Work, Foundation Earthing glands etc.</v>
          </cell>
          <cell r="C676" t="str">
            <v>L.S.</v>
          </cell>
          <cell r="F676">
            <v>10000</v>
          </cell>
        </row>
        <row r="677">
          <cell r="B677" t="str">
            <v>Erection of 25 nos of towers in place of old rusted towers with pile foundation and caps and reconductoring with 0.2 ACSR conductor this includes the cost of tower material</v>
          </cell>
          <cell r="C677" t="str">
            <v>No</v>
          </cell>
          <cell r="F677">
            <v>376800</v>
          </cell>
        </row>
        <row r="678">
          <cell r="B678" t="str">
            <v>Sundries Nutbolts,Binding Tapes wire etc.</v>
          </cell>
          <cell r="C678" t="str">
            <v>LS</v>
          </cell>
          <cell r="F678">
            <v>15000</v>
          </cell>
        </row>
        <row r="679">
          <cell r="B679" t="str">
            <v>Ring Main Unit SF - 6 Type (3 Isolators + 1 Breaker)</v>
          </cell>
          <cell r="C679" t="str">
            <v>Set</v>
          </cell>
          <cell r="F679">
            <v>360000</v>
          </cell>
        </row>
        <row r="680">
          <cell r="B680" t="str">
            <v>Foundation Structure for RMU for Cable Entry Etc.</v>
          </cell>
          <cell r="C680" t="str">
            <v>No</v>
          </cell>
          <cell r="F680">
            <v>16000</v>
          </cell>
        </row>
        <row r="681">
          <cell r="B681" t="str">
            <v>Earthing to equipment with Salt ,Coke, earthing strip Etc.</v>
          </cell>
          <cell r="C681" t="str">
            <v>No</v>
          </cell>
          <cell r="F681">
            <v>10000</v>
          </cell>
        </row>
        <row r="682">
          <cell r="B682" t="str">
            <v>Sundries such as N/B, Washers, Welding etc.</v>
          </cell>
          <cell r="C682" t="str">
            <v>kg</v>
          </cell>
          <cell r="F682">
            <v>2500</v>
          </cell>
        </row>
        <row r="683">
          <cell r="B683" t="str">
            <v>Ring Main Unit SF - 6 Type (2 Isolators + 2 Breaker)</v>
          </cell>
          <cell r="C683" t="str">
            <v>Set</v>
          </cell>
          <cell r="F683">
            <v>400000</v>
          </cell>
        </row>
        <row r="684">
          <cell r="B684" t="str">
            <v>Single Core 11 KV 300 sq mm XLPE Cable</v>
          </cell>
          <cell r="C684" t="str">
            <v>Mtr.</v>
          </cell>
          <cell r="F684">
            <v>964.82676000000004</v>
          </cell>
        </row>
        <row r="685">
          <cell r="B685" t="str">
            <v>11 KV Neutral CT Outdoor type with Relay</v>
          </cell>
          <cell r="C685" t="str">
            <v>No</v>
          </cell>
          <cell r="F685">
            <v>31680</v>
          </cell>
        </row>
        <row r="686">
          <cell r="B686" t="str">
            <v>CT Structure</v>
          </cell>
          <cell r="C686" t="str">
            <v>L.S.</v>
          </cell>
          <cell r="F686">
            <v>5000</v>
          </cell>
        </row>
        <row r="687">
          <cell r="B687" t="str">
            <v>Ring Main Unit SF - 6 Type (3 Isolators + 2 Breaker) 22 kV</v>
          </cell>
          <cell r="C687" t="str">
            <v>Set</v>
          </cell>
          <cell r="F687">
            <v>480000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SJ COst"/>
      <sheetName val="Connectors"/>
      <sheetName val="COST DATA"/>
      <sheetName val="Note"/>
      <sheetName val="Index Feb 09"/>
      <sheetName val="Data base Feb 09"/>
      <sheetName val="notes"/>
      <sheetName val="Line formulas"/>
      <sheetName val="Overheads"/>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Data 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Sheet1"/>
      <sheetName val="Non CPA Rates"/>
      <sheetName val="Line formulas"/>
      <sheetName val="Data base (2)"/>
      <sheetName val="Overheads"/>
      <sheetName val="Comparision of CD Nov 07 Feb 08"/>
      <sheetName val="Rate Comparision Dec 07 July 08"/>
      <sheetName val="Rate Comparision Feb 06 Jul 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31-05-2008)</v>
          </cell>
        </row>
        <row r="3">
          <cell r="D3" t="str">
            <v>Price</v>
          </cell>
          <cell r="E3" t="str">
            <v>14.42 % in Rs.</v>
          </cell>
        </row>
        <row r="4">
          <cell r="B4" t="str">
            <v>GROUP - XI</v>
          </cell>
        </row>
        <row r="5">
          <cell r="B5" t="str">
            <v>33 kV Pin Insulators with G.I. Pins</v>
          </cell>
          <cell r="C5" t="str">
            <v>No</v>
          </cell>
          <cell r="D5">
            <v>333.82</v>
          </cell>
          <cell r="E5">
            <v>48.136843999999996</v>
          </cell>
          <cell r="F5">
            <v>381.95684399999999</v>
          </cell>
        </row>
        <row r="6">
          <cell r="B6" t="str">
            <v>22 kV Pin Insulators with G.I. Pins</v>
          </cell>
          <cell r="C6" t="str">
            <v>No</v>
          </cell>
          <cell r="D6">
            <v>277.33999999999997</v>
          </cell>
          <cell r="E6">
            <v>39.992427999999997</v>
          </cell>
          <cell r="F6">
            <v>317.33242799999999</v>
          </cell>
        </row>
        <row r="7">
          <cell r="B7" t="str">
            <v>11 kV Pin Insulators with G.I. Pins</v>
          </cell>
          <cell r="C7" t="str">
            <v>No</v>
          </cell>
          <cell r="D7">
            <v>72.36</v>
          </cell>
          <cell r="E7">
            <v>10.434312</v>
          </cell>
          <cell r="F7">
            <v>82.794312000000005</v>
          </cell>
        </row>
        <row r="8">
          <cell r="B8" t="str">
            <v>Antifog type Disc.Insulators 7000 Kg.for highly polluted area</v>
          </cell>
          <cell r="C8" t="str">
            <v>Nos</v>
          </cell>
          <cell r="D8">
            <v>493.46199999999999</v>
          </cell>
          <cell r="E8">
            <v>71.1572204</v>
          </cell>
          <cell r="F8">
            <v>564.61922040000002</v>
          </cell>
        </row>
        <row r="9">
          <cell r="B9" t="str">
            <v>Disc Insulator 11 KV 7000 KG.</v>
          </cell>
          <cell r="C9" t="str">
            <v>Nos</v>
          </cell>
          <cell r="D9">
            <v>227.11</v>
          </cell>
          <cell r="E9">
            <v>32.749262000000002</v>
          </cell>
          <cell r="F9">
            <v>259.859262</v>
          </cell>
        </row>
        <row r="10">
          <cell r="B10" t="str">
            <v>Disc Insulator 11 KV 4500 KG.</v>
          </cell>
          <cell r="C10" t="str">
            <v>Nos</v>
          </cell>
          <cell r="D10">
            <v>193</v>
          </cell>
          <cell r="E10">
            <v>27.8306</v>
          </cell>
          <cell r="F10">
            <v>220.8306</v>
          </cell>
        </row>
        <row r="11">
          <cell r="B11" t="str">
            <v>L.T.Shackle Insulator</v>
          </cell>
          <cell r="C11" t="str">
            <v>Nos</v>
          </cell>
          <cell r="D11" t="str">
            <v>-</v>
          </cell>
          <cell r="E11">
            <v>0</v>
          </cell>
          <cell r="F11">
            <v>6.6120000000000001</v>
          </cell>
        </row>
        <row r="12">
          <cell r="B12" t="str">
            <v>L.T.Shackle hardware</v>
          </cell>
          <cell r="C12" t="str">
            <v>Pair</v>
          </cell>
          <cell r="D12">
            <v>22.02</v>
          </cell>
          <cell r="E12">
            <v>3.175284</v>
          </cell>
          <cell r="F12">
            <v>25.195284000000001</v>
          </cell>
        </row>
        <row r="13">
          <cell r="B13" t="str">
            <v>Stay Insulators</v>
          </cell>
          <cell r="C13" t="str">
            <v>No</v>
          </cell>
          <cell r="D13" t="str">
            <v>-</v>
          </cell>
          <cell r="E13">
            <v>0</v>
          </cell>
          <cell r="F13">
            <v>4.63</v>
          </cell>
        </row>
        <row r="14">
          <cell r="B14" t="str">
            <v>H.T.Stay Set</v>
          </cell>
          <cell r="C14" t="str">
            <v>Set</v>
          </cell>
          <cell r="D14">
            <v>453.27</v>
          </cell>
          <cell r="E14">
            <v>65.361533999999992</v>
          </cell>
          <cell r="F14">
            <v>518.63153399999999</v>
          </cell>
        </row>
        <row r="15">
          <cell r="B15" t="str">
            <v>L.T. Stay sets</v>
          </cell>
          <cell r="C15" t="str">
            <v>Set</v>
          </cell>
          <cell r="D15">
            <v>427.96</v>
          </cell>
          <cell r="E15">
            <v>61.711831999999994</v>
          </cell>
          <cell r="F15">
            <v>489.67183199999999</v>
          </cell>
        </row>
        <row r="16">
          <cell r="B16" t="str">
            <v>Earthing Sets H.T</v>
          </cell>
          <cell r="C16" t="str">
            <v>Set</v>
          </cell>
          <cell r="D16">
            <v>207.29</v>
          </cell>
          <cell r="E16">
            <v>29.891217999999999</v>
          </cell>
          <cell r="F16">
            <v>237.181218</v>
          </cell>
        </row>
        <row r="17">
          <cell r="B17" t="str">
            <v>Earthing Sets L.T.</v>
          </cell>
          <cell r="C17" t="str">
            <v>Set</v>
          </cell>
          <cell r="D17">
            <v>100.44</v>
          </cell>
          <cell r="E17">
            <v>14.483447999999999</v>
          </cell>
          <cell r="F17">
            <v>114.92344799999999</v>
          </cell>
        </row>
        <row r="18">
          <cell r="B18" t="str">
            <v>W.P.Wire 10 mm2 T/C 1100 V Grade</v>
          </cell>
          <cell r="C18" t="str">
            <v>Coil</v>
          </cell>
          <cell r="D18">
            <v>1632.4485</v>
          </cell>
          <cell r="E18">
            <v>235.39907369999997</v>
          </cell>
          <cell r="F18">
            <v>1867.8475736999999</v>
          </cell>
        </row>
        <row r="19">
          <cell r="B19" t="str">
            <v>do-         4 mm2 T/C 1100 V Grade</v>
          </cell>
          <cell r="C19" t="str">
            <v>Coil</v>
          </cell>
          <cell r="D19">
            <v>786.15440000000001</v>
          </cell>
          <cell r="E19">
            <v>113.36346447999999</v>
          </cell>
          <cell r="F19">
            <v>899.51786447999996</v>
          </cell>
        </row>
        <row r="20">
          <cell r="B20" t="str">
            <v>do-       2.5 mm2 T/C 1100 V Grade</v>
          </cell>
          <cell r="C20" t="str">
            <v>Coil</v>
          </cell>
          <cell r="D20">
            <v>491.05279999999999</v>
          </cell>
          <cell r="E20">
            <v>70.809813759999997</v>
          </cell>
          <cell r="F20">
            <v>561.86261375999993</v>
          </cell>
        </row>
        <row r="21">
          <cell r="B21" t="str">
            <v>do-       1.5 mm2 T/C 1100 V Grade</v>
          </cell>
          <cell r="C21" t="str">
            <v>Coil</v>
          </cell>
          <cell r="D21">
            <v>412.97660000000002</v>
          </cell>
          <cell r="E21">
            <v>59.551225719999998</v>
          </cell>
          <cell r="F21">
            <v>472.52782572000001</v>
          </cell>
        </row>
        <row r="22">
          <cell r="B22" t="str">
            <v>L.T. PVC armoured cable 3 1/2 C 50 sq.mm.</v>
          </cell>
          <cell r="C22" t="str">
            <v>RMT</v>
          </cell>
          <cell r="D22">
            <v>149.31578200000001</v>
          </cell>
          <cell r="E22">
            <v>21.531335764400001</v>
          </cell>
          <cell r="F22">
            <v>170.84711776440002</v>
          </cell>
        </row>
        <row r="23">
          <cell r="B23" t="str">
            <v>L.T. PVC armoured cable 3 1/2 C 35 sq.mm.</v>
          </cell>
          <cell r="C23" t="str">
            <v>RMT</v>
          </cell>
          <cell r="D23">
            <v>111.76893</v>
          </cell>
          <cell r="E23">
            <v>16.117079705999998</v>
          </cell>
          <cell r="F23">
            <v>127.886009706</v>
          </cell>
        </row>
        <row r="24">
          <cell r="B24" t="str">
            <v>L.T.PVC Armoured cable 4core 16sq.mm.</v>
          </cell>
          <cell r="C24" t="str">
            <v>RMT</v>
          </cell>
          <cell r="D24">
            <v>77.141301999999996</v>
          </cell>
          <cell r="E24">
            <v>11.123775748399998</v>
          </cell>
          <cell r="F24">
            <v>88.265077748399989</v>
          </cell>
        </row>
        <row r="25">
          <cell r="B25" t="str">
            <v>L.T. PVC armoured cable 2/C 16 Sq.mm</v>
          </cell>
          <cell r="C25" t="str">
            <v>RMT</v>
          </cell>
          <cell r="D25">
            <v>49.473004000000003</v>
          </cell>
          <cell r="E25">
            <v>7.1340071768</v>
          </cell>
          <cell r="F25">
            <v>56.6070111768</v>
          </cell>
        </row>
        <row r="26">
          <cell r="B26" t="str">
            <v>L.T. XLPE cable 3.5 Core 300 mm2</v>
          </cell>
          <cell r="C26" t="str">
            <v>RMT</v>
          </cell>
          <cell r="D26">
            <v>604.79975200000001</v>
          </cell>
          <cell r="E26">
            <v>87.212124238399994</v>
          </cell>
          <cell r="F26">
            <v>692.01187623839996</v>
          </cell>
        </row>
        <row r="27">
          <cell r="B27" t="str">
            <v>L.T. XLPE cable 3.5 Core 240 mm2</v>
          </cell>
          <cell r="C27" t="str">
            <v>RMT</v>
          </cell>
          <cell r="D27">
            <v>491.979624</v>
          </cell>
          <cell r="E27">
            <v>70.943461780799993</v>
          </cell>
          <cell r="F27">
            <v>562.92308578079997</v>
          </cell>
        </row>
        <row r="28">
          <cell r="B28" t="str">
            <v>L.T. XLPE Armoured cable185 sq.mm.</v>
          </cell>
          <cell r="C28" t="str">
            <v>RMT</v>
          </cell>
          <cell r="D28">
            <v>389.73898400000002</v>
          </cell>
          <cell r="E28">
            <v>56.200361492799999</v>
          </cell>
          <cell r="F28">
            <v>445.93934549280004</v>
          </cell>
        </row>
        <row r="29">
          <cell r="B29" t="str">
            <v>L.T.XLPE Armoured cable120 sq.mm.</v>
          </cell>
          <cell r="C29" t="str">
            <v>RMT</v>
          </cell>
          <cell r="D29">
            <v>265.10682400000002</v>
          </cell>
          <cell r="E29">
            <v>38.228404020799999</v>
          </cell>
          <cell r="F29">
            <v>303.3352280208</v>
          </cell>
        </row>
        <row r="30">
          <cell r="B30" t="str">
            <v>L.T.XLPE Armoured cable70 sq.mm.</v>
          </cell>
          <cell r="C30" t="str">
            <v>RMT</v>
          </cell>
          <cell r="D30">
            <v>160.45592800000003</v>
          </cell>
          <cell r="E30">
            <v>23.137744817600002</v>
          </cell>
          <cell r="F30">
            <v>183.59367281760004</v>
          </cell>
        </row>
        <row r="31">
          <cell r="B31" t="str">
            <v>L.T.Aerial bunched cable(3x120)</v>
          </cell>
          <cell r="C31" t="str">
            <v>RMT</v>
          </cell>
          <cell r="D31">
            <v>229.22872799999999</v>
          </cell>
          <cell r="E31">
            <v>33.054782577599994</v>
          </cell>
          <cell r="F31">
            <v>262.2835105776</v>
          </cell>
        </row>
        <row r="32">
          <cell r="B32" t="str">
            <v>L.T.Aerial bunched cable(3x70)</v>
          </cell>
          <cell r="C32" t="str">
            <v>RMT</v>
          </cell>
          <cell r="D32">
            <v>146.90985599999999</v>
          </cell>
          <cell r="E32">
            <v>21.184401235199999</v>
          </cell>
          <cell r="F32">
            <v>168.09425723519999</v>
          </cell>
        </row>
        <row r="33">
          <cell r="B33" t="str">
            <v>L.T.Aerial bunched cable(3x50)</v>
          </cell>
          <cell r="C33" t="str">
            <v>RMT</v>
          </cell>
          <cell r="D33">
            <v>109.043792</v>
          </cell>
          <cell r="E33">
            <v>15.724114806399999</v>
          </cell>
          <cell r="F33">
            <v>124.76790680639999</v>
          </cell>
        </row>
        <row r="34">
          <cell r="B34" t="str">
            <v>XLPE Cable 33 KV, 3 C / 300 mm sq.</v>
          </cell>
          <cell r="C34" t="str">
            <v>RMT</v>
          </cell>
          <cell r="D34">
            <v>1759.33844</v>
          </cell>
          <cell r="E34">
            <v>253.69660304799999</v>
          </cell>
          <cell r="F34">
            <v>2013.035043048</v>
          </cell>
        </row>
        <row r="35">
          <cell r="B35" t="str">
            <v>XLPE Cable 22 KV, 3 C / 300 mm sq.</v>
          </cell>
          <cell r="C35" t="str">
            <v>RMT</v>
          </cell>
          <cell r="D35">
            <v>1367.33844</v>
          </cell>
          <cell r="E35">
            <v>197.17020304799999</v>
          </cell>
          <cell r="F35">
            <v>1564.5086430480001</v>
          </cell>
        </row>
        <row r="36">
          <cell r="B36" t="str">
            <v>XLPE Cable 22 KV, 3 C / 240 mm sq.</v>
          </cell>
          <cell r="C36" t="str">
            <v>RMT</v>
          </cell>
          <cell r="D36">
            <v>1266.438856</v>
          </cell>
          <cell r="E36">
            <v>182.62048303519998</v>
          </cell>
          <cell r="F36">
            <v>1449.0593390352001</v>
          </cell>
        </row>
        <row r="37">
          <cell r="B37" t="str">
            <v>XLPE Cable 22 KV, 3 C / 95 mm sq.</v>
          </cell>
          <cell r="C37" t="str">
            <v>RMT</v>
          </cell>
          <cell r="D37">
            <v>767.90962400000001</v>
          </cell>
          <cell r="E37">
            <v>110.7325677808</v>
          </cell>
          <cell r="F37">
            <v>878.64219178079998</v>
          </cell>
        </row>
        <row r="38">
          <cell r="B38" t="str">
            <v>XLPE Cable 11 kV 3C 400 sq.mm.</v>
          </cell>
          <cell r="C38" t="str">
            <v>RMT</v>
          </cell>
          <cell r="D38">
            <v>1409.9574560000001</v>
          </cell>
          <cell r="E38">
            <v>203.31586515520002</v>
          </cell>
          <cell r="F38">
            <v>1613.2733211552002</v>
          </cell>
        </row>
        <row r="39">
          <cell r="B39" t="str">
            <v>XLPE Cable 11 KV, 3 C / 300 mm sq.</v>
          </cell>
          <cell r="C39" t="str">
            <v>RMT</v>
          </cell>
          <cell r="D39">
            <v>1141.33844</v>
          </cell>
          <cell r="E39">
            <v>164.58100304799999</v>
          </cell>
          <cell r="F39">
            <v>1305.9194430479999</v>
          </cell>
        </row>
        <row r="40">
          <cell r="B40" t="str">
            <v>XLPE Cable 11 KV, 3 C / 240 mm sq.</v>
          </cell>
          <cell r="C40" t="str">
            <v>RMT</v>
          </cell>
          <cell r="D40">
            <v>957.43885599999999</v>
          </cell>
          <cell r="E40">
            <v>138.0626830352</v>
          </cell>
          <cell r="F40">
            <v>1095.5015390352</v>
          </cell>
        </row>
        <row r="41">
          <cell r="B41" t="str">
            <v>XLPE Cable 11 KV, 3 C / 185 mm sq.</v>
          </cell>
          <cell r="C41" t="str">
            <v>RMT</v>
          </cell>
          <cell r="D41">
            <v>829.68812000000003</v>
          </cell>
          <cell r="E41">
            <v>119.641026904</v>
          </cell>
          <cell r="F41">
            <v>949.32914690400003</v>
          </cell>
        </row>
        <row r="42">
          <cell r="B42" t="str">
            <v>XLPE Cable 11 KV, 3 C / 95 mm sq.</v>
          </cell>
          <cell r="C42" t="str">
            <v>RMT</v>
          </cell>
          <cell r="D42">
            <v>535.90962400000001</v>
          </cell>
          <cell r="E42">
            <v>77.278167780800004</v>
          </cell>
          <cell r="F42">
            <v>613.18779178080001</v>
          </cell>
        </row>
        <row r="43">
          <cell r="B43" t="str">
            <v>XLPE Cable 11 kV 3C 50 sq.mm.</v>
          </cell>
          <cell r="C43" t="str">
            <v>RMT</v>
          </cell>
          <cell r="D43">
            <v>417.45303999999999</v>
          </cell>
          <cell r="E43">
            <v>60.196728367999995</v>
          </cell>
          <cell r="F43">
            <v>477.64976836799997</v>
          </cell>
        </row>
        <row r="44">
          <cell r="B44" t="str">
            <v>XLPE Cable 11 kV 3C 35 sq.mm.</v>
          </cell>
          <cell r="C44" t="str">
            <v>RMT</v>
          </cell>
          <cell r="D44">
            <v>352.07028800000001</v>
          </cell>
          <cell r="E44">
            <v>50.768535529600001</v>
          </cell>
          <cell r="F44">
            <v>402.83882352960001</v>
          </cell>
        </row>
        <row r="45">
          <cell r="B45" t="str">
            <v>Armoured Copper control cable 7Cx2.5 sq.mm.</v>
          </cell>
          <cell r="C45" t="str">
            <v>RMT</v>
          </cell>
          <cell r="D45">
            <v>107.15008</v>
          </cell>
          <cell r="E45">
            <v>15.451041536</v>
          </cell>
          <cell r="F45">
            <v>122.60112153600001</v>
          </cell>
        </row>
        <row r="46">
          <cell r="B46" t="str">
            <v>Armoured Copper control cable 2Cx2.5 sq.mm.</v>
          </cell>
          <cell r="C46" t="str">
            <v>RMT</v>
          </cell>
          <cell r="D46">
            <v>52.089839999999995</v>
          </cell>
          <cell r="E46">
            <v>7.5113549279999994</v>
          </cell>
          <cell r="F46">
            <v>59.601194927999998</v>
          </cell>
        </row>
        <row r="47">
          <cell r="B47" t="str">
            <v>19 C X 2.5 sq mm  Copper Cable</v>
          </cell>
          <cell r="C47" t="str">
            <v>RMT</v>
          </cell>
          <cell r="D47">
            <v>255.63</v>
          </cell>
          <cell r="E47">
            <v>36.861846</v>
          </cell>
          <cell r="F47">
            <v>292.49184600000001</v>
          </cell>
        </row>
        <row r="48">
          <cell r="B48" t="str">
            <v>12 C X 2.5 sq mm  Copper Cable</v>
          </cell>
          <cell r="C48" t="str">
            <v>RMT</v>
          </cell>
          <cell r="D48">
            <v>142.38903999999999</v>
          </cell>
          <cell r="E48">
            <v>20.532499567999999</v>
          </cell>
          <cell r="F48">
            <v>162.92153956799999</v>
          </cell>
        </row>
        <row r="49">
          <cell r="B49" t="str">
            <v>Un-Armoured Copper control cable 7Cx2.5 sq.mm.</v>
          </cell>
          <cell r="C49" t="str">
            <v>RMT</v>
          </cell>
          <cell r="D49">
            <v>89.095079999999996</v>
          </cell>
          <cell r="E49">
            <v>12.847510536</v>
          </cell>
          <cell r="F49">
            <v>101.942590536</v>
          </cell>
        </row>
        <row r="50">
          <cell r="B50" t="str">
            <v>4 C X 2.5 sq mm  Copper Cable</v>
          </cell>
          <cell r="C50" t="str">
            <v>RMT</v>
          </cell>
          <cell r="D50">
            <v>58.332180000000001</v>
          </cell>
          <cell r="E50">
            <v>8.4115003559999995</v>
          </cell>
          <cell r="F50">
            <v>66.743680355999999</v>
          </cell>
        </row>
        <row r="51">
          <cell r="B51" t="str">
            <v>2 C X 2.5 sq mm  Copper Cable</v>
          </cell>
          <cell r="C51" t="str">
            <v>RMT</v>
          </cell>
          <cell r="D51">
            <v>34.844839999999998</v>
          </cell>
          <cell r="E51">
            <v>5.0246259279999999</v>
          </cell>
          <cell r="F51">
            <v>39.869465927999997</v>
          </cell>
        </row>
        <row r="52">
          <cell r="B52" t="str">
            <v>L.T. PVC armoured cable 2/C 50 Sq.mm</v>
          </cell>
          <cell r="C52" t="str">
            <v>KM</v>
          </cell>
          <cell r="D52">
            <v>86338.009000000005</v>
          </cell>
          <cell r="E52">
            <v>12449.940897800001</v>
          </cell>
          <cell r="F52">
            <v>98787.949897800005</v>
          </cell>
        </row>
        <row r="53">
          <cell r="B53" t="str">
            <v>R.S. service connection pipe 25 mm dia</v>
          </cell>
          <cell r="C53" t="str">
            <v>Mtr</v>
          </cell>
          <cell r="E53">
            <v>0</v>
          </cell>
          <cell r="F53">
            <v>0</v>
          </cell>
        </row>
        <row r="54">
          <cell r="B54" t="str">
            <v>R.S. service connection pipe 20 mm dia</v>
          </cell>
          <cell r="C54" t="str">
            <v>Mtr.</v>
          </cell>
          <cell r="E54">
            <v>0</v>
          </cell>
          <cell r="F54">
            <v>0</v>
          </cell>
        </row>
        <row r="55">
          <cell r="B55" t="str">
            <v>33 KV Pin Insulators{CD 840mm]</v>
          </cell>
          <cell r="C55" t="str">
            <v>No.</v>
          </cell>
          <cell r="D55">
            <v>355.21100000000001</v>
          </cell>
          <cell r="E55">
            <v>51.221426200000003</v>
          </cell>
          <cell r="F55">
            <v>406.43242620000001</v>
          </cell>
        </row>
        <row r="57">
          <cell r="B57" t="str">
            <v>Material Description</v>
          </cell>
          <cell r="C57" t="str">
            <v>Unit</v>
          </cell>
          <cell r="D57" t="str">
            <v>Ex-works</v>
          </cell>
          <cell r="E57" t="str">
            <v>Excise</v>
          </cell>
          <cell r="F57" t="str">
            <v>Total Rate per unit As on Jul 08</v>
          </cell>
        </row>
        <row r="58">
          <cell r="B58" t="str">
            <v xml:space="preserve">S.P.Static Meter 5-30 A with LCD display with Box   </v>
          </cell>
          <cell r="C58" t="str">
            <v>No.</v>
          </cell>
          <cell r="D58">
            <v>632.46</v>
          </cell>
          <cell r="E58">
            <v>91.200732000000002</v>
          </cell>
          <cell r="F58">
            <v>723.66073200000005</v>
          </cell>
        </row>
        <row r="59">
          <cell r="B59" t="str">
            <v>S.P.Static Meter 5-30 A With LCD Display without Box</v>
          </cell>
          <cell r="C59" t="str">
            <v>No.</v>
          </cell>
          <cell r="D59">
            <v>537.64</v>
          </cell>
          <cell r="E59">
            <v>77.527687999999998</v>
          </cell>
          <cell r="F59">
            <v>615.167688</v>
          </cell>
        </row>
        <row r="60">
          <cell r="B60" t="str">
            <v>S.P.Static Meter 10-60 A with LCD Display with Box</v>
          </cell>
          <cell r="C60" t="str">
            <v>No.</v>
          </cell>
          <cell r="D60">
            <v>942.83</v>
          </cell>
          <cell r="E60">
            <v>0</v>
          </cell>
          <cell r="F60">
            <v>942.83</v>
          </cell>
        </row>
        <row r="61">
          <cell r="B61" t="str">
            <v xml:space="preserve">T.P.Meter 10-40 A Static type with KWH &amp; KVAMD </v>
          </cell>
          <cell r="C61" t="str">
            <v>No.</v>
          </cell>
          <cell r="D61">
            <v>2136.63</v>
          </cell>
          <cell r="E61">
            <v>0</v>
          </cell>
          <cell r="F61">
            <v>2136.63</v>
          </cell>
        </row>
        <row r="62">
          <cell r="B62" t="str">
            <v>C.T.Op Metering Unit of 50/5A rating with electronic type meter, cabinet etc.</v>
          </cell>
          <cell r="C62" t="str">
            <v>Set</v>
          </cell>
          <cell r="D62">
            <v>22610</v>
          </cell>
          <cell r="E62">
            <v>3260.3620000000001</v>
          </cell>
          <cell r="F62">
            <v>25870.362000000001</v>
          </cell>
        </row>
        <row r="63">
          <cell r="B63" t="str">
            <v>C.T.Op Metering Unit of 100/5A rating with electronic type meter, cabinet etc.</v>
          </cell>
          <cell r="C63" t="str">
            <v>Set</v>
          </cell>
          <cell r="D63">
            <v>22665.72</v>
          </cell>
          <cell r="E63">
            <v>3268.3968239999999</v>
          </cell>
          <cell r="F63">
            <v>25934.116824000001</v>
          </cell>
        </row>
        <row r="64">
          <cell r="B64" t="str">
            <v>C.T.Operated Electronic Meter 50/5A with Communication Port RS-232.</v>
          </cell>
          <cell r="C64" t="str">
            <v>No</v>
          </cell>
          <cell r="D64">
            <v>3822.22</v>
          </cell>
          <cell r="E64">
            <v>551.1641239999999</v>
          </cell>
          <cell r="F64">
            <v>4373.3841240000002</v>
          </cell>
        </row>
        <row r="65">
          <cell r="B65" t="str">
            <v>C.T.Operated Electronic Meter 100/5A with Communication Port RS-232.</v>
          </cell>
          <cell r="C65" t="str">
            <v>No.</v>
          </cell>
          <cell r="D65">
            <v>3690</v>
          </cell>
          <cell r="E65">
            <v>532.09799999999996</v>
          </cell>
          <cell r="F65">
            <v>4222.098</v>
          </cell>
        </row>
        <row r="66">
          <cell r="B66" t="str">
            <v>H.T.Static Three Vector T.O.D. Meter</v>
          </cell>
          <cell r="C66" t="str">
            <v>No</v>
          </cell>
          <cell r="D66">
            <v>3315</v>
          </cell>
          <cell r="E66">
            <v>478.02299999999997</v>
          </cell>
          <cell r="F66">
            <v>3793.0230000000001</v>
          </cell>
        </row>
        <row r="67">
          <cell r="B67" t="str">
            <v>L.T. C.T. Operated Meter Box [without CT &amp; Meter]</v>
          </cell>
          <cell r="C67" t="str">
            <v>No.</v>
          </cell>
          <cell r="D67">
            <v>1489.81</v>
          </cell>
          <cell r="E67">
            <v>214.83060199999997</v>
          </cell>
          <cell r="F67">
            <v>1704.6406019999999</v>
          </cell>
        </row>
        <row r="68">
          <cell r="B68" t="str">
            <v xml:space="preserve">L.T. Current Transformer. 500/5A  </v>
          </cell>
          <cell r="C68" t="str">
            <v>No.</v>
          </cell>
          <cell r="D68">
            <v>193</v>
          </cell>
          <cell r="E68">
            <v>0</v>
          </cell>
          <cell r="F68">
            <v>193</v>
          </cell>
        </row>
        <row r="69">
          <cell r="B69" t="str">
            <v xml:space="preserve">L.T. Current Transformer. 300/5A </v>
          </cell>
          <cell r="C69" t="str">
            <v>No.</v>
          </cell>
          <cell r="D69">
            <v>193</v>
          </cell>
          <cell r="E69">
            <v>0</v>
          </cell>
          <cell r="F69">
            <v>193</v>
          </cell>
        </row>
        <row r="70">
          <cell r="B70" t="str">
            <v xml:space="preserve">L.T. Current Transformer. 200/5A </v>
          </cell>
          <cell r="C70" t="str">
            <v>No.</v>
          </cell>
          <cell r="D70">
            <v>148</v>
          </cell>
          <cell r="E70">
            <v>21.3416</v>
          </cell>
          <cell r="F70">
            <v>169.3416</v>
          </cell>
        </row>
        <row r="71">
          <cell r="B71" t="str">
            <v>L.T.Dist.Boxes 25/63 KVA with MCCB</v>
          </cell>
          <cell r="C71" t="str">
            <v>No</v>
          </cell>
          <cell r="D71">
            <v>18289.55</v>
          </cell>
          <cell r="E71">
            <v>2637.35311</v>
          </cell>
          <cell r="F71">
            <v>20926.903109999999</v>
          </cell>
        </row>
        <row r="72">
          <cell r="B72" t="str">
            <v>L.T.Dist.Boxes 25/63 KVA with KITKAT</v>
          </cell>
          <cell r="C72" t="str">
            <v>No</v>
          </cell>
          <cell r="D72">
            <v>16406.75</v>
          </cell>
          <cell r="E72">
            <v>2365.8533499999999</v>
          </cell>
          <cell r="F72">
            <v>18772.603350000001</v>
          </cell>
        </row>
        <row r="73">
          <cell r="B73" t="str">
            <v>L.T.Dist.Boxes 100 KVA with MCCB</v>
          </cell>
          <cell r="C73" t="str">
            <v>No</v>
          </cell>
          <cell r="D73">
            <v>18281.349999999999</v>
          </cell>
          <cell r="E73">
            <v>2636.1706699999995</v>
          </cell>
          <cell r="F73">
            <v>20917.520669999998</v>
          </cell>
        </row>
        <row r="74">
          <cell r="B74" t="str">
            <v>L.T.Dist.Boxes 100 KVA with KITKAT</v>
          </cell>
          <cell r="C74" t="str">
            <v>No</v>
          </cell>
          <cell r="D74">
            <v>17159.34</v>
          </cell>
          <cell r="E74">
            <v>2474.3768279999999</v>
          </cell>
          <cell r="F74">
            <v>19633.716828000001</v>
          </cell>
        </row>
        <row r="75">
          <cell r="B75" t="str">
            <v>L.T.Dist.Boxes 200 KVA with MCCB</v>
          </cell>
          <cell r="C75" t="str">
            <v>No</v>
          </cell>
          <cell r="D75">
            <v>34325.300000000003</v>
          </cell>
          <cell r="E75">
            <v>4949.7082600000003</v>
          </cell>
          <cell r="F75">
            <v>39275.008260000002</v>
          </cell>
        </row>
        <row r="76">
          <cell r="B76" t="str">
            <v>Common Meter Reading Instru. for Static Meters.</v>
          </cell>
          <cell r="C76" t="str">
            <v>No</v>
          </cell>
          <cell r="D76">
            <v>25767.61</v>
          </cell>
          <cell r="E76">
            <v>3715.6893620000001</v>
          </cell>
          <cell r="F76">
            <v>29483.299362000002</v>
          </cell>
        </row>
        <row r="77">
          <cell r="B77" t="str">
            <v>Single Phase Distribution Box 15/25 KVA</v>
          </cell>
          <cell r="C77" t="str">
            <v>No</v>
          </cell>
          <cell r="D77">
            <v>2651.32</v>
          </cell>
          <cell r="E77">
            <v>382.32034400000003</v>
          </cell>
          <cell r="F77">
            <v>3033.6403440000004</v>
          </cell>
        </row>
        <row r="81">
          <cell r="B81" t="str">
            <v>Item</v>
          </cell>
          <cell r="C81" t="str">
            <v>Size</v>
          </cell>
          <cell r="F81" t="str">
            <v>Ex. Work Rate</v>
          </cell>
        </row>
        <row r="82">
          <cell r="B82" t="str">
            <v>Ant To Ant</v>
          </cell>
          <cell r="C82" t="str">
            <v>50 SQ. MM</v>
          </cell>
          <cell r="F82">
            <v>125</v>
          </cell>
        </row>
        <row r="83">
          <cell r="B83" t="str">
            <v>GNAT To GNAT</v>
          </cell>
          <cell r="C83" t="str">
            <v xml:space="preserve">25 SQ. MM </v>
          </cell>
          <cell r="F83">
            <v>125</v>
          </cell>
        </row>
        <row r="84">
          <cell r="B84" t="str">
            <v>WEASEL TO WEASEL</v>
          </cell>
          <cell r="C84" t="str">
            <v>0.03 SQ. INCH</v>
          </cell>
          <cell r="F84">
            <v>150</v>
          </cell>
        </row>
        <row r="85">
          <cell r="B85" t="str">
            <v>WEASEL To ANT/ GNAT</v>
          </cell>
          <cell r="C85" t="str">
            <v>0.03 SQ. INCH</v>
          </cell>
          <cell r="F85">
            <v>155</v>
          </cell>
        </row>
        <row r="86">
          <cell r="B86" t="str">
            <v>RABIT To RABIT</v>
          </cell>
          <cell r="C86" t="str">
            <v>0.05 SQ. Inch</v>
          </cell>
          <cell r="F86">
            <v>150</v>
          </cell>
        </row>
        <row r="87">
          <cell r="B87" t="str">
            <v>DOG TO DOG</v>
          </cell>
          <cell r="C87" t="str">
            <v>0.1SQ. INCH</v>
          </cell>
          <cell r="F87">
            <v>750</v>
          </cell>
        </row>
        <row r="88">
          <cell r="B88" t="str">
            <v>RACCON TO RACCON</v>
          </cell>
          <cell r="C88" t="str">
            <v>0.08 SQ. INCH</v>
          </cell>
          <cell r="F88">
            <v>550</v>
          </cell>
        </row>
        <row r="89">
          <cell r="B89" t="str">
            <v>PANTHER TO PANTHER</v>
          </cell>
          <cell r="C89" t="str">
            <v>0.2 SQ. INCH</v>
          </cell>
          <cell r="F89">
            <v>1000</v>
          </cell>
        </row>
        <row r="93">
          <cell r="B93" t="str">
            <v>UPDATED RATES OF ITEMS FOR SUPPLIES IN OCT- 07</v>
          </cell>
        </row>
        <row r="94">
          <cell r="B94" t="str">
            <v>Item Code No.</v>
          </cell>
          <cell r="C94" t="str">
            <v>Material</v>
          </cell>
          <cell r="D94" t="str">
            <v>Ex-works</v>
          </cell>
          <cell r="E94" t="str">
            <v>Excise</v>
          </cell>
          <cell r="F94" t="str">
            <v>Total Rate per unit As on Jul 08</v>
          </cell>
        </row>
        <row r="95">
          <cell r="B95" t="str">
            <v>ACSR Panther</v>
          </cell>
          <cell r="C95" t="str">
            <v>Rmt</v>
          </cell>
          <cell r="D95">
            <v>112.63947</v>
          </cell>
          <cell r="E95">
            <v>16.242611574000001</v>
          </cell>
          <cell r="F95">
            <v>128.88208157400001</v>
          </cell>
        </row>
        <row r="96">
          <cell r="B96" t="str">
            <v>ACSR Dog</v>
          </cell>
          <cell r="C96" t="str">
            <v>Rmt</v>
          </cell>
          <cell r="D96">
            <v>52.050229999999999</v>
          </cell>
          <cell r="E96">
            <v>7.5056431659999996</v>
          </cell>
          <cell r="F96">
            <v>59.555873165999998</v>
          </cell>
        </row>
        <row r="97">
          <cell r="B97" t="str">
            <v>ACSR Weasel</v>
          </cell>
          <cell r="C97" t="str">
            <v>Rmt</v>
          </cell>
          <cell r="D97">
            <v>16.23949</v>
          </cell>
          <cell r="E97">
            <v>2.3417344579999999</v>
          </cell>
          <cell r="F97">
            <v>18.581224458000001</v>
          </cell>
        </row>
        <row r="98">
          <cell r="B98" t="str">
            <v>AAC Ant</v>
          </cell>
          <cell r="C98" t="str">
            <v>Rmt</v>
          </cell>
          <cell r="D98">
            <v>22.194179999999999</v>
          </cell>
          <cell r="E98">
            <v>3.2004007559999996</v>
          </cell>
          <cell r="F98">
            <v>25.394580756</v>
          </cell>
        </row>
        <row r="99">
          <cell r="B99" t="str">
            <v>AAC Gnat</v>
          </cell>
          <cell r="C99" t="str">
            <v>Rmt</v>
          </cell>
          <cell r="D99">
            <v>11.636620000000001</v>
          </cell>
          <cell r="E99">
            <v>1.678000604</v>
          </cell>
          <cell r="F99">
            <v>13.314620604</v>
          </cell>
        </row>
        <row r="100">
          <cell r="B100" t="str">
            <v>AAAC 34 mm2</v>
          </cell>
          <cell r="C100" t="str">
            <v>Rmt</v>
          </cell>
          <cell r="D100">
            <v>16.0503</v>
          </cell>
          <cell r="E100">
            <v>2.3144532600000001</v>
          </cell>
          <cell r="F100">
            <v>18.364753260000001</v>
          </cell>
        </row>
        <row r="101">
          <cell r="B101" t="str">
            <v>AAAC 55 mm2</v>
          </cell>
          <cell r="C101" t="str">
            <v>Rmt</v>
          </cell>
          <cell r="D101">
            <v>25.333539999999999</v>
          </cell>
          <cell r="E101">
            <v>3.6530964679999998</v>
          </cell>
          <cell r="F101">
            <v>28.986636468</v>
          </cell>
        </row>
        <row r="102">
          <cell r="B102" t="str">
            <v>AAAC 100 mm2</v>
          </cell>
          <cell r="C102" t="str">
            <v>Rmt</v>
          </cell>
          <cell r="D102">
            <v>46.132910000000003</v>
          </cell>
          <cell r="E102">
            <v>6.6523656220000005</v>
          </cell>
          <cell r="F102">
            <v>52.785275622</v>
          </cell>
        </row>
        <row r="103">
          <cell r="B103" t="str">
            <v>AAAC 232 mm2</v>
          </cell>
          <cell r="C103" t="str">
            <v>Rmt</v>
          </cell>
          <cell r="D103">
            <v>96.1845</v>
          </cell>
          <cell r="E103">
            <v>13.8698049</v>
          </cell>
          <cell r="F103">
            <v>110.05430490000001</v>
          </cell>
        </row>
        <row r="104">
          <cell r="B104" t="str">
            <v>11KV A.B. Switch</v>
          </cell>
          <cell r="C104" t="str">
            <v>Set</v>
          </cell>
          <cell r="D104">
            <v>8376.41</v>
          </cell>
          <cell r="E104">
            <v>1207.878322</v>
          </cell>
          <cell r="F104">
            <v>9584.2883220000003</v>
          </cell>
        </row>
        <row r="105">
          <cell r="B105" t="str">
            <v>22KV A.B.Switch</v>
          </cell>
          <cell r="C105" t="str">
            <v>Set</v>
          </cell>
          <cell r="D105">
            <v>13851.04</v>
          </cell>
          <cell r="E105">
            <v>0</v>
          </cell>
          <cell r="F105">
            <v>13851.04</v>
          </cell>
        </row>
        <row r="106">
          <cell r="B106" t="str">
            <v>11KV H.G.Fuses</v>
          </cell>
          <cell r="C106" t="str">
            <v>Set</v>
          </cell>
          <cell r="D106">
            <v>1953.09</v>
          </cell>
          <cell r="E106">
            <v>0</v>
          </cell>
          <cell r="F106">
            <v>1953.09</v>
          </cell>
        </row>
        <row r="107">
          <cell r="B107" t="str">
            <v>22KV H.G.Fuses</v>
          </cell>
          <cell r="C107" t="str">
            <v>Set</v>
          </cell>
          <cell r="D107">
            <v>4882.8</v>
          </cell>
          <cell r="E107">
            <v>0</v>
          </cell>
          <cell r="F107">
            <v>4882.8</v>
          </cell>
        </row>
        <row r="108">
          <cell r="B108" t="str">
            <v>Strain Hardware for AAAC232 sq.mm.</v>
          </cell>
          <cell r="C108" t="str">
            <v>Set</v>
          </cell>
          <cell r="D108">
            <v>495</v>
          </cell>
          <cell r="E108">
            <v>0</v>
          </cell>
          <cell r="F108">
            <v>495</v>
          </cell>
        </row>
        <row r="109">
          <cell r="B109" t="str">
            <v xml:space="preserve">Strain Hardware for0.2 ACSR </v>
          </cell>
          <cell r="C109" t="str">
            <v>Set</v>
          </cell>
          <cell r="D109">
            <v>538.72</v>
          </cell>
          <cell r="E109">
            <v>0</v>
          </cell>
          <cell r="F109">
            <v>538.72</v>
          </cell>
        </row>
        <row r="110">
          <cell r="B110" t="str">
            <v xml:space="preserve">Suspension Hardware for 0.2 ACSR </v>
          </cell>
          <cell r="C110" t="str">
            <v>Set</v>
          </cell>
          <cell r="D110">
            <v>280</v>
          </cell>
          <cell r="E110">
            <v>0</v>
          </cell>
          <cell r="F110">
            <v>280</v>
          </cell>
        </row>
        <row r="111">
          <cell r="B111" t="str">
            <v>Strain Hardware forWeasel/Squirrel</v>
          </cell>
          <cell r="C111" t="str">
            <v>Set</v>
          </cell>
          <cell r="D111">
            <v>171.76</v>
          </cell>
          <cell r="E111">
            <v>0</v>
          </cell>
          <cell r="F111">
            <v>171.76</v>
          </cell>
        </row>
        <row r="112">
          <cell r="B112" t="str">
            <v>Strain Hardware for Dog0.1 or Equ.AAAC.</v>
          </cell>
          <cell r="C112" t="str">
            <v>Set</v>
          </cell>
          <cell r="D112">
            <v>332.22</v>
          </cell>
          <cell r="E112">
            <v>0</v>
          </cell>
          <cell r="F112">
            <v>332.22</v>
          </cell>
        </row>
        <row r="113">
          <cell r="B113" t="str">
            <v>SSN Hardware for 0.1 Dog or AAAC 100 Sq.mm</v>
          </cell>
          <cell r="C113" t="str">
            <v>Set</v>
          </cell>
          <cell r="D113">
            <v>185.62</v>
          </cell>
          <cell r="E113">
            <v>0</v>
          </cell>
          <cell r="F113">
            <v>185.62</v>
          </cell>
        </row>
        <row r="114">
          <cell r="B114" t="str">
            <v>G.I.Wire 8 SWG/ 6 SWG</v>
          </cell>
          <cell r="C114" t="str">
            <v>Kg.</v>
          </cell>
          <cell r="D114">
            <v>43.375500000000002</v>
          </cell>
          <cell r="E114">
            <v>6.2547471000000003</v>
          </cell>
          <cell r="F114">
            <v>49.630247100000005</v>
          </cell>
        </row>
        <row r="115">
          <cell r="B115" t="str">
            <v>G.I.Wire 8 SWG/ 6 SWG</v>
          </cell>
          <cell r="C115" t="str">
            <v>Kg.</v>
          </cell>
          <cell r="D115">
            <v>43.375500000000002</v>
          </cell>
          <cell r="E115">
            <v>6.2547471000000003</v>
          </cell>
          <cell r="F115">
            <v>49.630247100000005</v>
          </cell>
        </row>
        <row r="116">
          <cell r="B116" t="str">
            <v>G.I.Wire 3.15mm (10 SWG)</v>
          </cell>
          <cell r="C116" t="str">
            <v>Kg.</v>
          </cell>
          <cell r="D116">
            <v>43.375500000000002</v>
          </cell>
          <cell r="E116">
            <v>6.2547471000000003</v>
          </cell>
          <cell r="F116">
            <v>49.630247100000005</v>
          </cell>
        </row>
        <row r="117">
          <cell r="B117" t="str">
            <v>G.I.Stay Wire 7/4mm(8 SWG)</v>
          </cell>
          <cell r="C117" t="str">
            <v>Kg.</v>
          </cell>
          <cell r="D117">
            <v>45.441000000000003</v>
          </cell>
          <cell r="E117">
            <v>6.5525922000000003</v>
          </cell>
          <cell r="F117">
            <v>51.993592200000002</v>
          </cell>
        </row>
        <row r="118">
          <cell r="B118" t="str">
            <v>G.I.Stay Wire 7/3.15mm(10SWG)</v>
          </cell>
          <cell r="C118" t="str">
            <v>Kg.</v>
          </cell>
          <cell r="D118">
            <v>45.441000000000003</v>
          </cell>
          <cell r="E118">
            <v>6.5525922000000003</v>
          </cell>
          <cell r="F118">
            <v>51.993592200000002</v>
          </cell>
        </row>
        <row r="119">
          <cell r="B119" t="str">
            <v xml:space="preserve">G.I.Barbed Wire `A' type. </v>
          </cell>
          <cell r="C119" t="str">
            <v>Kg.</v>
          </cell>
          <cell r="D119">
            <v>51.787999999999997</v>
          </cell>
          <cell r="E119">
            <v>0</v>
          </cell>
          <cell r="F119">
            <v>51.787999999999997</v>
          </cell>
        </row>
        <row r="120">
          <cell r="B120" t="str">
            <v>RSJ 116x100, 6 m long</v>
          </cell>
          <cell r="C120" t="str">
            <v>No.</v>
          </cell>
          <cell r="D120">
            <v>5887.8665999999994</v>
          </cell>
          <cell r="E120">
            <v>849.03036371999985</v>
          </cell>
          <cell r="F120">
            <v>6736.8969637199989</v>
          </cell>
        </row>
        <row r="121">
          <cell r="B121" t="str">
            <v>RSJ 116x100, 8 m long</v>
          </cell>
          <cell r="C121" t="str">
            <v>No.</v>
          </cell>
          <cell r="D121">
            <v>7850.4888000000001</v>
          </cell>
          <cell r="E121">
            <v>1132.04048496</v>
          </cell>
          <cell r="F121">
            <v>8982.529284960001</v>
          </cell>
        </row>
        <row r="122">
          <cell r="B122" t="str">
            <v>RSJ 116x100, 9 m long</v>
          </cell>
          <cell r="C122" t="str">
            <v>No.</v>
          </cell>
          <cell r="D122">
            <v>8831.7998999999982</v>
          </cell>
          <cell r="E122">
            <v>1273.5455455799997</v>
          </cell>
          <cell r="F122">
            <v>10105.345445579998</v>
          </cell>
        </row>
        <row r="123">
          <cell r="B123" t="str">
            <v>RSJ 116x100, 10 m long</v>
          </cell>
          <cell r="C123" t="str">
            <v>No.</v>
          </cell>
          <cell r="D123">
            <v>9813.1110000000008</v>
          </cell>
          <cell r="E123">
            <v>1415.0506062000002</v>
          </cell>
          <cell r="F123">
            <v>11228.161606200001</v>
          </cell>
        </row>
        <row r="124">
          <cell r="B124" t="str">
            <v>RSJ 116x100, 11 m long</v>
          </cell>
          <cell r="C124" t="str">
            <v>No.</v>
          </cell>
          <cell r="D124">
            <v>10794.4221</v>
          </cell>
          <cell r="E124">
            <v>1556.5556668199999</v>
          </cell>
          <cell r="F124">
            <v>12350.97776682</v>
          </cell>
        </row>
        <row r="125">
          <cell r="B125" t="str">
            <v>RSJ 116x100, 12 m long</v>
          </cell>
          <cell r="C125" t="str">
            <v>No.</v>
          </cell>
          <cell r="D125">
            <v>11775.733199999999</v>
          </cell>
          <cell r="E125">
            <v>1698.0607274399997</v>
          </cell>
          <cell r="F125">
            <v>13473.793927439998</v>
          </cell>
        </row>
        <row r="126">
          <cell r="B126" t="str">
            <v>RSJ 116x100, 13 m long</v>
          </cell>
          <cell r="C126" t="str">
            <v>No.</v>
          </cell>
          <cell r="D126">
            <v>12757.0443</v>
          </cell>
          <cell r="E126">
            <v>1839.5657880599999</v>
          </cell>
          <cell r="F126">
            <v>14596.610088059999</v>
          </cell>
        </row>
        <row r="127">
          <cell r="B127" t="str">
            <v>RSJ 152x152, 6 m long</v>
          </cell>
          <cell r="C127" t="str">
            <v>No.</v>
          </cell>
          <cell r="D127">
            <v>9497.3848200000011</v>
          </cell>
          <cell r="E127">
            <v>1369.5228910440001</v>
          </cell>
          <cell r="F127">
            <v>10866.907711044001</v>
          </cell>
        </row>
        <row r="128">
          <cell r="B128" t="str">
            <v>RSJ 152x152, 8 m long</v>
          </cell>
          <cell r="C128" t="str">
            <v>No.</v>
          </cell>
          <cell r="D128">
            <v>12663.179759999999</v>
          </cell>
          <cell r="E128">
            <v>1826.0305213919999</v>
          </cell>
          <cell r="F128">
            <v>14489.210281391999</v>
          </cell>
        </row>
        <row r="129">
          <cell r="B129" t="str">
            <v>RSJ 152x152, 9 m long</v>
          </cell>
          <cell r="C129" t="str">
            <v>No.</v>
          </cell>
          <cell r="D129">
            <v>14246.077230000001</v>
          </cell>
          <cell r="E129">
            <v>2054.2843365660001</v>
          </cell>
          <cell r="F129">
            <v>16300.361566566</v>
          </cell>
        </row>
        <row r="130">
          <cell r="B130" t="str">
            <v>RSJ 152x152, 10 m long</v>
          </cell>
          <cell r="C130" t="str">
            <v>No.</v>
          </cell>
          <cell r="D130">
            <v>15828.974699999999</v>
          </cell>
          <cell r="E130">
            <v>2282.5381517399996</v>
          </cell>
          <cell r="F130">
            <v>18111.512851739997</v>
          </cell>
        </row>
        <row r="131">
          <cell r="B131" t="str">
            <v>RSJ 152x152, 11 m long</v>
          </cell>
          <cell r="C131" t="str">
            <v>No.</v>
          </cell>
          <cell r="D131">
            <v>17411.872169999999</v>
          </cell>
          <cell r="E131">
            <v>2510.7919669139997</v>
          </cell>
          <cell r="F131">
            <v>19922.664136913998</v>
          </cell>
        </row>
        <row r="132">
          <cell r="B132" t="str">
            <v>RSJ 152x152, 12 m long</v>
          </cell>
          <cell r="C132" t="str">
            <v>No.</v>
          </cell>
          <cell r="D132">
            <v>18994.769640000002</v>
          </cell>
          <cell r="E132">
            <v>2739.0457820880001</v>
          </cell>
          <cell r="F132">
            <v>21733.815422088002</v>
          </cell>
        </row>
        <row r="133">
          <cell r="B133" t="str">
            <v>RSJ 152x152, 13 m long</v>
          </cell>
          <cell r="C133" t="str">
            <v>No.</v>
          </cell>
          <cell r="D133">
            <v>20577.667109999999</v>
          </cell>
          <cell r="E133">
            <v>2967.2995972619997</v>
          </cell>
          <cell r="F133">
            <v>23544.966707262</v>
          </cell>
        </row>
        <row r="134">
          <cell r="B134" t="str">
            <v>RSJ 125x70, 6 m long</v>
          </cell>
          <cell r="C134" t="str">
            <v>No.</v>
          </cell>
          <cell r="D134">
            <v>3305.4596400000005</v>
          </cell>
          <cell r="E134">
            <v>476.64728008800006</v>
          </cell>
          <cell r="F134">
            <v>3782.1069200880006</v>
          </cell>
        </row>
        <row r="135">
          <cell r="B135" t="str">
            <v>RSJ 125x70, 8 m long</v>
          </cell>
          <cell r="C135" t="str">
            <v>No.</v>
          </cell>
          <cell r="D135">
            <v>4407.27952</v>
          </cell>
          <cell r="E135">
            <v>635.52970678400004</v>
          </cell>
          <cell r="F135">
            <v>5042.8092267840002</v>
          </cell>
        </row>
        <row r="136">
          <cell r="B136" t="str">
            <v>RSJ 125x70, 9 m long</v>
          </cell>
          <cell r="C136" t="str">
            <v>No.</v>
          </cell>
          <cell r="D136">
            <v>4958.1894600000005</v>
          </cell>
          <cell r="E136">
            <v>714.97092013200006</v>
          </cell>
          <cell r="F136">
            <v>5673.1603801320007</v>
          </cell>
        </row>
        <row r="137">
          <cell r="B137" t="str">
            <v>RSJ 125x70, 10 m long</v>
          </cell>
          <cell r="C137" t="str">
            <v>No.</v>
          </cell>
          <cell r="D137">
            <v>5509.0994000000001</v>
          </cell>
          <cell r="E137">
            <v>794.41213347999997</v>
          </cell>
          <cell r="F137">
            <v>6303.5115334800003</v>
          </cell>
        </row>
        <row r="138">
          <cell r="B138" t="str">
            <v>RSJ 125x70, 11 m long</v>
          </cell>
          <cell r="C138" t="str">
            <v>No.</v>
          </cell>
          <cell r="D138">
            <v>6060.0093400000005</v>
          </cell>
          <cell r="E138">
            <v>873.8533468280001</v>
          </cell>
          <cell r="F138">
            <v>6933.8626868280007</v>
          </cell>
        </row>
        <row r="139">
          <cell r="B139" t="str">
            <v>RSJ 125x70, 12 m long</v>
          </cell>
          <cell r="C139" t="str">
            <v>No.</v>
          </cell>
          <cell r="D139">
            <v>6610.919280000001</v>
          </cell>
          <cell r="E139">
            <v>953.29456017600012</v>
          </cell>
          <cell r="F139">
            <v>7564.2138401760012</v>
          </cell>
        </row>
        <row r="140">
          <cell r="B140" t="str">
            <v>RSJ 125x70, 13 m long</v>
          </cell>
          <cell r="C140" t="str">
            <v>No.</v>
          </cell>
          <cell r="D140">
            <v>7161.8292200000005</v>
          </cell>
          <cell r="E140">
            <v>1032.735773524</v>
          </cell>
          <cell r="F140">
            <v>8194.5649935239999</v>
          </cell>
        </row>
        <row r="141">
          <cell r="B141" t="str">
            <v>RSJ 175x85, 6 m long</v>
          </cell>
          <cell r="C141" t="str">
            <v>No.</v>
          </cell>
          <cell r="D141">
            <v>6657.2172540000001</v>
          </cell>
          <cell r="E141">
            <v>959.97072802679997</v>
          </cell>
          <cell r="F141">
            <v>7617.1879820268005</v>
          </cell>
        </row>
        <row r="142">
          <cell r="B142" t="str">
            <v>RSJ 175x85, 8 m long</v>
          </cell>
          <cell r="C142" t="str">
            <v>No.</v>
          </cell>
          <cell r="D142">
            <v>8876.2896720000008</v>
          </cell>
          <cell r="E142">
            <v>1279.9609707024001</v>
          </cell>
          <cell r="F142">
            <v>10156.250642702402</v>
          </cell>
        </row>
        <row r="143">
          <cell r="B143" t="str">
            <v>RSJ 175x85, 9 m long</v>
          </cell>
          <cell r="C143" t="str">
            <v>No.</v>
          </cell>
          <cell r="D143">
            <v>9985.8258809999988</v>
          </cell>
          <cell r="E143">
            <v>1439.9560920401998</v>
          </cell>
          <cell r="F143">
            <v>11425.781973040199</v>
          </cell>
        </row>
        <row r="144">
          <cell r="B144" t="str">
            <v>RSJ 175x85, 10 m long</v>
          </cell>
          <cell r="C144" t="str">
            <v>No.</v>
          </cell>
          <cell r="D144">
            <v>11095.362089999999</v>
          </cell>
          <cell r="E144">
            <v>1599.9512133779997</v>
          </cell>
          <cell r="F144">
            <v>12695.313303377998</v>
          </cell>
        </row>
        <row r="145">
          <cell r="B145" t="str">
            <v>RSJ 175x85, 11 m long</v>
          </cell>
          <cell r="C145" t="str">
            <v>No.</v>
          </cell>
          <cell r="D145">
            <v>12204.898298999999</v>
          </cell>
          <cell r="E145">
            <v>1759.9463347157998</v>
          </cell>
          <cell r="F145">
            <v>13964.844633715798</v>
          </cell>
        </row>
        <row r="146">
          <cell r="B146" t="str">
            <v>RSJ 175x85, 12 m long</v>
          </cell>
          <cell r="C146" t="str">
            <v>No.</v>
          </cell>
          <cell r="D146">
            <v>13314.434508</v>
          </cell>
          <cell r="E146">
            <v>1919.9414560535999</v>
          </cell>
          <cell r="F146">
            <v>15234.375964053601</v>
          </cell>
        </row>
        <row r="147">
          <cell r="B147" t="str">
            <v>RSJ 175x85, 13 m long</v>
          </cell>
          <cell r="C147" t="str">
            <v>No.</v>
          </cell>
          <cell r="D147">
            <v>14423.970716999998</v>
          </cell>
          <cell r="E147">
            <v>2079.9365773913996</v>
          </cell>
          <cell r="F147">
            <v>16503.9072943914</v>
          </cell>
        </row>
        <row r="150">
          <cell r="B150" t="str">
            <v>Name of material</v>
          </cell>
          <cell r="C150" t="str">
            <v>Unit</v>
          </cell>
          <cell r="D150" t="str">
            <v>Exworks</v>
          </cell>
          <cell r="E150" t="str">
            <v>E.D.</v>
          </cell>
          <cell r="F150" t="str">
            <v>Rate per unit as on june 08</v>
          </cell>
        </row>
        <row r="151">
          <cell r="B151" t="str">
            <v>Dist.Trans.  22/0.433 kV  ID  630 KVA</v>
          </cell>
          <cell r="C151" t="str">
            <v>No</v>
          </cell>
          <cell r="D151">
            <v>593317.61</v>
          </cell>
          <cell r="E151">
            <v>85556.399361999996</v>
          </cell>
          <cell r="F151">
            <v>678874.00936200004</v>
          </cell>
        </row>
        <row r="152">
          <cell r="B152" t="str">
            <v>Dist. Transformer 630 KVA, 22/0.43 kv</v>
          </cell>
          <cell r="C152" t="str">
            <v>No</v>
          </cell>
          <cell r="D152">
            <v>592548.4</v>
          </cell>
          <cell r="E152">
            <v>85445.47928</v>
          </cell>
          <cell r="F152">
            <v>677993.87927999999</v>
          </cell>
        </row>
        <row r="153">
          <cell r="B153" t="str">
            <v>Dist. Transformer 315 KVA, 22/0.43 kv</v>
          </cell>
          <cell r="C153" t="str">
            <v>No</v>
          </cell>
          <cell r="D153">
            <v>357994.28</v>
          </cell>
          <cell r="E153">
            <v>51622.775176000003</v>
          </cell>
          <cell r="F153">
            <v>409617.05517600005</v>
          </cell>
        </row>
        <row r="154">
          <cell r="B154" t="str">
            <v>Dist.transformer 200kva,22/0.4kv(con)</v>
          </cell>
          <cell r="C154" t="str">
            <v>No</v>
          </cell>
          <cell r="D154">
            <v>280832.53999999998</v>
          </cell>
          <cell r="E154">
            <v>40496.052267999992</v>
          </cell>
          <cell r="F154">
            <v>321328.59226799995</v>
          </cell>
        </row>
        <row r="155">
          <cell r="B155" t="str">
            <v>Dist.transformer 100kva,22/0.4kv(con)</v>
          </cell>
          <cell r="C155" t="str">
            <v>No</v>
          </cell>
          <cell r="D155">
            <v>164004.38</v>
          </cell>
          <cell r="E155">
            <v>23649.431595999999</v>
          </cell>
          <cell r="F155">
            <v>187653.81159600001</v>
          </cell>
        </row>
        <row r="156">
          <cell r="B156" t="str">
            <v>Dist. transformer 63kva,22/0.4kv(con)</v>
          </cell>
          <cell r="C156" t="str">
            <v>No</v>
          </cell>
          <cell r="D156">
            <v>133770.95000000001</v>
          </cell>
          <cell r="E156">
            <v>19289.770990000001</v>
          </cell>
          <cell r="F156">
            <v>153060.72099</v>
          </cell>
        </row>
        <row r="157">
          <cell r="B157" t="str">
            <v>Dist. Transformer 630 KVA, 11/0.43 kv</v>
          </cell>
          <cell r="C157" t="str">
            <v>No.</v>
          </cell>
          <cell r="D157">
            <v>545499.68999999994</v>
          </cell>
          <cell r="E157">
            <v>78661.055297999992</v>
          </cell>
          <cell r="F157">
            <v>624160.74529799994</v>
          </cell>
        </row>
        <row r="158">
          <cell r="B158" t="str">
            <v>Dist.Trans.  11/0.433 kV  ID 315 KVA</v>
          </cell>
          <cell r="C158" t="str">
            <v>No</v>
          </cell>
          <cell r="D158">
            <v>339369.67</v>
          </cell>
          <cell r="E158">
            <v>48937.106413999994</v>
          </cell>
          <cell r="F158">
            <v>388306.77641399996</v>
          </cell>
        </row>
        <row r="159">
          <cell r="B159" t="str">
            <v>Dist. Transformer 315 KVA, 11/0.43 kv</v>
          </cell>
          <cell r="C159" t="str">
            <v>No</v>
          </cell>
          <cell r="D159">
            <v>337650.77</v>
          </cell>
          <cell r="E159">
            <v>48689.241033999999</v>
          </cell>
          <cell r="F159">
            <v>386340.01103400002</v>
          </cell>
        </row>
        <row r="160">
          <cell r="B160" t="str">
            <v>Dist. Transformer 200 KVA, 11/0.43 kv</v>
          </cell>
          <cell r="C160" t="str">
            <v>No</v>
          </cell>
          <cell r="D160">
            <v>200929.37</v>
          </cell>
          <cell r="E160">
            <v>28974.015153999997</v>
          </cell>
          <cell r="F160">
            <v>229903.38515399999</v>
          </cell>
        </row>
        <row r="161">
          <cell r="B161" t="str">
            <v>Dist. Transformer 100 KVA, 11/0.43 kv</v>
          </cell>
          <cell r="C161" t="str">
            <v>No</v>
          </cell>
          <cell r="D161">
            <v>110842.71</v>
          </cell>
          <cell r="E161">
            <v>15983.518782000001</v>
          </cell>
          <cell r="F161">
            <v>126826.22878200001</v>
          </cell>
        </row>
        <row r="162">
          <cell r="B162" t="str">
            <v>Dist. transformer 63kva,11/.4kv(con)</v>
          </cell>
          <cell r="C162" t="str">
            <v>No</v>
          </cell>
          <cell r="D162">
            <v>89064.81</v>
          </cell>
          <cell r="E162">
            <v>12843.145601999999</v>
          </cell>
          <cell r="F162">
            <v>101907.955602</v>
          </cell>
        </row>
        <row r="163">
          <cell r="B163" t="str">
            <v>Dist Trans.  11/0.433 KV 200 KVA (AMDT)</v>
          </cell>
          <cell r="D163">
            <v>216371.7</v>
          </cell>
          <cell r="E163">
            <v>31200.799139999999</v>
          </cell>
          <cell r="F163">
            <v>247572.49914</v>
          </cell>
        </row>
        <row r="164">
          <cell r="B164" t="str">
            <v>Dist Trans.  11/0.433 KV 100 KVA (AMDT)</v>
          </cell>
          <cell r="C164" t="str">
            <v>No</v>
          </cell>
          <cell r="D164">
            <v>110701.8</v>
          </cell>
          <cell r="E164">
            <v>15963.199559999999</v>
          </cell>
          <cell r="F164">
            <v>126664.99956</v>
          </cell>
        </row>
        <row r="165">
          <cell r="B165" t="str">
            <v>Dist.Trans.  11/0.433 KV  63 KVA (AMDT)</v>
          </cell>
          <cell r="C165" t="str">
            <v>No</v>
          </cell>
          <cell r="D165">
            <v>89456</v>
          </cell>
          <cell r="E165">
            <v>12899.555199999999</v>
          </cell>
          <cell r="F165">
            <v>102355.5552</v>
          </cell>
        </row>
        <row r="166">
          <cell r="B166" t="str">
            <v>Dist.Trans.  11/0.433 KV  25 KVA (AMDT) Single phase</v>
          </cell>
          <cell r="D166">
            <v>49625.36</v>
          </cell>
          <cell r="E166">
            <v>7155.9769120000001</v>
          </cell>
          <cell r="F166">
            <v>56781.336911999999</v>
          </cell>
        </row>
        <row r="167">
          <cell r="B167" t="str">
            <v>Dist.Trans.  11/0.433 KV  15 KVA (AMDT) Single phase</v>
          </cell>
          <cell r="D167">
            <v>36448.25</v>
          </cell>
          <cell r="E167">
            <v>5255.8376499999995</v>
          </cell>
          <cell r="F167">
            <v>41704.087650000001</v>
          </cell>
        </row>
        <row r="168">
          <cell r="B168" t="str">
            <v>Dist Trans.  11/0.433 KV 25 KVA Single Phase</v>
          </cell>
          <cell r="C168" t="str">
            <v>No</v>
          </cell>
          <cell r="D168">
            <v>41130.080000000002</v>
          </cell>
          <cell r="E168">
            <v>5930.9575359999999</v>
          </cell>
          <cell r="F168">
            <v>47061.037536000003</v>
          </cell>
        </row>
        <row r="169">
          <cell r="B169" t="str">
            <v>Dist Trans.  11/0.433 KV 15 KVA Single Phase</v>
          </cell>
          <cell r="C169" t="str">
            <v>No</v>
          </cell>
          <cell r="D169">
            <v>31176.73</v>
          </cell>
          <cell r="E169">
            <v>4495.6844659999997</v>
          </cell>
          <cell r="F169">
            <v>35672.414466000002</v>
          </cell>
        </row>
        <row r="170">
          <cell r="B170" t="str">
            <v>L.A.s 22KV (Gapless type) with disconnector</v>
          </cell>
          <cell r="C170" t="str">
            <v>Set</v>
          </cell>
          <cell r="D170">
            <v>1144.8399999999999</v>
          </cell>
          <cell r="E170">
            <v>165.085928</v>
          </cell>
          <cell r="F170">
            <v>1309.9259279999999</v>
          </cell>
        </row>
        <row r="171">
          <cell r="B171" t="str">
            <v>L.As. 11 KV (Gapless type)  with disconector</v>
          </cell>
          <cell r="C171" t="str">
            <v>Set</v>
          </cell>
          <cell r="D171">
            <v>641.68499999999995</v>
          </cell>
          <cell r="E171">
            <v>92.530976999999993</v>
          </cell>
          <cell r="F171">
            <v>734.21597699999995</v>
          </cell>
        </row>
        <row r="172">
          <cell r="B172" t="str">
            <v>Capacitor banks without Switchgear 11 KV 0.6 MVAR</v>
          </cell>
          <cell r="C172" t="str">
            <v>Set</v>
          </cell>
          <cell r="D172">
            <v>42175.9</v>
          </cell>
          <cell r="E172">
            <v>6081.7647800000004</v>
          </cell>
          <cell r="F172">
            <v>48257.664779999999</v>
          </cell>
        </row>
        <row r="173">
          <cell r="B173" t="str">
            <v>Automatic capacitor switch 11 KV</v>
          </cell>
          <cell r="C173" t="str">
            <v>No.</v>
          </cell>
          <cell r="D173">
            <v>96991.65</v>
          </cell>
          <cell r="E173">
            <v>13986.195929999998</v>
          </cell>
          <cell r="F173">
            <v>110977.84593</v>
          </cell>
        </row>
        <row r="174">
          <cell r="B174" t="str">
            <v>Kit Kat fuses 415 V 200 A</v>
          </cell>
          <cell r="C174" t="str">
            <v>No</v>
          </cell>
          <cell r="D174">
            <v>358.14</v>
          </cell>
          <cell r="E174">
            <v>0</v>
          </cell>
          <cell r="F174">
            <v>358.14</v>
          </cell>
        </row>
        <row r="175">
          <cell r="B175" t="str">
            <v>Kit Kat fuses 415 V 100 A</v>
          </cell>
          <cell r="C175" t="str">
            <v>No</v>
          </cell>
          <cell r="D175">
            <v>189.91</v>
          </cell>
          <cell r="E175">
            <v>0</v>
          </cell>
          <cell r="F175">
            <v>189.91</v>
          </cell>
        </row>
        <row r="176">
          <cell r="B176" t="str">
            <v>Single pole MCB with encloser 32 A</v>
          </cell>
          <cell r="C176" t="str">
            <v>No</v>
          </cell>
          <cell r="D176">
            <v>120.17</v>
          </cell>
          <cell r="E176">
            <v>17.328513999999998</v>
          </cell>
          <cell r="F176">
            <v>137.498514</v>
          </cell>
        </row>
        <row r="177">
          <cell r="B177" t="str">
            <v>Single pole MCB with encloser 20 A</v>
          </cell>
          <cell r="C177" t="str">
            <v>No</v>
          </cell>
          <cell r="D177">
            <v>116.55</v>
          </cell>
          <cell r="E177">
            <v>16.806509999999999</v>
          </cell>
          <cell r="F177">
            <v>133.35650999999999</v>
          </cell>
        </row>
        <row r="178">
          <cell r="B178" t="str">
            <v>Single pole MCB with encloser 10 A</v>
          </cell>
          <cell r="C178" t="str">
            <v>No</v>
          </cell>
          <cell r="D178">
            <v>116.55</v>
          </cell>
          <cell r="E178">
            <v>16.806509999999999</v>
          </cell>
          <cell r="F178">
            <v>133.35650999999999</v>
          </cell>
        </row>
        <row r="179">
          <cell r="B179" t="str">
            <v xml:space="preserve">22KV   metering cubical with ratio 5/5A CTs &amp; PTs but without meter </v>
          </cell>
          <cell r="C179" t="str">
            <v>Set</v>
          </cell>
          <cell r="D179">
            <v>120138.77</v>
          </cell>
          <cell r="E179">
            <v>17324.010633999998</v>
          </cell>
          <cell r="F179">
            <v>137462.780634</v>
          </cell>
        </row>
        <row r="180">
          <cell r="B180" t="str">
            <v>-do-          with ratio 10/5A</v>
          </cell>
          <cell r="C180" t="str">
            <v>Set</v>
          </cell>
          <cell r="D180">
            <v>120138.77</v>
          </cell>
          <cell r="E180">
            <v>17324.010633999998</v>
          </cell>
          <cell r="F180">
            <v>137462.780634</v>
          </cell>
        </row>
        <row r="181">
          <cell r="B181" t="str">
            <v>-do-         with ratio 25/5A</v>
          </cell>
          <cell r="C181" t="str">
            <v>Set</v>
          </cell>
          <cell r="D181">
            <v>120138.77</v>
          </cell>
          <cell r="E181">
            <v>17324.010633999998</v>
          </cell>
          <cell r="F181">
            <v>137462.780634</v>
          </cell>
        </row>
        <row r="182">
          <cell r="B182" t="str">
            <v>-do-          with ratio 50/5A</v>
          </cell>
          <cell r="C182" t="str">
            <v>Set</v>
          </cell>
          <cell r="D182">
            <v>120138.77</v>
          </cell>
          <cell r="E182">
            <v>17324.010633999998</v>
          </cell>
          <cell r="F182">
            <v>137462.780634</v>
          </cell>
        </row>
        <row r="183">
          <cell r="B183" t="str">
            <v xml:space="preserve">11KV   metering cubical with ratio 5/5A CTs &amp; PTs but without meter </v>
          </cell>
          <cell r="C183" t="str">
            <v>Set</v>
          </cell>
          <cell r="D183">
            <v>82780.06</v>
          </cell>
          <cell r="E183">
            <v>11936.884651999999</v>
          </cell>
          <cell r="F183">
            <v>94716.944651999991</v>
          </cell>
        </row>
        <row r="184">
          <cell r="B184" t="str">
            <v>-do-          with ratio 10/5A</v>
          </cell>
          <cell r="C184" t="str">
            <v>Set</v>
          </cell>
          <cell r="D184">
            <v>79681.56</v>
          </cell>
          <cell r="E184">
            <v>11490.080951999998</v>
          </cell>
          <cell r="F184">
            <v>91171.640952000002</v>
          </cell>
        </row>
        <row r="185">
          <cell r="B185" t="str">
            <v>-do-         with ratio 25/5A</v>
          </cell>
          <cell r="C185" t="str">
            <v>Set</v>
          </cell>
          <cell r="D185">
            <v>76687.69</v>
          </cell>
          <cell r="E185">
            <v>11058.364898</v>
          </cell>
          <cell r="F185">
            <v>87746.054898000002</v>
          </cell>
        </row>
        <row r="186">
          <cell r="B186" t="str">
            <v>-do-          with ratio 50/5A</v>
          </cell>
          <cell r="C186" t="str">
            <v>Set</v>
          </cell>
          <cell r="D186">
            <v>74175.850000000006</v>
          </cell>
          <cell r="E186">
            <v>10696.157570000001</v>
          </cell>
          <cell r="F186">
            <v>84872.007570000002</v>
          </cell>
        </row>
        <row r="187">
          <cell r="B187" t="str">
            <v>-do-          with ratio 100/5A</v>
          </cell>
          <cell r="C187" t="str">
            <v>Set</v>
          </cell>
          <cell r="D187">
            <v>73765.06</v>
          </cell>
          <cell r="E187">
            <v>10636.921651999999</v>
          </cell>
          <cell r="F187">
            <v>84401.981652000002</v>
          </cell>
        </row>
        <row r="188">
          <cell r="B188" t="str">
            <v>11 kV Extendable Ring Main unit</v>
          </cell>
          <cell r="C188" t="str">
            <v>No</v>
          </cell>
          <cell r="D188">
            <v>297191.11</v>
          </cell>
          <cell r="E188">
            <v>42854.958061999998</v>
          </cell>
          <cell r="F188">
            <v>340046.06806199998</v>
          </cell>
        </row>
        <row r="189">
          <cell r="B189" t="str">
            <v>11 kV Non Extendable Ring Main unit</v>
          </cell>
          <cell r="C189" t="str">
            <v>No</v>
          </cell>
          <cell r="D189">
            <v>286184.03000000003</v>
          </cell>
          <cell r="E189">
            <v>41267.737126</v>
          </cell>
          <cell r="F189">
            <v>327451.76712600002</v>
          </cell>
        </row>
        <row r="190">
          <cell r="B190" t="str">
            <v>22 kV Non Extendable Ring Main unit</v>
          </cell>
          <cell r="C190" t="str">
            <v>No</v>
          </cell>
          <cell r="D190">
            <v>417415.92</v>
          </cell>
          <cell r="E190">
            <v>60191.375663999992</v>
          </cell>
          <cell r="F190">
            <v>477607.29566399998</v>
          </cell>
        </row>
        <row r="191">
          <cell r="B191" t="str">
            <v xml:space="preserve">Transformer Oil </v>
          </cell>
          <cell r="C191" t="str">
            <v>KL</v>
          </cell>
          <cell r="D191">
            <v>50467.199999999997</v>
          </cell>
          <cell r="E191">
            <v>7277.3702399999993</v>
          </cell>
          <cell r="F191">
            <v>57744.570239999994</v>
          </cell>
        </row>
        <row r="193">
          <cell r="B193" t="str">
            <v>Cost of material</v>
          </cell>
        </row>
        <row r="195">
          <cell r="B195" t="str">
            <v xml:space="preserve">Erection on material                                         </v>
          </cell>
          <cell r="F195">
            <v>0.1</v>
          </cell>
        </row>
        <row r="196">
          <cell r="B196" t="str">
            <v xml:space="preserve">Transportation on material   </v>
          </cell>
          <cell r="F196">
            <v>0.05</v>
          </cell>
        </row>
        <row r="197">
          <cell r="B197" t="str">
            <v xml:space="preserve">Insurance on material </v>
          </cell>
          <cell r="F197">
            <v>0.01</v>
          </cell>
        </row>
        <row r="198">
          <cell r="B198" t="str">
            <v>Service Tax @ (12.24%  On 1+2+3)</v>
          </cell>
          <cell r="F198">
            <v>1.9599999999999999E-2</v>
          </cell>
        </row>
        <row r="199">
          <cell r="B199" t="str">
            <v xml:space="preserve">Contingencies on material                     </v>
          </cell>
          <cell r="F199">
            <v>0.03</v>
          </cell>
        </row>
        <row r="200">
          <cell r="B200" t="str">
            <v xml:space="preserve">T &amp; P on material        </v>
          </cell>
          <cell r="F200">
            <v>1.4999999999999999E-2</v>
          </cell>
        </row>
        <row r="201">
          <cell r="B201" t="str">
            <v>Contractor supervision on charges on material</v>
          </cell>
          <cell r="F201">
            <v>0.1</v>
          </cell>
        </row>
        <row r="202">
          <cell r="B202" t="str">
            <v>Contractor profit on Total Project Cost i.e. on Sub-Total-I</v>
          </cell>
          <cell r="F202">
            <v>0.05</v>
          </cell>
        </row>
        <row r="203">
          <cell r="B203" t="str">
            <v xml:space="preserve">Contractors Financing on material                                    </v>
          </cell>
          <cell r="F203">
            <v>0.03</v>
          </cell>
        </row>
        <row r="204">
          <cell r="B204" t="str">
            <v>Price Escalation on Material Cost</v>
          </cell>
          <cell r="F204">
            <v>0.05</v>
          </cell>
        </row>
        <row r="205">
          <cell r="B205" t="str">
            <v>H.O.supervision charges @ 1.5% (i.e. 15% of 10% on errection of material)</v>
          </cell>
          <cell r="F205">
            <v>1.4999999999999999E-2</v>
          </cell>
        </row>
        <row r="206">
          <cell r="B206" t="str">
            <v>Interest during Construction Period (on total project</v>
          </cell>
          <cell r="F206">
            <v>2.5000000000000001E-2</v>
          </cell>
        </row>
        <row r="208">
          <cell r="B208" t="str">
            <v>GROUP - XIII</v>
          </cell>
        </row>
        <row r="209">
          <cell r="B209" t="str">
            <v>Name of material</v>
          </cell>
          <cell r="C209" t="str">
            <v>Unit</v>
          </cell>
          <cell r="D209" t="str">
            <v>Exworks</v>
          </cell>
          <cell r="E209" t="str">
            <v>E.D.</v>
          </cell>
          <cell r="F209" t="str">
            <v>Rate per unit as on june 08</v>
          </cell>
        </row>
        <row r="210">
          <cell r="B210" t="str">
            <v>11 KV Isolators with EB (800 A)</v>
          </cell>
          <cell r="C210" t="str">
            <v>Set</v>
          </cell>
          <cell r="D210">
            <v>67920.509999999995</v>
          </cell>
          <cell r="E210">
            <v>9794.1375419999986</v>
          </cell>
          <cell r="F210">
            <v>77714.647541999992</v>
          </cell>
        </row>
        <row r="211">
          <cell r="B211" t="str">
            <v>11 KV Isolators without EB (800 Amp.)</v>
          </cell>
          <cell r="C211" t="str">
            <v>Set</v>
          </cell>
          <cell r="D211">
            <v>65668.149999999994</v>
          </cell>
          <cell r="E211">
            <v>0</v>
          </cell>
          <cell r="F211">
            <v>65668.149999999994</v>
          </cell>
        </row>
        <row r="212">
          <cell r="B212" t="str">
            <v>22 KV Isolators with EB (800 A)</v>
          </cell>
          <cell r="C212" t="str">
            <v>Set</v>
          </cell>
          <cell r="D212">
            <v>67920.509999999995</v>
          </cell>
          <cell r="E212">
            <v>9794.1375419999986</v>
          </cell>
          <cell r="F212">
            <v>77714.647541999992</v>
          </cell>
        </row>
        <row r="213">
          <cell r="B213" t="str">
            <v>22 KV Isolators without EB (800 Amp.)</v>
          </cell>
          <cell r="C213" t="str">
            <v>Set</v>
          </cell>
          <cell r="D213">
            <v>65668.149999999994</v>
          </cell>
          <cell r="E213">
            <v>0</v>
          </cell>
          <cell r="F213">
            <v>65668.149999999994</v>
          </cell>
        </row>
        <row r="214">
          <cell r="B214" t="str">
            <v>33 KV Isolators with EB (800 A)</v>
          </cell>
          <cell r="C214" t="str">
            <v>Set</v>
          </cell>
          <cell r="D214">
            <v>67920.509999999995</v>
          </cell>
          <cell r="E214">
            <v>9794.1375419999986</v>
          </cell>
          <cell r="F214">
            <v>77714.647541999992</v>
          </cell>
        </row>
        <row r="215">
          <cell r="B215" t="str">
            <v>33 KV Isolators without EB (800 Amp.)</v>
          </cell>
          <cell r="C215" t="str">
            <v>Set</v>
          </cell>
          <cell r="D215">
            <v>65668.149999999994</v>
          </cell>
          <cell r="E215">
            <v>0</v>
          </cell>
          <cell r="F215">
            <v>65668.149999999994</v>
          </cell>
        </row>
        <row r="216">
          <cell r="B216" t="str">
            <v>AC Distribution Board 'B' type</v>
          </cell>
          <cell r="C216" t="str">
            <v>No.</v>
          </cell>
          <cell r="D216">
            <v>19878.21</v>
          </cell>
          <cell r="E216">
            <v>2866.4378819999997</v>
          </cell>
          <cell r="F216">
            <v>22744.647881999997</v>
          </cell>
        </row>
        <row r="217">
          <cell r="B217" t="str">
            <v xml:space="preserve">C&amp;R panel for 33 KV for feeder breaker </v>
          </cell>
          <cell r="C217" t="str">
            <v>Set</v>
          </cell>
          <cell r="D217">
            <v>94723.29</v>
          </cell>
          <cell r="E217">
            <v>13659.098417999998</v>
          </cell>
          <cell r="F217">
            <v>108382.38841799999</v>
          </cell>
        </row>
        <row r="218">
          <cell r="B218" t="str">
            <v>C&amp;R panel for 22 KV feeder breaker</v>
          </cell>
          <cell r="C218" t="str">
            <v>Set</v>
          </cell>
          <cell r="D218">
            <v>94723.29</v>
          </cell>
          <cell r="E218">
            <v>13659.098417999998</v>
          </cell>
          <cell r="F218">
            <v>108382.38841799999</v>
          </cell>
        </row>
        <row r="219">
          <cell r="B219" t="str">
            <v>C&amp;R panel for 33 KV Transformer with 1 Amp. Relay</v>
          </cell>
          <cell r="C219" t="str">
            <v>Set</v>
          </cell>
          <cell r="D219">
            <v>64462.95</v>
          </cell>
          <cell r="E219">
            <v>9295.5573899999999</v>
          </cell>
          <cell r="F219">
            <v>73758.507389999999</v>
          </cell>
        </row>
        <row r="220">
          <cell r="B220" t="str">
            <v>C&amp;R panel for 22 KV Transformer with 1 A relay</v>
          </cell>
          <cell r="C220" t="str">
            <v>Set</v>
          </cell>
          <cell r="D220">
            <v>64462.95</v>
          </cell>
          <cell r="E220">
            <v>9295.5573899999999</v>
          </cell>
          <cell r="F220">
            <v>73758.507389999999</v>
          </cell>
        </row>
        <row r="221">
          <cell r="B221" t="str">
            <v>33 KV VCB complete  1600 Amp (O.D.)</v>
          </cell>
          <cell r="C221" t="str">
            <v>No.</v>
          </cell>
          <cell r="D221">
            <v>258165</v>
          </cell>
          <cell r="E221">
            <v>37227.392999999996</v>
          </cell>
          <cell r="F221">
            <v>295392.39299999998</v>
          </cell>
        </row>
        <row r="222">
          <cell r="B222" t="str">
            <v>22 KV VCB complete  1600 Amp (O.D.)</v>
          </cell>
          <cell r="C222" t="str">
            <v>No.</v>
          </cell>
          <cell r="D222">
            <v>233341.75</v>
          </cell>
          <cell r="E222">
            <v>33647.880349999999</v>
          </cell>
          <cell r="F222">
            <v>266989.63034999999</v>
          </cell>
        </row>
        <row r="223">
          <cell r="B223" t="str">
            <v>C&amp;R panel for 33 KV Transformer with Diff. Protection</v>
          </cell>
          <cell r="C223" t="str">
            <v>Set</v>
          </cell>
          <cell r="D223">
            <v>123195.86</v>
          </cell>
          <cell r="E223">
            <v>17764.843012000001</v>
          </cell>
          <cell r="F223">
            <v>140960.70301200001</v>
          </cell>
        </row>
        <row r="224">
          <cell r="B224" t="str">
            <v>C&amp;R panel for 22 KV Transformer with Diff. Protection</v>
          </cell>
          <cell r="C224" t="str">
            <v>Set</v>
          </cell>
          <cell r="D224">
            <v>123195.86</v>
          </cell>
          <cell r="E224">
            <v>17764.843012000001</v>
          </cell>
          <cell r="F224">
            <v>140960.70301200001</v>
          </cell>
        </row>
        <row r="225">
          <cell r="B225" t="str">
            <v>11 kv 250 MVA OD Switchgears comprising of 1 Incomer and 3 single feeder with associated OD panels, Islators, C.T. &amp; P.T. etc.</v>
          </cell>
          <cell r="C225" t="str">
            <v>Set</v>
          </cell>
          <cell r="D225">
            <v>1177848</v>
          </cell>
          <cell r="E225">
            <v>169845.68159999998</v>
          </cell>
          <cell r="F225">
            <v>1347693.6816</v>
          </cell>
        </row>
        <row r="226">
          <cell r="B226" t="str">
            <v>11kV I D switchgear (2 I/c+1 B/c+8O/G)</v>
          </cell>
          <cell r="C226" t="str">
            <v>Set</v>
          </cell>
          <cell r="D226">
            <v>4291706.16</v>
          </cell>
          <cell r="E226">
            <v>618864.02827200003</v>
          </cell>
          <cell r="F226">
            <v>4910570.1882720003</v>
          </cell>
        </row>
        <row r="227">
          <cell r="B227" t="str">
            <v>11kV I D switchgear (2 I/c+1 B/c+8O/G)</v>
          </cell>
          <cell r="C227" t="str">
            <v>Set</v>
          </cell>
          <cell r="E227">
            <v>0</v>
          </cell>
          <cell r="F227">
            <v>0</v>
          </cell>
        </row>
        <row r="228">
          <cell r="B228" t="str">
            <v>33 KV P.T.</v>
          </cell>
          <cell r="C228" t="str">
            <v>No.</v>
          </cell>
          <cell r="D228">
            <v>16251.91</v>
          </cell>
          <cell r="E228">
            <v>2343.5254219999997</v>
          </cell>
          <cell r="F228">
            <v>18595.435421999999</v>
          </cell>
        </row>
        <row r="229">
          <cell r="B229" t="str">
            <v>22 KV P.T.</v>
          </cell>
          <cell r="C229" t="str">
            <v>No.</v>
          </cell>
          <cell r="D229">
            <v>16252.91</v>
          </cell>
          <cell r="E229">
            <v>2343.6696219999999</v>
          </cell>
          <cell r="F229">
            <v>18596.579622000001</v>
          </cell>
        </row>
        <row r="230">
          <cell r="B230" t="str">
            <v>33 kV C. T. (400-200/1-1-1)</v>
          </cell>
          <cell r="D230">
            <v>22904.639999999999</v>
          </cell>
          <cell r="E230">
            <v>0</v>
          </cell>
          <cell r="F230">
            <v>22904.639999999999</v>
          </cell>
        </row>
        <row r="231">
          <cell r="B231" t="str">
            <v>22 KV C.T. Three core.</v>
          </cell>
          <cell r="C231" t="str">
            <v>No.</v>
          </cell>
          <cell r="D231">
            <v>22904.639999999999</v>
          </cell>
          <cell r="E231">
            <v>0</v>
          </cell>
          <cell r="F231">
            <v>22904.639999999999</v>
          </cell>
        </row>
        <row r="232">
          <cell r="B232" t="str">
            <v>30 V, 100 AH Lead Acid Battery  sets</v>
          </cell>
          <cell r="C232" t="str">
            <v>Sets</v>
          </cell>
          <cell r="D232">
            <v>15299.04</v>
          </cell>
          <cell r="E232">
            <v>0</v>
          </cell>
          <cell r="F232">
            <v>15299.04</v>
          </cell>
        </row>
        <row r="233">
          <cell r="B233" t="str">
            <v>Battery chargers suitable  for above</v>
          </cell>
          <cell r="C233" t="str">
            <v>No.</v>
          </cell>
          <cell r="D233">
            <v>24366.89</v>
          </cell>
          <cell r="E233">
            <v>0</v>
          </cell>
          <cell r="F233">
            <v>24366.89</v>
          </cell>
        </row>
        <row r="234">
          <cell r="B234" t="str">
            <v>Battery set 30 Volt, 100 AH with Battery charger</v>
          </cell>
          <cell r="C234" t="str">
            <v>Set</v>
          </cell>
          <cell r="D234">
            <v>39665.93</v>
          </cell>
          <cell r="E234">
            <v>0</v>
          </cell>
          <cell r="F234">
            <v>39665.93</v>
          </cell>
        </row>
        <row r="235">
          <cell r="B235" t="str">
            <v>33 KV Lightning Arrestors  (Station type)</v>
          </cell>
          <cell r="C235" t="str">
            <v>Set</v>
          </cell>
          <cell r="D235">
            <v>11633.16</v>
          </cell>
          <cell r="E235">
            <v>1677.5016719999999</v>
          </cell>
          <cell r="F235">
            <v>13310.661672</v>
          </cell>
        </row>
        <row r="236">
          <cell r="B236" t="str">
            <v>22 KV Lightning Arrestors  (Station type)</v>
          </cell>
          <cell r="C236" t="str">
            <v>set</v>
          </cell>
          <cell r="D236">
            <v>10263.119999999999</v>
          </cell>
          <cell r="E236">
            <v>1479.9419039999998</v>
          </cell>
          <cell r="F236">
            <v>13310.66</v>
          </cell>
        </row>
        <row r="237">
          <cell r="B237" t="str">
            <v>Power Transformer 33/11 KV, 5 MVA</v>
          </cell>
          <cell r="C237" t="str">
            <v>No.</v>
          </cell>
          <cell r="D237">
            <v>2852150</v>
          </cell>
          <cell r="E237">
            <v>411280.02999999997</v>
          </cell>
          <cell r="F237">
            <v>3263430.03</v>
          </cell>
        </row>
        <row r="238">
          <cell r="B238" t="str">
            <v xml:space="preserve">Power Transformer 33/11 KV, 10 MVA </v>
          </cell>
          <cell r="C238" t="str">
            <v>No.</v>
          </cell>
          <cell r="D238">
            <v>5424685</v>
          </cell>
          <cell r="E238">
            <v>782239.57699999993</v>
          </cell>
          <cell r="F238">
            <v>6206924.5769999996</v>
          </cell>
        </row>
        <row r="241">
          <cell r="B241" t="str">
            <v xml:space="preserve">11 KV PT </v>
          </cell>
          <cell r="C241" t="str">
            <v>No.</v>
          </cell>
          <cell r="F241">
            <v>6486.27</v>
          </cell>
        </row>
        <row r="242">
          <cell r="B242" t="str">
            <v>11 / .433 KV 25 KVA Transformer</v>
          </cell>
          <cell r="C242" t="str">
            <v>No</v>
          </cell>
          <cell r="F242">
            <v>67500</v>
          </cell>
        </row>
        <row r="243">
          <cell r="B243" t="str">
            <v>11 KV  V cross arm with clamp</v>
          </cell>
          <cell r="C243" t="str">
            <v>No</v>
          </cell>
          <cell r="F243">
            <v>736.60199004975129</v>
          </cell>
        </row>
        <row r="244">
          <cell r="B244" t="str">
            <v>22 KV  V cross arm with clamp</v>
          </cell>
          <cell r="C244" t="str">
            <v>No</v>
          </cell>
          <cell r="F244">
            <v>963.24875621890556</v>
          </cell>
        </row>
        <row r="245">
          <cell r="B245" t="str">
            <v>11 KV 250 MVA OD switchgear comprising of 2 incomer &amp; 4 single feeders with associated OD pannels , Isolators CT &amp; PT etc</v>
          </cell>
          <cell r="C245" t="str">
            <v>Set</v>
          </cell>
          <cell r="F245">
            <v>2540971</v>
          </cell>
        </row>
        <row r="246">
          <cell r="B246" t="str">
            <v>11 KV 250 MVA OD switchgear comprising of one incomer &amp; O/G with associated OD panels, Isolators, CT &amp; PT etc.</v>
          </cell>
          <cell r="C246" t="str">
            <v>Set</v>
          </cell>
          <cell r="F246">
            <v>363558</v>
          </cell>
        </row>
        <row r="247">
          <cell r="B247" t="str">
            <v>22 kv 500 MVA OD Switchgears comprising of 1 Incomer and 3 single feeder with associated OD panels, Islators, C.T. &amp; P.T. etc.</v>
          </cell>
          <cell r="C247" t="str">
            <v>Set</v>
          </cell>
          <cell r="F247">
            <v>1800000</v>
          </cell>
        </row>
        <row r="248">
          <cell r="B248" t="str">
            <v>11 KV 3 Phase, Residual voltage Transformer with terminal connectors.</v>
          </cell>
          <cell r="C248" t="str">
            <v>No</v>
          </cell>
          <cell r="F248">
            <v>23296</v>
          </cell>
        </row>
        <row r="249">
          <cell r="B249" t="str">
            <v>11 KV 500 MVA Indoor Switch Gears comprising of 2 Incomer and 8 Single feeder &amp; Bus Coupler  with associated C.R Panels/ V.C.B.800 Amp for Incoming &amp; ,Bus Coup./ 400 Amp for Feeder</v>
          </cell>
          <cell r="C249" t="str">
            <v>Set</v>
          </cell>
          <cell r="F249">
            <v>4190067.95</v>
          </cell>
        </row>
        <row r="250">
          <cell r="B250" t="str">
            <v>11 KV 500 MVA ID switchgear comprising of one incomer ,3 O/G &amp; 1 B/C with associated OD panels, Isolators, CT &amp; PT etc.</v>
          </cell>
          <cell r="C250" t="str">
            <v>Set</v>
          </cell>
          <cell r="F250">
            <v>1672693.6816</v>
          </cell>
        </row>
        <row r="251">
          <cell r="B251" t="str">
            <v>11 KV Capa. Bank 0.6 MVAR without switch</v>
          </cell>
          <cell r="C251" t="str">
            <v>Set</v>
          </cell>
          <cell r="F251">
            <v>42004</v>
          </cell>
        </row>
        <row r="252">
          <cell r="B252" t="str">
            <v>11 KV CT 400 - 200 / 5 - 5 Indoor</v>
          </cell>
          <cell r="C252" t="str">
            <v>No</v>
          </cell>
          <cell r="F252">
            <v>5000</v>
          </cell>
        </row>
        <row r="253">
          <cell r="B253" t="str">
            <v>11 KV CT 400 - 200 / 5 - 5 Outdoor</v>
          </cell>
          <cell r="C253" t="str">
            <v>No</v>
          </cell>
          <cell r="F253">
            <v>15000</v>
          </cell>
        </row>
        <row r="254">
          <cell r="B254" t="str">
            <v>11 KV CT 600 - 300 / 5 - 5 Indoor</v>
          </cell>
          <cell r="C254" t="str">
            <v>No</v>
          </cell>
          <cell r="F254">
            <v>5000</v>
          </cell>
        </row>
        <row r="255">
          <cell r="B255" t="str">
            <v>11 KV CT 600 - 300 / 5 - 5 Outdoor</v>
          </cell>
          <cell r="C255" t="str">
            <v>No</v>
          </cell>
          <cell r="F255">
            <v>15000</v>
          </cell>
        </row>
        <row r="256">
          <cell r="B256" t="str">
            <v>CT - 11 KV 400 - 200 - 100/ 5-5-5 A / 3 Core I/D</v>
          </cell>
          <cell r="C256" t="str">
            <v>No</v>
          </cell>
          <cell r="F256">
            <v>18000</v>
          </cell>
        </row>
        <row r="257">
          <cell r="B257" t="str">
            <v>11 KV Feedar Pillar 2 Way</v>
          </cell>
          <cell r="C257" t="str">
            <v>No</v>
          </cell>
          <cell r="F257">
            <v>79500</v>
          </cell>
        </row>
        <row r="258">
          <cell r="B258" t="str">
            <v>11 KV Guarding angle with clamp</v>
          </cell>
          <cell r="C258" t="str">
            <v>Kg</v>
          </cell>
          <cell r="F258">
            <v>30.15</v>
          </cell>
        </row>
        <row r="259">
          <cell r="B259" t="str">
            <v>11 kV heat shrinkable Indoor termination joint kit for 3 C X 185 sqmm</v>
          </cell>
          <cell r="C259" t="str">
            <v>Kit</v>
          </cell>
          <cell r="F259">
            <v>1250</v>
          </cell>
        </row>
        <row r="260">
          <cell r="B260" t="str">
            <v>11 kV heat shrinkable Indoor termination joint kit for 3 C X 120 sqmm</v>
          </cell>
          <cell r="C260" t="str">
            <v>Kit</v>
          </cell>
          <cell r="F260">
            <v>1250</v>
          </cell>
        </row>
        <row r="261">
          <cell r="B261" t="str">
            <v>11 kV heat shrinkable Indoor termination joint kit for 3 C X 240 sqmm</v>
          </cell>
          <cell r="C261" t="str">
            <v>Kit</v>
          </cell>
          <cell r="F261">
            <v>1285</v>
          </cell>
        </row>
        <row r="262">
          <cell r="B262" t="str">
            <v>11 kV heat shrinkable Indoor termination joint kit for 3 C X 300 sqmm</v>
          </cell>
          <cell r="C262" t="str">
            <v>Kit</v>
          </cell>
          <cell r="F262">
            <v>1350</v>
          </cell>
        </row>
        <row r="263">
          <cell r="B263" t="str">
            <v>11 kV heat shrinkable Indoor termination joint kit for 3 C X 95 sqmm</v>
          </cell>
          <cell r="C263" t="str">
            <v>Kit</v>
          </cell>
          <cell r="F263">
            <v>950</v>
          </cell>
        </row>
        <row r="264">
          <cell r="B264" t="str">
            <v>11 kV heat shrinkable Outdoor termination joint kit for 3 C X 185 sqmm</v>
          </cell>
          <cell r="C264" t="str">
            <v>Kit</v>
          </cell>
          <cell r="F264">
            <v>1550</v>
          </cell>
        </row>
        <row r="265">
          <cell r="B265" t="str">
            <v>11 kV heat shrinkable Outdoor termination joint kit for 3 C X 120 sqmm</v>
          </cell>
          <cell r="C265" t="str">
            <v>Kit</v>
          </cell>
          <cell r="F265">
            <v>1550</v>
          </cell>
        </row>
        <row r="266">
          <cell r="B266" t="str">
            <v>11 kV heat shrinkable Outdoor termination joint kit for 3 C X 240 sqmm</v>
          </cell>
          <cell r="C266" t="str">
            <v>Kit</v>
          </cell>
          <cell r="F266">
            <v>1650</v>
          </cell>
        </row>
        <row r="267">
          <cell r="B267" t="str">
            <v>11 kV heat shrinkable Outdoor termination joint kit for 3 C X 300 sqmm</v>
          </cell>
          <cell r="C267" t="str">
            <v>Kit</v>
          </cell>
          <cell r="F267">
            <v>1650</v>
          </cell>
        </row>
        <row r="268">
          <cell r="B268" t="str">
            <v>11 kV heat shrinkable Outdoor termination joint kit for 3 C X 95 sqmm</v>
          </cell>
          <cell r="C268" t="str">
            <v>Kit</v>
          </cell>
          <cell r="F268">
            <v>1185</v>
          </cell>
        </row>
        <row r="269">
          <cell r="B269" t="str">
            <v>11 kV heat shrinkable Straight through joint kit for 3 C X 185 sqmm</v>
          </cell>
          <cell r="C269" t="str">
            <v>Kit</v>
          </cell>
          <cell r="F269">
            <v>4100</v>
          </cell>
        </row>
        <row r="270">
          <cell r="B270" t="str">
            <v>11 kV heat shrinkable Straight through joint kit for 3 C X 120 sqmm</v>
          </cell>
          <cell r="C270" t="str">
            <v>Kit</v>
          </cell>
          <cell r="F270">
            <v>4100</v>
          </cell>
        </row>
        <row r="271">
          <cell r="B271" t="str">
            <v>11 kV heat shrinkable Straight through joint kit for 3 C X 240 sqmm</v>
          </cell>
          <cell r="C271" t="str">
            <v>Kit</v>
          </cell>
          <cell r="F271">
            <v>4300</v>
          </cell>
        </row>
        <row r="272">
          <cell r="B272" t="str">
            <v>11 kV heat shrinkable Straight through joint kit for 3 C X 300 sqmm</v>
          </cell>
          <cell r="C272" t="str">
            <v>Kit</v>
          </cell>
          <cell r="F272">
            <v>4300</v>
          </cell>
        </row>
        <row r="273">
          <cell r="B273" t="str">
            <v>11 kV heat shrinkable Straight through joint kit for 3 C X 95 sqmm</v>
          </cell>
          <cell r="C273" t="str">
            <v>Kit</v>
          </cell>
          <cell r="F273">
            <v>3400</v>
          </cell>
        </row>
        <row r="274">
          <cell r="B274" t="str">
            <v xml:space="preserve">11 KV Isolator with  EB 400 A </v>
          </cell>
          <cell r="C274" t="str">
            <v>Set</v>
          </cell>
          <cell r="F274">
            <v>34944</v>
          </cell>
        </row>
        <row r="275">
          <cell r="B275" t="str">
            <v xml:space="preserve">11 KV Isolator without  EB 400 A </v>
          </cell>
          <cell r="C275" t="str">
            <v>Set</v>
          </cell>
          <cell r="F275">
            <v>33000</v>
          </cell>
        </row>
        <row r="276">
          <cell r="B276" t="str">
            <v>11 KV Top fitting with clamp</v>
          </cell>
          <cell r="C276" t="str">
            <v>No</v>
          </cell>
          <cell r="F276">
            <v>68</v>
          </cell>
        </row>
        <row r="277">
          <cell r="B277" t="str">
            <v>11 KV VCB 400 A Indoor</v>
          </cell>
          <cell r="C277" t="str">
            <v>No</v>
          </cell>
          <cell r="F277">
            <v>325000</v>
          </cell>
        </row>
        <row r="278">
          <cell r="B278" t="str">
            <v>11 KV VCB 400 A Outdoor</v>
          </cell>
          <cell r="C278" t="str">
            <v>No</v>
          </cell>
          <cell r="F278">
            <v>165000</v>
          </cell>
        </row>
        <row r="279">
          <cell r="B279" t="str">
            <v>11 KV VCB 800 A Indoor</v>
          </cell>
          <cell r="C279" t="str">
            <v>No</v>
          </cell>
          <cell r="F279">
            <v>340000</v>
          </cell>
        </row>
        <row r="280">
          <cell r="B280" t="str">
            <v>11 KV VCB 800 A Outdoor</v>
          </cell>
          <cell r="C280" t="str">
            <v>No</v>
          </cell>
          <cell r="F280">
            <v>227136</v>
          </cell>
        </row>
        <row r="281">
          <cell r="B281" t="str">
            <v>11 KV, 3 Phase, 400 amps. Isolator with earth switch, Double blade complete with set of insulators and terminal connectors.</v>
          </cell>
          <cell r="C281" t="str">
            <v>No</v>
          </cell>
          <cell r="F281">
            <v>40000</v>
          </cell>
        </row>
        <row r="282">
          <cell r="B282" t="str">
            <v>11kV 250 MVA OD switchgear comprising of one incomer and 3 single feeders withassociated o.d.panels</v>
          </cell>
          <cell r="C282" t="str">
            <v>set</v>
          </cell>
          <cell r="F282">
            <v>1347693.68</v>
          </cell>
        </row>
        <row r="283">
          <cell r="B283" t="str">
            <v>11 KV 250 MVA OD switchgear comprising of one incomer ,3 O/G &amp; 1 B/C with associated OD panels, Isolators, CT &amp; PT etc.</v>
          </cell>
          <cell r="C283" t="str">
            <v>set</v>
          </cell>
          <cell r="F283">
            <v>1846694.73</v>
          </cell>
        </row>
        <row r="284">
          <cell r="B284" t="str">
            <v>152x152 mm Cross Arm clamp</v>
          </cell>
          <cell r="C284" t="str">
            <v>Pair</v>
          </cell>
          <cell r="F284">
            <v>173.18</v>
          </cell>
        </row>
        <row r="285">
          <cell r="B285" t="str">
            <v>152x152 mm pole clamps</v>
          </cell>
          <cell r="C285" t="str">
            <v>Pair</v>
          </cell>
          <cell r="F285">
            <v>173.18</v>
          </cell>
        </row>
        <row r="286">
          <cell r="B286" t="str">
            <v>22 kV C&amp;R Panels with differential</v>
          </cell>
          <cell r="C286" t="str">
            <v>Set</v>
          </cell>
          <cell r="F286">
            <v>140960.70000000001</v>
          </cell>
        </row>
        <row r="287">
          <cell r="B287" t="str">
            <v>22  KV  C. T. Three  core.</v>
          </cell>
          <cell r="C287" t="str">
            <v>Nos</v>
          </cell>
          <cell r="D287">
            <v>20609.8</v>
          </cell>
          <cell r="F287">
            <v>22904.639999999999</v>
          </cell>
        </row>
        <row r="288">
          <cell r="B288" t="str">
            <v>22  KV  P. T.</v>
          </cell>
          <cell r="C288" t="str">
            <v>No</v>
          </cell>
          <cell r="D288">
            <v>14678.14</v>
          </cell>
          <cell r="E288">
            <v>2116.5877879999998</v>
          </cell>
          <cell r="F288">
            <v>18594.439999999999</v>
          </cell>
        </row>
        <row r="289">
          <cell r="B289" t="str">
            <v>22 kV Heat shrik Indoor termination joint (Al) kit for XLPE 3 C X 240 sqmm</v>
          </cell>
          <cell r="C289" t="str">
            <v>Kit</v>
          </cell>
          <cell r="F289">
            <v>7335</v>
          </cell>
        </row>
        <row r="290">
          <cell r="B290" t="str">
            <v>22 kV Heat shrik Indoor termination joint (Al) kit for XLPE 3 C X 95 sqmm</v>
          </cell>
          <cell r="C290" t="str">
            <v>Kit</v>
          </cell>
          <cell r="F290">
            <v>7335</v>
          </cell>
        </row>
        <row r="291">
          <cell r="B291" t="str">
            <v>22 kV Heat shrik Outdoor termination joint (Al) kit for XLPE 3 C X 300 sqmm</v>
          </cell>
          <cell r="C291" t="str">
            <v>Kit</v>
          </cell>
          <cell r="F291">
            <v>11150</v>
          </cell>
        </row>
        <row r="292">
          <cell r="B292" t="str">
            <v>22 KV Isolators with EB (800 A)</v>
          </cell>
          <cell r="C292" t="str">
            <v>Set</v>
          </cell>
          <cell r="F292">
            <v>77714.64</v>
          </cell>
        </row>
        <row r="293">
          <cell r="B293" t="str">
            <v>22 KV Isolators without EB (800 Amp.)</v>
          </cell>
          <cell r="C293" t="str">
            <v>Set</v>
          </cell>
          <cell r="F293">
            <v>65668.149999999994</v>
          </cell>
        </row>
        <row r="294">
          <cell r="B294" t="str">
            <v>22 KV Lightning Arrestors  (Screw type)</v>
          </cell>
          <cell r="C294" t="str">
            <v>Set</v>
          </cell>
          <cell r="F294">
            <v>9556.4699999999993</v>
          </cell>
        </row>
        <row r="295">
          <cell r="B295" t="str">
            <v>22 KV Pin Insulator with pin</v>
          </cell>
          <cell r="C295" t="str">
            <v>No</v>
          </cell>
          <cell r="F295">
            <v>317.33</v>
          </cell>
        </row>
        <row r="296">
          <cell r="B296" t="str">
            <v>22 KV Post Insulator</v>
          </cell>
          <cell r="C296" t="str">
            <v>Nos</v>
          </cell>
          <cell r="F296">
            <v>750</v>
          </cell>
        </row>
        <row r="297">
          <cell r="B297" t="str">
            <v>22 KV Transformer CR Panel With 1 Amp relay</v>
          </cell>
          <cell r="C297" t="str">
            <v>Set</v>
          </cell>
          <cell r="F297">
            <v>73758.509999999995</v>
          </cell>
        </row>
        <row r="298">
          <cell r="B298" t="str">
            <v>22 KV VCB complete  1600 Amp (O.D.)</v>
          </cell>
          <cell r="C298" t="str">
            <v>Set</v>
          </cell>
          <cell r="F298">
            <v>266989.63</v>
          </cell>
        </row>
        <row r="299">
          <cell r="B299" t="str">
            <v>33 KV  V Cross Arms</v>
          </cell>
          <cell r="C299" t="str">
            <v>No</v>
          </cell>
          <cell r="F299">
            <v>963.24875621890556</v>
          </cell>
        </row>
        <row r="300">
          <cell r="B300" t="str">
            <v>33 kV Heat shrik Indoor termination joint (Al) kit for XLPE 3 C X 300 sqmm</v>
          </cell>
          <cell r="C300" t="str">
            <v>Kit</v>
          </cell>
          <cell r="F300">
            <v>11500</v>
          </cell>
        </row>
        <row r="301">
          <cell r="B301" t="str">
            <v>33 kV Heat shrik Outdoor termination joint (Al) kit for XLPE 3 C X 300 sqmm</v>
          </cell>
          <cell r="C301" t="str">
            <v>Kit</v>
          </cell>
          <cell r="F301">
            <v>15470</v>
          </cell>
        </row>
        <row r="302">
          <cell r="B302" t="str">
            <v>33 kV Heat shrik Straight through joint (Al) kit for XLPE 3 C X 300 sqmm</v>
          </cell>
          <cell r="C302" t="str">
            <v>Kit</v>
          </cell>
          <cell r="F302">
            <v>30000</v>
          </cell>
        </row>
        <row r="303">
          <cell r="B303" t="str">
            <v>33 KV LA 9 KA</v>
          </cell>
          <cell r="C303" t="str">
            <v>Set</v>
          </cell>
          <cell r="F303">
            <v>13310.67</v>
          </cell>
        </row>
        <row r="304">
          <cell r="B304" t="str">
            <v>33 KV Post Insulator</v>
          </cell>
          <cell r="C304" t="str">
            <v>No</v>
          </cell>
          <cell r="F304">
            <v>750</v>
          </cell>
        </row>
        <row r="305">
          <cell r="B305" t="str">
            <v>33 KV Top Fitting</v>
          </cell>
          <cell r="C305" t="str">
            <v>No</v>
          </cell>
          <cell r="F305">
            <v>331.8</v>
          </cell>
        </row>
        <row r="306">
          <cell r="B306" t="str">
            <v>22 KV Top Fitting</v>
          </cell>
          <cell r="C306" t="str">
            <v>No</v>
          </cell>
          <cell r="F306">
            <v>331.8</v>
          </cell>
        </row>
        <row r="307">
          <cell r="B307" t="str">
            <v>33 KV Transformer CR Panel With 1 Amp relay</v>
          </cell>
          <cell r="C307" t="str">
            <v>Set</v>
          </cell>
          <cell r="F307">
            <v>73758.509999999995</v>
          </cell>
        </row>
        <row r="308">
          <cell r="B308" t="str">
            <v>33 KV Transformer CR Panel With Differential</v>
          </cell>
          <cell r="C308" t="str">
            <v>Set</v>
          </cell>
          <cell r="F308">
            <v>140960.70000000001</v>
          </cell>
        </row>
        <row r="309">
          <cell r="B309" t="str">
            <v>9 KV, 10 KA, 1 Ph. Metal Oxide (Gapless) Lightning Arresters with terminal connectors.</v>
          </cell>
          <cell r="C309" t="str">
            <v>Set</v>
          </cell>
          <cell r="F309">
            <v>6989</v>
          </cell>
        </row>
        <row r="310">
          <cell r="B310" t="str">
            <v>AAAC 80 sqmm</v>
          </cell>
          <cell r="C310" t="str">
            <v>Rmt</v>
          </cell>
          <cell r="F310">
            <v>35.6</v>
          </cell>
        </row>
        <row r="311">
          <cell r="B311" t="str">
            <v>Aluminium Jointing  Sleeve for 100 Sq mm ACSR</v>
          </cell>
          <cell r="C311" t="str">
            <v>No</v>
          </cell>
          <cell r="F311">
            <v>100</v>
          </cell>
        </row>
        <row r="312">
          <cell r="B312" t="str">
            <v>Aluminium Jointing  Sleeve for 30 Sq mm ACSR</v>
          </cell>
          <cell r="C312" t="str">
            <v>No</v>
          </cell>
          <cell r="F312">
            <v>100</v>
          </cell>
        </row>
        <row r="313">
          <cell r="B313" t="str">
            <v>Aluminium Jointing  Sleeve for 55 Sq mm AAAC</v>
          </cell>
          <cell r="C313" t="str">
            <v>No</v>
          </cell>
          <cell r="F313">
            <v>100</v>
          </cell>
        </row>
        <row r="314">
          <cell r="B314" t="str">
            <v>Armoured Copper control cable 12C X 2.5 Sq mm</v>
          </cell>
          <cell r="C314" t="str">
            <v>Mtr</v>
          </cell>
          <cell r="F314">
            <v>139.9</v>
          </cell>
        </row>
        <row r="315">
          <cell r="B315" t="str">
            <v>Armoured Copper control cable 19C X 2.5 Sq mm</v>
          </cell>
          <cell r="C315" t="str">
            <v>Mtr</v>
          </cell>
          <cell r="F315">
            <v>214.2</v>
          </cell>
        </row>
        <row r="316">
          <cell r="B316" t="str">
            <v>Armoured Copper control cable 4C X 2.5 Sq mm</v>
          </cell>
          <cell r="C316" t="str">
            <v>Mtr</v>
          </cell>
          <cell r="F316">
            <v>53.77</v>
          </cell>
        </row>
        <row r="317">
          <cell r="B317" t="str">
            <v>Black bituminus paint</v>
          </cell>
          <cell r="C317" t="str">
            <v>Ltr</v>
          </cell>
          <cell r="F317">
            <v>37</v>
          </cell>
        </row>
        <row r="318">
          <cell r="B318" t="str">
            <v>C&amp;R  Panel  for  11 KV Incomer OD</v>
          </cell>
          <cell r="C318" t="str">
            <v>No</v>
          </cell>
          <cell r="F318">
            <v>108382.38841799999</v>
          </cell>
        </row>
        <row r="319">
          <cell r="B319" t="str">
            <v>C&amp;R  Panel  for  11 kV Outgoing  Feeder OD</v>
          </cell>
          <cell r="C319" t="str">
            <v>No</v>
          </cell>
          <cell r="F319">
            <v>108382.39</v>
          </cell>
        </row>
        <row r="320">
          <cell r="B320" t="str">
            <v>C&amp;R panel for 22 KV feeder breaker</v>
          </cell>
          <cell r="C320" t="str">
            <v>No</v>
          </cell>
          <cell r="F320">
            <v>108382.39</v>
          </cell>
        </row>
        <row r="321">
          <cell r="B321" t="str">
            <v>Armoured Copper control cable 2C X 2.5 Sq mm</v>
          </cell>
          <cell r="C321" t="str">
            <v>Rmt</v>
          </cell>
          <cell r="F321">
            <v>35.81</v>
          </cell>
        </row>
        <row r="322">
          <cell r="B322" t="str">
            <v>Capacitor Bank 11 KV  1.2 MVAR ( 200 KVAR x 6 ) Single Star connected with Internal fuses, Interconnected mounting Structure, Insulators &amp; Other Accessories</v>
          </cell>
          <cell r="C322" t="str">
            <v>Set</v>
          </cell>
          <cell r="F322">
            <v>900000</v>
          </cell>
        </row>
        <row r="323">
          <cell r="B323" t="str">
            <v>Capacitor banks wit Switchgear 11 KV 3 MVAR</v>
          </cell>
          <cell r="C323" t="str">
            <v>Set</v>
          </cell>
          <cell r="F323">
            <v>1351000</v>
          </cell>
        </row>
        <row r="324">
          <cell r="B324" t="str">
            <v>Clamp for PT</v>
          </cell>
          <cell r="C324" t="str">
            <v>No</v>
          </cell>
          <cell r="F324">
            <v>1125</v>
          </cell>
        </row>
        <row r="325">
          <cell r="B325" t="str">
            <v>Clamp for CT</v>
          </cell>
          <cell r="C325" t="str">
            <v>No</v>
          </cell>
          <cell r="F325">
            <v>1125</v>
          </cell>
        </row>
        <row r="326">
          <cell r="B326" t="str">
            <v>Clamps for 33 KV V.C.B.</v>
          </cell>
          <cell r="C326" t="str">
            <v>No</v>
          </cell>
          <cell r="F326">
            <v>1610</v>
          </cell>
        </row>
        <row r="327">
          <cell r="B327" t="str">
            <v>Clamp for T/F Bushing special  type  with  tinned  copper  and  Al  Palm</v>
          </cell>
          <cell r="C327" t="str">
            <v>No</v>
          </cell>
          <cell r="F327">
            <v>3222.7</v>
          </cell>
        </row>
        <row r="328">
          <cell r="B328" t="str">
            <v>Clamps for 100 x 116 mm  RSJ Pole Stay</v>
          </cell>
          <cell r="C328" t="str">
            <v>Pair</v>
          </cell>
          <cell r="F328">
            <v>116</v>
          </cell>
        </row>
        <row r="329">
          <cell r="B329" t="str">
            <v>Clamps for 152 x 152 mm  RSJ Pole Stay</v>
          </cell>
          <cell r="C329" t="str">
            <v>Pair</v>
          </cell>
          <cell r="F329">
            <v>173</v>
          </cell>
        </row>
        <row r="330">
          <cell r="B330" t="str">
            <v>Clamps for 33 KV C.T.</v>
          </cell>
          <cell r="C330" t="str">
            <v>No</v>
          </cell>
          <cell r="F330">
            <v>1125</v>
          </cell>
        </row>
        <row r="331">
          <cell r="B331" t="str">
            <v>Clamps for 33 KV Isolator</v>
          </cell>
          <cell r="C331" t="str">
            <v>No</v>
          </cell>
          <cell r="F331">
            <v>805</v>
          </cell>
        </row>
        <row r="332">
          <cell r="B332" t="str">
            <v>Clamps for 33 KV P.T.</v>
          </cell>
          <cell r="C332" t="str">
            <v>No</v>
          </cell>
          <cell r="F332">
            <v>1125</v>
          </cell>
        </row>
        <row r="333">
          <cell r="B333" t="str">
            <v>Coal</v>
          </cell>
          <cell r="C333" t="str">
            <v>Kg.</v>
          </cell>
          <cell r="F333">
            <v>4</v>
          </cell>
        </row>
        <row r="334">
          <cell r="B334" t="str">
            <v>Concreting ration 1:4:8</v>
          </cell>
          <cell r="C334" t="str">
            <v>CMtr</v>
          </cell>
          <cell r="F334">
            <v>1750</v>
          </cell>
        </row>
        <row r="335">
          <cell r="B335" t="str">
            <v xml:space="preserve">Connectors for T/F Bushing </v>
          </cell>
          <cell r="C335" t="str">
            <v>Nos.</v>
          </cell>
          <cell r="F335">
            <v>3222.7</v>
          </cell>
        </row>
        <row r="336">
          <cell r="B336" t="str">
            <v>Control Panel complete with NDR,UV,OV &amp; 2 O/C + 1 E/F  and Time delay relay  and accessories.</v>
          </cell>
          <cell r="C336" t="str">
            <v>No</v>
          </cell>
          <cell r="F336">
            <v>73758.509999999995</v>
          </cell>
        </row>
        <row r="337">
          <cell r="B337" t="str">
            <v>CT 200 -100 / 5 - 5 Amp11 KV 1 Ph. Oil filled Out Door Type with Terminal connections</v>
          </cell>
          <cell r="C337" t="str">
            <v>No</v>
          </cell>
          <cell r="F337">
            <v>14000</v>
          </cell>
        </row>
        <row r="338">
          <cell r="B338" t="str">
            <v>Cutpoint channel - 11 KV</v>
          </cell>
          <cell r="C338" t="str">
            <v>Pair</v>
          </cell>
          <cell r="F338">
            <v>627</v>
          </cell>
        </row>
        <row r="339">
          <cell r="B339" t="str">
            <v>Cutpoint channel - 33 / 22 KV</v>
          </cell>
          <cell r="C339" t="str">
            <v>Pair</v>
          </cell>
          <cell r="F339">
            <v>1015</v>
          </cell>
        </row>
        <row r="340">
          <cell r="B340" t="str">
            <v>Danger Board in yard.</v>
          </cell>
          <cell r="C340" t="str">
            <v>No</v>
          </cell>
          <cell r="F340">
            <v>40</v>
          </cell>
        </row>
        <row r="341">
          <cell r="B341" t="str">
            <v>DTC  Metering  Cabinet ( Box )</v>
          </cell>
          <cell r="C341" t="str">
            <v>No</v>
          </cell>
          <cell r="F341">
            <v>3500</v>
          </cell>
        </row>
        <row r="342">
          <cell r="B342" t="str">
            <v>Earthing Sets H.T of C.I.pipe 150 mm 3 mtr.</v>
          </cell>
          <cell r="C342" t="str">
            <v>No.</v>
          </cell>
          <cell r="F342">
            <v>5500</v>
          </cell>
        </row>
        <row r="343">
          <cell r="B343" t="str">
            <v xml:space="preserve">Electron  Powder </v>
          </cell>
          <cell r="C343" t="str">
            <v>Kg</v>
          </cell>
          <cell r="F343">
            <v>7</v>
          </cell>
        </row>
        <row r="344">
          <cell r="B344" t="str">
            <v>Fire Extinguisher with stand</v>
          </cell>
          <cell r="C344" t="str">
            <v>Set</v>
          </cell>
          <cell r="F344">
            <v>4000</v>
          </cell>
        </row>
        <row r="345">
          <cell r="B345" t="str">
            <v>Furniture for S/Stn.</v>
          </cell>
          <cell r="C345" t="str">
            <v>L.S.</v>
          </cell>
          <cell r="F345">
            <v>5000</v>
          </cell>
        </row>
        <row r="346">
          <cell r="B346" t="str">
            <v>Flood lights with control gear box &amp; 250w SV Lamp</v>
          </cell>
          <cell r="C346" t="str">
            <v>No</v>
          </cell>
          <cell r="F346">
            <v>2800</v>
          </cell>
        </row>
        <row r="347">
          <cell r="B347" t="str">
            <v>Foundation for 11 kV Isolators</v>
          </cell>
          <cell r="F347">
            <v>1750</v>
          </cell>
        </row>
        <row r="348">
          <cell r="B348" t="str">
            <v>Foundation for 11 kV Isolators without EB</v>
          </cell>
          <cell r="F348">
            <v>1750</v>
          </cell>
        </row>
        <row r="349">
          <cell r="B349" t="str">
            <v>Foundation for 11 kV Lightning Arrestor</v>
          </cell>
          <cell r="F349">
            <v>1750</v>
          </cell>
        </row>
        <row r="350">
          <cell r="B350" t="str">
            <v>Foundation for 11 kV C.Ts</v>
          </cell>
          <cell r="F350">
            <v>1750</v>
          </cell>
        </row>
        <row r="351">
          <cell r="B351" t="str">
            <v>Foundation for 11 kV Breaker</v>
          </cell>
          <cell r="F351">
            <v>1750</v>
          </cell>
        </row>
        <row r="352">
          <cell r="B352" t="str">
            <v>Foundation for Gantry Structures</v>
          </cell>
          <cell r="F352">
            <v>1750</v>
          </cell>
        </row>
        <row r="353">
          <cell r="B353" t="str">
            <v>Foundation for 22 kV Isolators</v>
          </cell>
          <cell r="F353">
            <v>1750</v>
          </cell>
        </row>
        <row r="354">
          <cell r="B354" t="str">
            <v>Foundation for 22 kV Isolators without EB</v>
          </cell>
          <cell r="F354">
            <v>1750</v>
          </cell>
        </row>
        <row r="355">
          <cell r="B355" t="str">
            <v>Foundation for 22 kV Lightning Arrestor</v>
          </cell>
          <cell r="F355">
            <v>1750</v>
          </cell>
        </row>
        <row r="356">
          <cell r="B356" t="str">
            <v>Foundation for 22 kV C.Ts</v>
          </cell>
          <cell r="F356">
            <v>1750</v>
          </cell>
        </row>
        <row r="357">
          <cell r="B357" t="str">
            <v>Foundation for 22 kV Breaker</v>
          </cell>
          <cell r="F357">
            <v>1750</v>
          </cell>
        </row>
        <row r="358">
          <cell r="B358" t="str">
            <v>Foundation for Gantry Structures</v>
          </cell>
          <cell r="F358">
            <v>1750</v>
          </cell>
        </row>
        <row r="359">
          <cell r="B359" t="str">
            <v>Foundation for 33 kV Isolators with EB</v>
          </cell>
          <cell r="F359">
            <v>1750</v>
          </cell>
        </row>
        <row r="360">
          <cell r="B360" t="str">
            <v>Foundation for 33 kV Isolators without EB</v>
          </cell>
          <cell r="F360">
            <v>1750</v>
          </cell>
        </row>
        <row r="361">
          <cell r="B361" t="str">
            <v>Foundation for 33 kV Lightning Arrestor</v>
          </cell>
          <cell r="F361">
            <v>1750</v>
          </cell>
        </row>
        <row r="362">
          <cell r="B362" t="str">
            <v>Foundation for 33 kV C.Ts</v>
          </cell>
          <cell r="F362">
            <v>1750</v>
          </cell>
        </row>
        <row r="363">
          <cell r="B363" t="str">
            <v>Foundation for 33 kV Breaker</v>
          </cell>
          <cell r="F363">
            <v>1750</v>
          </cell>
        </row>
        <row r="364">
          <cell r="B364" t="str">
            <v>Foundation for Gantry Structures</v>
          </cell>
          <cell r="F364">
            <v>1750</v>
          </cell>
        </row>
        <row r="365">
          <cell r="B365" t="str">
            <v>G.I. Pipe 110 mm</v>
          </cell>
          <cell r="C365" t="str">
            <v>Mtr</v>
          </cell>
          <cell r="F365">
            <v>160</v>
          </cell>
        </row>
        <row r="366">
          <cell r="B366" t="str">
            <v>G.I.Nut Bolts</v>
          </cell>
          <cell r="C366" t="str">
            <v>Kg</v>
          </cell>
          <cell r="F366">
            <v>60</v>
          </cell>
        </row>
        <row r="367">
          <cell r="B367" t="str">
            <v>G.I.Nut Boltss Washer &amp; Misc Material</v>
          </cell>
          <cell r="C367" t="str">
            <v>L.S</v>
          </cell>
          <cell r="F367">
            <v>1500</v>
          </cell>
        </row>
        <row r="368">
          <cell r="B368" t="str">
            <v>GI Pipe 20 mm</v>
          </cell>
          <cell r="C368" t="str">
            <v>Mtr</v>
          </cell>
          <cell r="F368">
            <v>47</v>
          </cell>
        </row>
        <row r="369">
          <cell r="B369" t="str">
            <v>GI Pipe 25 mm</v>
          </cell>
          <cell r="C369" t="str">
            <v>Mtr</v>
          </cell>
          <cell r="F369">
            <v>59</v>
          </cell>
        </row>
        <row r="370">
          <cell r="B370" t="str">
            <v>GI Strip (25 X 3 mm)</v>
          </cell>
          <cell r="C370" t="str">
            <v>Kg.</v>
          </cell>
          <cell r="F370">
            <v>58.8</v>
          </cell>
        </row>
        <row r="371">
          <cell r="B371" t="str">
            <v>Gantry Structures</v>
          </cell>
          <cell r="F371">
            <v>48.8</v>
          </cell>
        </row>
        <row r="372">
          <cell r="B372" t="str">
            <v>Half round cement pipe ( 150mm X 1mtr)</v>
          </cell>
          <cell r="C372" t="str">
            <v>No</v>
          </cell>
          <cell r="F372">
            <v>78</v>
          </cell>
        </row>
        <row r="373">
          <cell r="B373" t="str">
            <v>Hot dip Galvanised Elevating Structure for Capacitor Bank &amp; RVT, Isolator, VCB etc.</v>
          </cell>
          <cell r="C373" t="str">
            <v>Set</v>
          </cell>
          <cell r="F373">
            <v>40000</v>
          </cell>
        </row>
        <row r="374">
          <cell r="B374" t="str">
            <v>Jointing Sleeves for Conductor.</v>
          </cell>
          <cell r="C374" t="str">
            <v>No</v>
          </cell>
          <cell r="F374">
            <v>30</v>
          </cell>
        </row>
        <row r="375">
          <cell r="B375" t="str">
            <v>L.Board with clamp</v>
          </cell>
          <cell r="C375" t="str">
            <v>No</v>
          </cell>
          <cell r="F375">
            <v>200</v>
          </cell>
        </row>
        <row r="376">
          <cell r="B376" t="str">
            <v>L.T. 2 Core Cable 2.5 sqmm Armoured</v>
          </cell>
          <cell r="C376" t="str">
            <v>Mtr</v>
          </cell>
          <cell r="F376">
            <v>63.25</v>
          </cell>
        </row>
        <row r="377">
          <cell r="B377" t="str">
            <v>L.T. 2 Core Cable 2.5 sqmm Un-armoured</v>
          </cell>
          <cell r="C377" t="str">
            <v>Mtr</v>
          </cell>
          <cell r="F377">
            <v>42.13</v>
          </cell>
        </row>
        <row r="378">
          <cell r="B378" t="str">
            <v>L.T. 2 Core Cable 4 sqmm Armoured</v>
          </cell>
          <cell r="C378" t="str">
            <v>Mtr</v>
          </cell>
          <cell r="F378">
            <v>70</v>
          </cell>
        </row>
        <row r="379">
          <cell r="B379" t="str">
            <v>L.T. 2 Core Cable 4 sqmm Un-armoured</v>
          </cell>
          <cell r="C379" t="str">
            <v>Mtr</v>
          </cell>
          <cell r="F379">
            <v>45</v>
          </cell>
        </row>
        <row r="380">
          <cell r="B380" t="str">
            <v>L.T. Feedar Pillar 4 Way</v>
          </cell>
          <cell r="C380" t="str">
            <v>No</v>
          </cell>
          <cell r="F380">
            <v>22500</v>
          </cell>
        </row>
        <row r="381">
          <cell r="B381" t="str">
            <v>L.T. Feedar Pillar 6 Way</v>
          </cell>
          <cell r="C381" t="str">
            <v>No</v>
          </cell>
          <cell r="F381">
            <v>31500</v>
          </cell>
        </row>
        <row r="382">
          <cell r="B382" t="str">
            <v>L.T. Four pin cross arm with clamp</v>
          </cell>
          <cell r="C382" t="str">
            <v>No</v>
          </cell>
          <cell r="F382">
            <v>440</v>
          </cell>
        </row>
        <row r="383">
          <cell r="B383" t="str">
            <v xml:space="preserve">L.T. Mini Feedar Pillar </v>
          </cell>
          <cell r="C383" t="str">
            <v>No</v>
          </cell>
          <cell r="F383">
            <v>10000</v>
          </cell>
        </row>
        <row r="384">
          <cell r="B384" t="str">
            <v>L.T. PVC armoured cable 2/C 50 Sq.mm</v>
          </cell>
          <cell r="C384" t="str">
            <v>mtr</v>
          </cell>
          <cell r="F384">
            <v>95.53</v>
          </cell>
        </row>
        <row r="385">
          <cell r="B385" t="str">
            <v xml:space="preserve">L.T. Shackle Hardware  </v>
          </cell>
          <cell r="C385" t="str">
            <v>Pair</v>
          </cell>
          <cell r="F385">
            <v>24.68</v>
          </cell>
        </row>
        <row r="386">
          <cell r="B386" t="str">
            <v>L.T. Stay Insulators     [ Firm Price ]</v>
          </cell>
          <cell r="C386" t="str">
            <v>No</v>
          </cell>
          <cell r="F386">
            <v>4.63</v>
          </cell>
        </row>
        <row r="387">
          <cell r="B387" t="str">
            <v>L.T. Two pin cross arm with clamp</v>
          </cell>
          <cell r="C387" t="str">
            <v>No</v>
          </cell>
          <cell r="F387">
            <v>300</v>
          </cell>
        </row>
        <row r="388">
          <cell r="B388" t="str">
            <v xml:space="preserve">LT  CTs ( Ring Type ) </v>
          </cell>
          <cell r="C388" t="str">
            <v>No</v>
          </cell>
          <cell r="F388">
            <v>2000</v>
          </cell>
        </row>
        <row r="389">
          <cell r="B389" t="str">
            <v>LT Dist. Box 25 KVA With Kitkat</v>
          </cell>
          <cell r="C389" t="str">
            <v>No</v>
          </cell>
          <cell r="F389">
            <v>18772.599999999999</v>
          </cell>
        </row>
        <row r="390">
          <cell r="B390" t="str">
            <v>LT Dist. Box 25 KVA With MCCB</v>
          </cell>
          <cell r="C390" t="str">
            <v>No</v>
          </cell>
          <cell r="F390">
            <v>20926.900000000001</v>
          </cell>
        </row>
        <row r="391">
          <cell r="B391" t="str">
            <v>LT Dist.Box 315 KVA With MCCB</v>
          </cell>
          <cell r="C391" t="str">
            <v>No</v>
          </cell>
          <cell r="F391">
            <v>43476.5</v>
          </cell>
        </row>
        <row r="392">
          <cell r="B392" t="str">
            <v>LT Feeder Pillar 2/3 Way</v>
          </cell>
          <cell r="C392" t="str">
            <v>No</v>
          </cell>
          <cell r="F392">
            <v>15750</v>
          </cell>
        </row>
        <row r="393">
          <cell r="B393" t="str">
            <v>LT Feeder Pillar 6/8 Way</v>
          </cell>
          <cell r="C393" t="str">
            <v>No</v>
          </cell>
          <cell r="F393">
            <v>39000</v>
          </cell>
        </row>
        <row r="394">
          <cell r="B394" t="str">
            <v>LT XLPE Armoured Cable 3 1/2C X 120 Sq mm</v>
          </cell>
          <cell r="C394" t="str">
            <v>Mtr</v>
          </cell>
          <cell r="F394">
            <v>303.33</v>
          </cell>
        </row>
        <row r="395">
          <cell r="B395" t="str">
            <v>LT XLPE Armoured Cable 3 1/2C X 70 Sq mm</v>
          </cell>
          <cell r="C395" t="str">
            <v>Mtr</v>
          </cell>
          <cell r="F395">
            <v>183.59</v>
          </cell>
        </row>
        <row r="396">
          <cell r="B396" t="str">
            <v>LT XLPE Armoured Cable 3 1/2C X 95 Sq mm</v>
          </cell>
          <cell r="C396" t="str">
            <v>Mtr</v>
          </cell>
          <cell r="F396">
            <v>225</v>
          </cell>
        </row>
        <row r="397">
          <cell r="B397" t="str">
            <v>L.T. XLPE Armoured cable 4core 16sq.mm.</v>
          </cell>
          <cell r="C397" t="str">
            <v>RMT</v>
          </cell>
          <cell r="D397">
            <v>77141.3</v>
          </cell>
          <cell r="E397">
            <v>11123.775460000001</v>
          </cell>
          <cell r="F397">
            <v>88.265075460000006</v>
          </cell>
        </row>
        <row r="398">
          <cell r="B398" t="str">
            <v>L.T. XLPE armoured cable 3 1/2 C 50 sq.mm.</v>
          </cell>
          <cell r="C398" t="str">
            <v>RMT</v>
          </cell>
          <cell r="D398">
            <v>149315.78</v>
          </cell>
          <cell r="E398">
            <v>21531.335476</v>
          </cell>
          <cell r="F398">
            <v>170.847115476</v>
          </cell>
        </row>
        <row r="399">
          <cell r="B399" t="str">
            <v>M.S.Flat 50 x 6 mm</v>
          </cell>
          <cell r="C399" t="str">
            <v>Kg</v>
          </cell>
          <cell r="F399">
            <v>43.9</v>
          </cell>
        </row>
        <row r="400">
          <cell r="B400" t="str">
            <v>M.S.Plate 10 mm Thick Size 1' x 1 '</v>
          </cell>
          <cell r="C400" t="str">
            <v>Kg</v>
          </cell>
          <cell r="F400">
            <v>48.8</v>
          </cell>
        </row>
        <row r="401">
          <cell r="B401" t="str">
            <v>Marshalling Box</v>
          </cell>
          <cell r="C401" t="str">
            <v>No</v>
          </cell>
          <cell r="F401">
            <v>4500</v>
          </cell>
        </row>
        <row r="402">
          <cell r="B402" t="str">
            <v>MS angle 50x50x6 mm</v>
          </cell>
          <cell r="C402" t="str">
            <v>Kg</v>
          </cell>
          <cell r="F402">
            <v>48.8</v>
          </cell>
        </row>
        <row r="403">
          <cell r="B403" t="str">
            <v>MS Channel 100x50x6 mm</v>
          </cell>
          <cell r="C403" t="str">
            <v>Kg</v>
          </cell>
          <cell r="F403">
            <v>48.8</v>
          </cell>
        </row>
        <row r="404">
          <cell r="B404" t="str">
            <v>M.S.Channel 75x40x6 mm</v>
          </cell>
          <cell r="C404" t="str">
            <v>Kg</v>
          </cell>
          <cell r="F404">
            <v>48.8</v>
          </cell>
        </row>
        <row r="405">
          <cell r="B405" t="str">
            <v>M.S.Channel 75x50x6 mm</v>
          </cell>
          <cell r="C405" t="str">
            <v>Kg</v>
          </cell>
          <cell r="F405">
            <v>48.8</v>
          </cell>
        </row>
        <row r="406">
          <cell r="B406" t="str">
            <v>M.S. Angel(75 X 40 mm)</v>
          </cell>
          <cell r="C406" t="str">
            <v>Kg</v>
          </cell>
          <cell r="F406">
            <v>48.8</v>
          </cell>
        </row>
        <row r="407">
          <cell r="B407" t="str">
            <v>M.S. Flats(50 X 10mm)</v>
          </cell>
          <cell r="C407" t="str">
            <v>Kg</v>
          </cell>
          <cell r="F407">
            <v>43.9</v>
          </cell>
        </row>
        <row r="408">
          <cell r="B408" t="str">
            <v>MS Flat 50 X 8 mm</v>
          </cell>
          <cell r="C408" t="str">
            <v>Kg</v>
          </cell>
          <cell r="F408">
            <v>43.9</v>
          </cell>
        </row>
        <row r="409">
          <cell r="B409" t="str">
            <v>MS Flat 75x10 mm</v>
          </cell>
          <cell r="C409" t="str">
            <v>Kg</v>
          </cell>
          <cell r="F409">
            <v>43.9</v>
          </cell>
        </row>
        <row r="410">
          <cell r="B410" t="str">
            <v>MS Flat 80x10 mm</v>
          </cell>
          <cell r="C410" t="str">
            <v>Kg</v>
          </cell>
          <cell r="F410">
            <v>45.5</v>
          </cell>
        </row>
        <row r="411">
          <cell r="B411" t="str">
            <v>Oil paint</v>
          </cell>
          <cell r="C411" t="str">
            <v>Kg</v>
          </cell>
          <cell r="F411">
            <v>250</v>
          </cell>
        </row>
        <row r="412">
          <cell r="B412" t="str">
            <v>Power Transformer 22/11 KV,   5 MVA (DY-11)</v>
          </cell>
          <cell r="C412" t="str">
            <v>No</v>
          </cell>
          <cell r="F412">
            <v>3000000</v>
          </cell>
        </row>
        <row r="413">
          <cell r="B413" t="str">
            <v>Power Transformer 22/11 KV,   10 MVA (DY-11)</v>
          </cell>
          <cell r="C413" t="str">
            <v>No</v>
          </cell>
          <cell r="F413">
            <v>5300000</v>
          </cell>
        </row>
        <row r="414">
          <cell r="B414" t="str">
            <v>Power Transformer 22/11 KV,   10 MVA (DZ-10)</v>
          </cell>
          <cell r="C414" t="str">
            <v>No</v>
          </cell>
          <cell r="F414">
            <v>6000000</v>
          </cell>
        </row>
        <row r="415">
          <cell r="B415" t="str">
            <v>Plinth for station Transformer</v>
          </cell>
          <cell r="C415" t="str">
            <v>Cmtr</v>
          </cell>
          <cell r="F415">
            <v>1750</v>
          </cell>
        </row>
        <row r="416">
          <cell r="B416" t="str">
            <v>PSC Pole 8 Mtr</v>
          </cell>
          <cell r="C416" t="str">
            <v>No</v>
          </cell>
          <cell r="F416">
            <v>1356</v>
          </cell>
        </row>
        <row r="417">
          <cell r="B417" t="str">
            <v>PSC Pole 9 Mtr</v>
          </cell>
          <cell r="C417" t="str">
            <v>No</v>
          </cell>
          <cell r="F417">
            <v>1640</v>
          </cell>
        </row>
        <row r="418">
          <cell r="B418" t="str">
            <v>R.C.C. Pipe 150 mm 2 M</v>
          </cell>
          <cell r="C418" t="str">
            <v>No</v>
          </cell>
          <cell r="F418">
            <v>435</v>
          </cell>
        </row>
        <row r="419">
          <cell r="B419" t="str">
            <v>R.C.C. Pipe 200 mm 2 M</v>
          </cell>
          <cell r="C419" t="str">
            <v>No</v>
          </cell>
          <cell r="F419">
            <v>435</v>
          </cell>
        </row>
        <row r="420">
          <cell r="B420" t="str">
            <v>RCC  Tiles (0.6 x 0.5) Mtrs.</v>
          </cell>
          <cell r="C420" t="str">
            <v>No</v>
          </cell>
          <cell r="F420">
            <v>78</v>
          </cell>
        </row>
        <row r="421">
          <cell r="B421" t="str">
            <v>RCC Ring work for earthing pits</v>
          </cell>
          <cell r="C421" t="str">
            <v>No.</v>
          </cell>
          <cell r="F421">
            <v>200</v>
          </cell>
        </row>
        <row r="422">
          <cell r="B422" t="str">
            <v>RCC  half round pipe (1mtr)</v>
          </cell>
          <cell r="C422" t="str">
            <v>No.</v>
          </cell>
          <cell r="F422">
            <v>78</v>
          </cell>
        </row>
        <row r="423">
          <cell r="B423" t="str">
            <v>Red Oxide Paint for 2 coats</v>
          </cell>
          <cell r="C423" t="str">
            <v>Ltr</v>
          </cell>
          <cell r="F423">
            <v>46</v>
          </cell>
        </row>
        <row r="424">
          <cell r="B424" t="str">
            <v>Reel Insulator 25 / 20 mm</v>
          </cell>
          <cell r="C424" t="str">
            <v>No</v>
          </cell>
          <cell r="F424">
            <v>1</v>
          </cell>
        </row>
        <row r="425">
          <cell r="B425" t="str">
            <v>Salt</v>
          </cell>
          <cell r="C425" t="str">
            <v>Kg</v>
          </cell>
          <cell r="F425">
            <v>3</v>
          </cell>
        </row>
        <row r="426">
          <cell r="B426" t="str">
            <v>Silver paint</v>
          </cell>
          <cell r="C426" t="str">
            <v>Ltr</v>
          </cell>
          <cell r="F426">
            <v>80</v>
          </cell>
        </row>
        <row r="427">
          <cell r="B427" t="str">
            <v>Sleve Joints</v>
          </cell>
          <cell r="C427" t="str">
            <v>No</v>
          </cell>
          <cell r="F427">
            <v>100</v>
          </cell>
        </row>
        <row r="428">
          <cell r="B428" t="str">
            <v>Stay Wire 7/10</v>
          </cell>
          <cell r="C428" t="str">
            <v>Kg</v>
          </cell>
          <cell r="F428">
            <v>45</v>
          </cell>
        </row>
        <row r="429">
          <cell r="B429" t="str">
            <v>Stay Wire 7/8</v>
          </cell>
          <cell r="C429" t="str">
            <v>Kg</v>
          </cell>
          <cell r="F429">
            <v>44.71</v>
          </cell>
        </row>
        <row r="430">
          <cell r="B430" t="str">
            <v>Steel - Angle, Channel, Column , Structure</v>
          </cell>
          <cell r="C430" t="str">
            <v>Kg</v>
          </cell>
          <cell r="F430">
            <v>48.8</v>
          </cell>
        </row>
        <row r="431">
          <cell r="B431" t="str">
            <v>Column type HG(4 Nos.)-496.0 kg.</v>
          </cell>
          <cell r="C431" t="str">
            <v>MT</v>
          </cell>
          <cell r="F431">
            <v>48800</v>
          </cell>
        </row>
        <row r="432">
          <cell r="B432" t="str">
            <v>Beam type HA(2 Nos.)-261.0 Kg.</v>
          </cell>
          <cell r="C432" t="str">
            <v>MT</v>
          </cell>
          <cell r="F432">
            <v>48800</v>
          </cell>
        </row>
        <row r="433">
          <cell r="B433" t="str">
            <v>Column type HG( 6Nos.)-496.0 kg.</v>
          </cell>
          <cell r="C433" t="str">
            <v>MT</v>
          </cell>
          <cell r="F433">
            <v>48800</v>
          </cell>
        </row>
        <row r="434">
          <cell r="B434" t="str">
            <v>Beam type HA(4 Nos.)-261.0 Kg.</v>
          </cell>
          <cell r="C434" t="str">
            <v>MT</v>
          </cell>
          <cell r="F434">
            <v>48800</v>
          </cell>
        </row>
        <row r="435">
          <cell r="B435" t="str">
            <v>Steel - Flat</v>
          </cell>
          <cell r="C435" t="str">
            <v>Kg</v>
          </cell>
          <cell r="F435">
            <v>43.9</v>
          </cell>
        </row>
        <row r="436">
          <cell r="B436" t="str">
            <v>Strain Hardware for 30 Sq mm ACSR Conductor</v>
          </cell>
          <cell r="C436" t="str">
            <v>Set</v>
          </cell>
          <cell r="F436">
            <v>136.28</v>
          </cell>
        </row>
        <row r="437">
          <cell r="B437" t="str">
            <v>Strain Hardware for 55 Sq.mm AAAC</v>
          </cell>
          <cell r="C437" t="str">
            <v>Set</v>
          </cell>
          <cell r="F437">
            <v>146.72999999999999</v>
          </cell>
        </row>
        <row r="438">
          <cell r="B438" t="str">
            <v>Strain Hardware for 34 Sq.mm AAAC</v>
          </cell>
          <cell r="C438" t="str">
            <v>Set</v>
          </cell>
          <cell r="F438">
            <v>146.72999999999999</v>
          </cell>
        </row>
        <row r="439">
          <cell r="B439" t="str">
            <v>Strain Hardware for 80 Sq mm</v>
          </cell>
          <cell r="C439" t="str">
            <v>Set</v>
          </cell>
          <cell r="F439">
            <v>248.89</v>
          </cell>
        </row>
        <row r="440">
          <cell r="B440" t="str">
            <v>Structure for 22 KV PT</v>
          </cell>
          <cell r="C440" t="str">
            <v>Kg.</v>
          </cell>
          <cell r="F440">
            <v>48.8</v>
          </cell>
        </row>
        <row r="441">
          <cell r="B441" t="str">
            <v>Structure for 22 KV CT</v>
          </cell>
          <cell r="C441" t="str">
            <v>Kg.</v>
          </cell>
          <cell r="F441">
            <v>48.8</v>
          </cell>
        </row>
        <row r="442">
          <cell r="B442" t="str">
            <v>Structure for 22 KV L.A.</v>
          </cell>
          <cell r="C442" t="str">
            <v>Kg.</v>
          </cell>
          <cell r="F442">
            <v>48.8</v>
          </cell>
        </row>
        <row r="443">
          <cell r="B443" t="str">
            <v>Structure for 22 KV H/G.</v>
          </cell>
          <cell r="C443" t="str">
            <v>Kg.</v>
          </cell>
          <cell r="F443">
            <v>48.8</v>
          </cell>
        </row>
        <row r="444">
          <cell r="B444" t="str">
            <v>Structure for 11 KV PT</v>
          </cell>
          <cell r="C444" t="str">
            <v>Kg.</v>
          </cell>
          <cell r="F444">
            <v>48.8</v>
          </cell>
        </row>
        <row r="445">
          <cell r="B445" t="str">
            <v>Structure for 11 KV CT</v>
          </cell>
          <cell r="C445" t="str">
            <v>Kg.</v>
          </cell>
          <cell r="F445">
            <v>48.8</v>
          </cell>
        </row>
        <row r="446">
          <cell r="B446" t="str">
            <v>Structure for 11 KV L.A.</v>
          </cell>
          <cell r="C446" t="str">
            <v>Kg.</v>
          </cell>
          <cell r="F446">
            <v>48.8</v>
          </cell>
        </row>
        <row r="447">
          <cell r="B447" t="str">
            <v>Structure for 11 KV H/G.</v>
          </cell>
          <cell r="C447" t="str">
            <v>Kg.</v>
          </cell>
          <cell r="F447">
            <v>48.8</v>
          </cell>
        </row>
        <row r="448">
          <cell r="B448" t="str">
            <v>Structure for 33 KV LA + 11/22 KV LA (155 Kg X 2)</v>
          </cell>
          <cell r="C448" t="str">
            <v>Kg.</v>
          </cell>
          <cell r="F448">
            <v>48.8</v>
          </cell>
        </row>
        <row r="449">
          <cell r="B449" t="str">
            <v>Structure for Breaker and Capacitors</v>
          </cell>
          <cell r="C449" t="str">
            <v>Kg.</v>
          </cell>
          <cell r="F449">
            <v>48.8</v>
          </cell>
        </row>
        <row r="450">
          <cell r="B450" t="str">
            <v>Structure for 33 KV CT</v>
          </cell>
          <cell r="C450" t="str">
            <v>Kg</v>
          </cell>
          <cell r="F450">
            <v>48.8</v>
          </cell>
        </row>
        <row r="451">
          <cell r="B451" t="str">
            <v>Structure for 33 KV L.A.</v>
          </cell>
          <cell r="C451" t="str">
            <v>Kg</v>
          </cell>
          <cell r="F451">
            <v>48.8</v>
          </cell>
        </row>
        <row r="452">
          <cell r="B452" t="str">
            <v>Structure for 33 KV PT</v>
          </cell>
          <cell r="C452" t="str">
            <v>Kg</v>
          </cell>
          <cell r="F452">
            <v>48.8</v>
          </cell>
        </row>
        <row r="453">
          <cell r="B453" t="str">
            <v>Structure for Power T/F Neutral Earthing</v>
          </cell>
          <cell r="C453" t="str">
            <v>Kg</v>
          </cell>
          <cell r="F453">
            <v>48.8</v>
          </cell>
        </row>
        <row r="454">
          <cell r="B454" t="str">
            <v>Stud Pole H.T. 100 x 116 mm RSJ Pole 11 Rmt.</v>
          </cell>
          <cell r="C454" t="str">
            <v>No</v>
          </cell>
          <cell r="F454">
            <v>12350.98</v>
          </cell>
        </row>
        <row r="455">
          <cell r="B455" t="str">
            <v>Sundries such as N/B, Washers, Welding etc.</v>
          </cell>
          <cell r="C455" t="str">
            <v>L.S.</v>
          </cell>
          <cell r="F455">
            <v>2500</v>
          </cell>
        </row>
        <row r="456">
          <cell r="B456" t="str">
            <v>Sundries e.g. Ferulls, Glands, Lugs etc.</v>
          </cell>
          <cell r="C456" t="str">
            <v>L.S.</v>
          </cell>
          <cell r="F456">
            <v>2500</v>
          </cell>
        </row>
        <row r="457">
          <cell r="B457" t="str">
            <v>Sundries</v>
          </cell>
          <cell r="C457" t="str">
            <v>L.S.</v>
          </cell>
          <cell r="F457">
            <v>700</v>
          </cell>
        </row>
        <row r="458">
          <cell r="B458" t="str">
            <v>T-Connector for 100 sq mm conductor</v>
          </cell>
          <cell r="C458" t="str">
            <v>No</v>
          </cell>
          <cell r="F458">
            <v>2960</v>
          </cell>
        </row>
        <row r="459">
          <cell r="B459" t="str">
            <v>T-Connector for 200 sq mm conductor</v>
          </cell>
          <cell r="C459" t="str">
            <v>No</v>
          </cell>
          <cell r="F459">
            <v>3200</v>
          </cell>
        </row>
        <row r="460">
          <cell r="B460" t="str">
            <v>Tubular pole 9 Mtr. Long 88.9C, 137.7 mm</v>
          </cell>
          <cell r="C460" t="str">
            <v>No</v>
          </cell>
          <cell r="F460">
            <v>3200</v>
          </cell>
        </row>
        <row r="461">
          <cell r="B461" t="str">
            <v>Wedge Connector for ANT to ANT conductor</v>
          </cell>
          <cell r="C461" t="str">
            <v>No</v>
          </cell>
          <cell r="F461">
            <v>150</v>
          </cell>
        </row>
        <row r="462">
          <cell r="B462" t="str">
            <v>Wedge Connector for GANT to GANT conductor</v>
          </cell>
          <cell r="C462" t="str">
            <v>No</v>
          </cell>
          <cell r="F462">
            <v>150</v>
          </cell>
        </row>
        <row r="463">
          <cell r="B463" t="str">
            <v>Wedge Connector for Weasel to Weasel conductor</v>
          </cell>
          <cell r="C463" t="str">
            <v>No</v>
          </cell>
          <cell r="F463">
            <v>225</v>
          </cell>
        </row>
        <row r="464">
          <cell r="B464" t="str">
            <v>XLPE Cable 22 kV 3C 50 sq.mm.</v>
          </cell>
          <cell r="C464" t="str">
            <v>Rmt</v>
          </cell>
          <cell r="F464">
            <v>850</v>
          </cell>
        </row>
        <row r="465">
          <cell r="B465" t="str">
            <v>Breaker Clamps</v>
          </cell>
          <cell r="C465" t="str">
            <v>Nos.</v>
          </cell>
          <cell r="F465">
            <v>1611.35</v>
          </cell>
        </row>
        <row r="466">
          <cell r="B466" t="str">
            <v>clamps for Isolator</v>
          </cell>
          <cell r="C466" t="str">
            <v>Nos.</v>
          </cell>
          <cell r="F466">
            <v>806.6</v>
          </cell>
        </row>
        <row r="467">
          <cell r="B467" t="str">
            <v>Clamps for CTs</v>
          </cell>
          <cell r="C467" t="str">
            <v>Nos.</v>
          </cell>
          <cell r="F467">
            <v>1126.6500000000001</v>
          </cell>
        </row>
        <row r="468">
          <cell r="B468" t="str">
            <v>Cable Glands,rerules and tape etc.</v>
          </cell>
          <cell r="C468" t="str">
            <v>L.S.</v>
          </cell>
          <cell r="F468">
            <v>500</v>
          </cell>
        </row>
        <row r="469">
          <cell r="B469" t="str">
            <v>Angle for fixing trays 50x50x6mm</v>
          </cell>
          <cell r="C469" t="str">
            <v>Kg.</v>
          </cell>
          <cell r="F469">
            <v>48.8</v>
          </cell>
        </row>
        <row r="470">
          <cell r="B470" t="str">
            <v>M.S.Flat 25x6 mm</v>
          </cell>
          <cell r="C470" t="str">
            <v>Kg.</v>
          </cell>
          <cell r="F470">
            <v>43.5</v>
          </cell>
        </row>
        <row r="471">
          <cell r="B471" t="str">
            <v>Hiring of Welding machine</v>
          </cell>
          <cell r="C471" t="str">
            <v>Nos.</v>
          </cell>
          <cell r="F471">
            <v>200</v>
          </cell>
        </row>
        <row r="472">
          <cell r="B472" t="str">
            <v>Brick &amp; Masonary works for earthing pit</v>
          </cell>
          <cell r="C472" t="str">
            <v>Nos.</v>
          </cell>
          <cell r="F472">
            <v>1302</v>
          </cell>
        </row>
        <row r="473">
          <cell r="B473" t="str">
            <v xml:space="preserve">Cable tray (2.5 mtrs.) </v>
          </cell>
          <cell r="C473" t="str">
            <v>Nos.</v>
          </cell>
          <cell r="F473">
            <v>250</v>
          </cell>
        </row>
        <row r="474">
          <cell r="B474" t="str">
            <v>Control C&amp;R Panel 33 KV for feeder with accessories.</v>
          </cell>
          <cell r="C474" t="str">
            <v>Nos.</v>
          </cell>
          <cell r="F474">
            <v>108382.39</v>
          </cell>
        </row>
        <row r="475">
          <cell r="B475" t="str">
            <v>Control Cable 2/4 sq.mm.</v>
          </cell>
          <cell r="C475" t="str">
            <v>Rmt.</v>
          </cell>
          <cell r="F475">
            <v>70</v>
          </cell>
        </row>
        <row r="476">
          <cell r="B476" t="str">
            <v>Suspension Hardware  for 100 sq.mm Condr.</v>
          </cell>
          <cell r="C476" t="str">
            <v>Nos.</v>
          </cell>
          <cell r="F476">
            <v>185.62</v>
          </cell>
        </row>
        <row r="477">
          <cell r="B477" t="str">
            <v>Painting/Hardware &amp; support with numbering of pole</v>
          </cell>
          <cell r="C477" t="str">
            <v>L.S.</v>
          </cell>
          <cell r="F477">
            <v>200</v>
          </cell>
        </row>
        <row r="478">
          <cell r="B478" t="str">
            <v>Painting of Supports &amp; fabricated materials</v>
          </cell>
          <cell r="C478" t="str">
            <v>L.S.</v>
          </cell>
          <cell r="F478">
            <v>140</v>
          </cell>
        </row>
        <row r="479">
          <cell r="B479" t="str">
            <v>ACSR 80 mm2 (Raccoon)/AAAC equivalent</v>
          </cell>
          <cell r="C479" t="str">
            <v>Rmt.</v>
          </cell>
          <cell r="F479">
            <v>50</v>
          </cell>
        </row>
        <row r="480">
          <cell r="B480" t="str">
            <v xml:space="preserve">LT Shackle  Insulator </v>
          </cell>
          <cell r="C480" t="str">
            <v>No.</v>
          </cell>
          <cell r="F480">
            <v>5.5</v>
          </cell>
        </row>
        <row r="481">
          <cell r="B481" t="str">
            <v>Jointing Sleeves for AAC</v>
          </cell>
          <cell r="C481" t="str">
            <v>No.</v>
          </cell>
          <cell r="F481">
            <v>30</v>
          </cell>
        </row>
        <row r="482">
          <cell r="B482" t="str">
            <v>Backfilling of supports with Boulders.</v>
          </cell>
          <cell r="C482" t="str">
            <v>No.</v>
          </cell>
          <cell r="F482">
            <v>36</v>
          </cell>
        </row>
        <row r="483">
          <cell r="B483" t="str">
            <v>22 KV st. through joints  for 3 C / 240 mm sq.</v>
          </cell>
          <cell r="C483" t="str">
            <v>No.</v>
          </cell>
          <cell r="F483">
            <v>13500</v>
          </cell>
        </row>
        <row r="484">
          <cell r="B484" t="str">
            <v>Misc. ( Bricks,sand,tremination kit and etc.)</v>
          </cell>
          <cell r="C484" t="str">
            <v>L.S.</v>
          </cell>
          <cell r="F484">
            <v>22000</v>
          </cell>
        </row>
        <row r="485">
          <cell r="B485" t="str">
            <v>22 KV st. through joints  for 3 C / 300 mm sq.</v>
          </cell>
          <cell r="C485" t="str">
            <v>No.</v>
          </cell>
          <cell r="F485">
            <v>14040</v>
          </cell>
        </row>
        <row r="486">
          <cell r="B486" t="str">
            <v>Suspension Hardware for 55 sq mm Condr.</v>
          </cell>
          <cell r="C486" t="str">
            <v>No.</v>
          </cell>
          <cell r="F486">
            <v>150</v>
          </cell>
        </row>
        <row r="487">
          <cell r="B487" t="str">
            <v>11 KV R.V.T.</v>
          </cell>
          <cell r="C487" t="str">
            <v>No.</v>
          </cell>
          <cell r="F487">
            <v>23296</v>
          </cell>
        </row>
        <row r="488">
          <cell r="B488" t="str">
            <v>Tension Hardware  for 100 sq.mm Conductor.</v>
          </cell>
          <cell r="C488" t="str">
            <v>No.</v>
          </cell>
          <cell r="F488">
            <v>332.22</v>
          </cell>
        </row>
        <row r="489">
          <cell r="B489" t="str">
            <v>Tension Hardware  for 200 sq.mm Conductor.</v>
          </cell>
          <cell r="C489" t="str">
            <v>No.</v>
          </cell>
          <cell r="F489">
            <v>538.72</v>
          </cell>
        </row>
        <row r="490">
          <cell r="B490" t="str">
            <v>ACSR  80 sqmm</v>
          </cell>
          <cell r="C490" t="str">
            <v>Rmt</v>
          </cell>
          <cell r="F490">
            <v>50</v>
          </cell>
        </row>
        <row r="491">
          <cell r="B491" t="str">
            <v>11 KV Ring main unit with Vaccum /SF6 /Air break switch &amp; two isolators for the same.</v>
          </cell>
          <cell r="C491" t="str">
            <v>Set</v>
          </cell>
          <cell r="F491">
            <v>340046.07</v>
          </cell>
        </row>
        <row r="492">
          <cell r="B492" t="str">
            <v xml:space="preserve">Strain Hardware for0.2 ACSR for twin conductor </v>
          </cell>
          <cell r="C492" t="str">
            <v>Nos.</v>
          </cell>
          <cell r="F492">
            <v>538.72</v>
          </cell>
        </row>
        <row r="493">
          <cell r="B493" t="str">
            <v>PVC pipe 110 mm dia 4Kg/sqcm pressure</v>
          </cell>
          <cell r="C493" t="str">
            <v>Rmt</v>
          </cell>
          <cell r="F493">
            <v>80</v>
          </cell>
        </row>
        <row r="494">
          <cell r="B494" t="str">
            <v>Civil work for Equipments ( Including Plaster and Painting )</v>
          </cell>
          <cell r="C494" t="str">
            <v>Cum</v>
          </cell>
          <cell r="F494">
            <v>1750</v>
          </cell>
        </row>
        <row r="495">
          <cell r="B495" t="str">
            <v>Misc</v>
          </cell>
          <cell r="C495" t="str">
            <v>LS</v>
          </cell>
          <cell r="F495">
            <v>400</v>
          </cell>
        </row>
        <row r="496">
          <cell r="B496" t="str">
            <v>Replacement of Control Panel 22 KV</v>
          </cell>
          <cell r="C496" t="str">
            <v>Set</v>
          </cell>
          <cell r="F496">
            <v>73758.509999999995</v>
          </cell>
        </row>
        <row r="497">
          <cell r="B497" t="str">
            <v>Battery 100 AH,30 Volts</v>
          </cell>
          <cell r="C497" t="str">
            <v>No</v>
          </cell>
          <cell r="F497">
            <v>15299.04</v>
          </cell>
        </row>
        <row r="498">
          <cell r="B498" t="str">
            <v>Battery Charger Set for above</v>
          </cell>
          <cell r="C498" t="str">
            <v>No</v>
          </cell>
          <cell r="F498">
            <v>24366.89</v>
          </cell>
        </row>
        <row r="499">
          <cell r="B499" t="str">
            <v>Re - earthing</v>
          </cell>
          <cell r="C499" t="str">
            <v>No</v>
          </cell>
          <cell r="F499">
            <v>62940</v>
          </cell>
        </row>
        <row r="500">
          <cell r="B500" t="str">
            <v>11 KV Annunciator Panel</v>
          </cell>
          <cell r="C500" t="str">
            <v>No.</v>
          </cell>
          <cell r="F500">
            <v>5000</v>
          </cell>
        </row>
        <row r="501">
          <cell r="B501" t="str">
            <v>HT Pillar 22 KV</v>
          </cell>
          <cell r="C501" t="str">
            <v>No.</v>
          </cell>
          <cell r="F501">
            <v>97500</v>
          </cell>
        </row>
        <row r="502">
          <cell r="B502" t="str">
            <v>8 way feeder pillar with ACB</v>
          </cell>
          <cell r="C502" t="str">
            <v>No.</v>
          </cell>
          <cell r="F502">
            <v>125214.75</v>
          </cell>
        </row>
        <row r="503">
          <cell r="B503" t="str">
            <v>Earthing with GI pipe</v>
          </cell>
          <cell r="C503" t="str">
            <v>No.</v>
          </cell>
          <cell r="F503">
            <v>205.499</v>
          </cell>
        </row>
        <row r="504">
          <cell r="B504" t="str">
            <v>Earthing with GI plate</v>
          </cell>
          <cell r="C504" t="str">
            <v>No.</v>
          </cell>
          <cell r="F504">
            <v>1200</v>
          </cell>
        </row>
        <row r="505">
          <cell r="B505" t="str">
            <v>Civil Works  20 Sq. Mtr</v>
          </cell>
          <cell r="C505" t="str">
            <v>LS</v>
          </cell>
          <cell r="F505">
            <v>250000</v>
          </cell>
        </row>
        <row r="506">
          <cell r="B506" t="str">
            <v>Civil Works - Foundation Structure for Feeder Pillar,  RMU &amp; Transformer</v>
          </cell>
          <cell r="C506" t="str">
            <v>LS</v>
          </cell>
          <cell r="F506">
            <v>21000</v>
          </cell>
        </row>
        <row r="507">
          <cell r="B507" t="str">
            <v>Civil work for Equipments ( Including Plaster and Painting )</v>
          </cell>
          <cell r="C507" t="str">
            <v>LS</v>
          </cell>
          <cell r="F507">
            <v>1750</v>
          </cell>
        </row>
        <row r="508">
          <cell r="B508" t="str">
            <v>Dist. Transformer 995 KVA, 11/0.4 kv</v>
          </cell>
          <cell r="C508" t="str">
            <v>LS</v>
          </cell>
          <cell r="F508">
            <v>850000</v>
          </cell>
        </row>
        <row r="509">
          <cell r="B509" t="str">
            <v>Road resurfacing charges</v>
          </cell>
          <cell r="C509" t="str">
            <v>Rmt</v>
          </cell>
          <cell r="F509">
            <v>875</v>
          </cell>
        </row>
        <row r="510">
          <cell r="B510" t="str">
            <v>L.T.XLPE Armoured cable 4core 16sq.mm.</v>
          </cell>
          <cell r="C510" t="str">
            <v>Rmt</v>
          </cell>
          <cell r="F510">
            <v>88.69</v>
          </cell>
        </row>
        <row r="511">
          <cell r="B511" t="str">
            <v>LT Feeder pillar 4 way</v>
          </cell>
          <cell r="C511" t="str">
            <v>No</v>
          </cell>
          <cell r="F511">
            <v>22500</v>
          </cell>
        </row>
        <row r="512">
          <cell r="B512" t="str">
            <v>11 KV Isolators with EB (400 A)</v>
          </cell>
          <cell r="C512" t="str">
            <v>No.</v>
          </cell>
          <cell r="F512">
            <v>34944</v>
          </cell>
        </row>
        <row r="513">
          <cell r="B513" t="str">
            <v>L.T. XLPE Amourred 2C 16 Sqmm cable</v>
          </cell>
          <cell r="C513" t="str">
            <v>Rmt</v>
          </cell>
          <cell r="F513">
            <v>56.783999999999999</v>
          </cell>
        </row>
        <row r="514">
          <cell r="B514" t="str">
            <v>Foundation for RMU</v>
          </cell>
          <cell r="C514" t="str">
            <v>LS</v>
          </cell>
          <cell r="F514">
            <v>15000</v>
          </cell>
        </row>
        <row r="515">
          <cell r="B515" t="str">
            <v>Single phase meter</v>
          </cell>
          <cell r="C515" t="str">
            <v>No</v>
          </cell>
          <cell r="F515">
            <v>723.66</v>
          </cell>
        </row>
        <row r="516">
          <cell r="B516" t="str">
            <v>Three phase meter</v>
          </cell>
          <cell r="C516" t="str">
            <v>No</v>
          </cell>
          <cell r="F516">
            <v>2136.63</v>
          </cell>
        </row>
        <row r="517">
          <cell r="B517" t="str">
            <v>CT operated meter</v>
          </cell>
          <cell r="C517" t="str">
            <v>No</v>
          </cell>
          <cell r="F517">
            <v>25870.36</v>
          </cell>
        </row>
        <row r="518">
          <cell r="B518" t="str">
            <v>Extending existing 11 kV Bus and coupling new proposed switchgear by providing ducting indoor Bus</v>
          </cell>
          <cell r="C518" t="str">
            <v>LS</v>
          </cell>
          <cell r="F518">
            <v>250000</v>
          </cell>
        </row>
        <row r="519">
          <cell r="B519" t="str">
            <v>Control Cable  4 X 4 sq.mm.</v>
          </cell>
          <cell r="C519" t="str">
            <v>Mtr.</v>
          </cell>
          <cell r="F519">
            <v>110</v>
          </cell>
        </row>
        <row r="520">
          <cell r="B520" t="str">
            <v>11kV I D switchgear (1 I/c+1 B/c+4O/G)</v>
          </cell>
          <cell r="C520" t="str">
            <v>Set</v>
          </cell>
          <cell r="F520">
            <v>2455285.0941360001</v>
          </cell>
        </row>
        <row r="521">
          <cell r="B521" t="str">
            <v>Earthing HDG Flat 75 X 10 mm</v>
          </cell>
          <cell r="C521" t="str">
            <v>kg.</v>
          </cell>
          <cell r="F521">
            <v>53.5</v>
          </cell>
        </row>
        <row r="522">
          <cell r="B522" t="str">
            <v>Earthing HDG Flat 50 X 6 mm</v>
          </cell>
          <cell r="C522" t="str">
            <v>kg.</v>
          </cell>
          <cell r="F522">
            <v>53.5</v>
          </cell>
        </row>
        <row r="523">
          <cell r="B523" t="str">
            <v>C.I. Plates 2' X 2'</v>
          </cell>
          <cell r="C523" t="str">
            <v>No.</v>
          </cell>
          <cell r="F523">
            <v>200</v>
          </cell>
        </row>
        <row r="524">
          <cell r="B524" t="str">
            <v>C.I. Pipes 4" dia 3 Metre Long</v>
          </cell>
          <cell r="C524" t="str">
            <v>No.</v>
          </cell>
          <cell r="F524">
            <v>5860</v>
          </cell>
        </row>
        <row r="525">
          <cell r="B525" t="str">
            <v>Misc. for XLPE U/G Cable</v>
          </cell>
          <cell r="C525" t="str">
            <v>LS</v>
          </cell>
          <cell r="F525">
            <v>900</v>
          </cell>
        </row>
        <row r="526">
          <cell r="B526" t="str">
            <v>Misc. ( RCC Tiles/H.R.Pipe,sand,tremination kit and etc.)</v>
          </cell>
          <cell r="C526" t="str">
            <v>L.S.</v>
          </cell>
          <cell r="F526">
            <v>142000</v>
          </cell>
        </row>
        <row r="530">
          <cell r="B530" t="str">
            <v>11 KV 250 MVA Indoor Switch Gears comprising of 2 Incomer and 6 Single feeder &amp; Bus Coupler  with associated C.R Panels, V.C.B. for Incoming &amp; Bus Coup.for Feeder</v>
          </cell>
          <cell r="C530" t="str">
            <v>Set</v>
          </cell>
          <cell r="F530">
            <v>4155097.85</v>
          </cell>
        </row>
        <row r="531">
          <cell r="B531" t="str">
            <v>100/1-1 A, 11 KV CT</v>
          </cell>
          <cell r="C531" t="str">
            <v>Nos.</v>
          </cell>
          <cell r="F531">
            <v>13978</v>
          </cell>
        </row>
        <row r="532">
          <cell r="B532" t="str">
            <v>11 KV  D. O set</v>
          </cell>
          <cell r="C532" t="str">
            <v>Set.</v>
          </cell>
          <cell r="F532">
            <v>3580</v>
          </cell>
        </row>
        <row r="533">
          <cell r="B533" t="str">
            <v>11 KV 250 MVA OD Single Feeder with Panel , Isolator CT etc</v>
          </cell>
          <cell r="C533" t="str">
            <v>Set</v>
          </cell>
          <cell r="F533">
            <v>363558</v>
          </cell>
        </row>
        <row r="534">
          <cell r="B534" t="str">
            <v>11 KV Feeder Pillar 4 Way</v>
          </cell>
          <cell r="C534" t="str">
            <v>No.</v>
          </cell>
          <cell r="F534">
            <v>90000</v>
          </cell>
        </row>
        <row r="535">
          <cell r="B535" t="str">
            <v>11 kV O.D type VCB with directional relay with bus coupler Complete</v>
          </cell>
          <cell r="C535" t="str">
            <v>Set</v>
          </cell>
          <cell r="F535">
            <v>538968</v>
          </cell>
        </row>
        <row r="536">
          <cell r="B536" t="str">
            <v>11 KV OD type VCB with directional relay with Bus coupler complete</v>
          </cell>
          <cell r="C536" t="str">
            <v>Set</v>
          </cell>
          <cell r="F536">
            <v>538968</v>
          </cell>
        </row>
        <row r="537">
          <cell r="B537" t="str">
            <v>11 KV VCB With C.T.; P.T&amp; Panel Indoor</v>
          </cell>
          <cell r="C537" t="str">
            <v>Set</v>
          </cell>
          <cell r="F537">
            <v>272382.40000000002</v>
          </cell>
        </row>
        <row r="538">
          <cell r="B538" t="str">
            <v>11KV HT O.S.F.</v>
          </cell>
          <cell r="C538" t="str">
            <v>Nos</v>
          </cell>
          <cell r="F538">
            <v>87000</v>
          </cell>
        </row>
        <row r="539">
          <cell r="B539" t="str">
            <v>180 KVAR, 11 KV Series Reactor</v>
          </cell>
          <cell r="C539" t="str">
            <v>Set</v>
          </cell>
          <cell r="F539">
            <v>465920</v>
          </cell>
        </row>
        <row r="540">
          <cell r="B540" t="str">
            <v>2 C X 16 sq mm  Armoured alluminium Cable</v>
          </cell>
          <cell r="C540" t="str">
            <v>Rmt</v>
          </cell>
          <cell r="F540">
            <v>56.61</v>
          </cell>
        </row>
        <row r="541">
          <cell r="B541" t="str">
            <v>2.5 / 5 KV Megger (Mannual)</v>
          </cell>
          <cell r="C541" t="str">
            <v>No.</v>
          </cell>
          <cell r="F541">
            <v>22500</v>
          </cell>
        </row>
        <row r="542">
          <cell r="B542" t="str">
            <v>22  KV  OD  for 240  Sqmm cable (End Termination Joint)</v>
          </cell>
          <cell r="C542" t="str">
            <v>Nos</v>
          </cell>
          <cell r="F542">
            <v>11150</v>
          </cell>
        </row>
        <row r="543">
          <cell r="B543" t="str">
            <v>22 KV C.T. Three core.</v>
          </cell>
          <cell r="C543" t="str">
            <v>Nos</v>
          </cell>
          <cell r="F543">
            <v>22904.639999999999</v>
          </cell>
        </row>
        <row r="544">
          <cell r="B544" t="str">
            <v>22 KV Feeder Pillar</v>
          </cell>
          <cell r="C544" t="str">
            <v>No.</v>
          </cell>
          <cell r="F544">
            <v>97500</v>
          </cell>
        </row>
        <row r="545">
          <cell r="B545" t="str">
            <v>22 KV Isolators with EB (800 A)</v>
          </cell>
          <cell r="C545" t="str">
            <v>Set</v>
          </cell>
          <cell r="F545">
            <v>77714.649999999994</v>
          </cell>
        </row>
        <row r="546">
          <cell r="B546" t="str">
            <v>22 KV Isolators without EB (800 Amp.)</v>
          </cell>
          <cell r="C546" t="str">
            <v>Set</v>
          </cell>
          <cell r="F546">
            <v>65668.149999999994</v>
          </cell>
        </row>
        <row r="547">
          <cell r="B547" t="str">
            <v>22  KV  P. T.</v>
          </cell>
          <cell r="C547" t="str">
            <v>No.</v>
          </cell>
          <cell r="F547">
            <v>18595.439999999999</v>
          </cell>
        </row>
        <row r="548">
          <cell r="B548" t="str">
            <v>22 KV Pin Insulator with pin</v>
          </cell>
          <cell r="C548" t="str">
            <v>No</v>
          </cell>
          <cell r="F548">
            <v>318.02999999999997</v>
          </cell>
        </row>
        <row r="549">
          <cell r="B549" t="str">
            <v>22 KV Post Insulator</v>
          </cell>
          <cell r="C549" t="str">
            <v>Nos</v>
          </cell>
          <cell r="F549">
            <v>7500</v>
          </cell>
        </row>
        <row r="550">
          <cell r="B550" t="str">
            <v>22 KV Ring Main Unit</v>
          </cell>
          <cell r="C550" t="str">
            <v>No.</v>
          </cell>
          <cell r="F550">
            <v>350000</v>
          </cell>
        </row>
        <row r="551">
          <cell r="B551" t="str">
            <v>22 KV st. through joints  for 3 C / 95 mm sq.</v>
          </cell>
          <cell r="C551" t="str">
            <v>No</v>
          </cell>
          <cell r="F551">
            <v>10800</v>
          </cell>
        </row>
        <row r="552">
          <cell r="B552" t="str">
            <v>22 KV Str Thr Joints for  240 Sqmm cable</v>
          </cell>
          <cell r="C552" t="str">
            <v>Nos</v>
          </cell>
          <cell r="F552">
            <v>22000</v>
          </cell>
        </row>
        <row r="553">
          <cell r="B553" t="str">
            <v>22 KV Termination joint (OD)  for 3 C / 95 mm sq.</v>
          </cell>
          <cell r="C553" t="str">
            <v>No.</v>
          </cell>
          <cell r="F553">
            <v>6601</v>
          </cell>
        </row>
        <row r="554">
          <cell r="B554" t="str">
            <v>22 KV VCB complete  1600 Amp (O.D.)</v>
          </cell>
          <cell r="C554" t="str">
            <v>Set</v>
          </cell>
          <cell r="F554">
            <v>295392.39</v>
          </cell>
        </row>
        <row r="555">
          <cell r="B555" t="str">
            <v>3960 KVAR, HT Capacitor  Bank, 22 KV</v>
          </cell>
          <cell r="C555" t="str">
            <v>Set</v>
          </cell>
          <cell r="F555">
            <v>369009</v>
          </cell>
        </row>
        <row r="556">
          <cell r="B556" t="str">
            <v>500 V Megger</v>
          </cell>
          <cell r="C556" t="str">
            <v>No.</v>
          </cell>
          <cell r="F556">
            <v>1500</v>
          </cell>
        </row>
        <row r="557">
          <cell r="B557" t="str">
            <v>ACB 800 Amp</v>
          </cell>
          <cell r="C557" t="str">
            <v>No.</v>
          </cell>
          <cell r="F557">
            <v>25375</v>
          </cell>
        </row>
        <row r="558">
          <cell r="B558" t="str">
            <v>Air Circuit Breaker 400 Amp</v>
          </cell>
          <cell r="C558" t="str">
            <v>No.</v>
          </cell>
          <cell r="F558">
            <v>24375</v>
          </cell>
        </row>
        <row r="559">
          <cell r="B559" t="str">
            <v>All Lugs (Assorted)</v>
          </cell>
          <cell r="C559" t="str">
            <v>Nos.</v>
          </cell>
          <cell r="F559">
            <v>20</v>
          </cell>
        </row>
        <row r="560">
          <cell r="B560" t="str">
            <v xml:space="preserve">Aluminium ladder (Adjustable) </v>
          </cell>
          <cell r="C560" t="str">
            <v>No.</v>
          </cell>
          <cell r="F560">
            <v>1250</v>
          </cell>
        </row>
        <row r="561">
          <cell r="B561" t="str">
            <v>Aluminium Paint for 1 coat</v>
          </cell>
          <cell r="C561" t="str">
            <v>Ltrs</v>
          </cell>
          <cell r="F561">
            <v>80</v>
          </cell>
        </row>
        <row r="562">
          <cell r="B562" t="str">
            <v>Anti Climbing Devices</v>
          </cell>
          <cell r="C562" t="str">
            <v>No.</v>
          </cell>
          <cell r="F562">
            <v>39</v>
          </cell>
        </row>
        <row r="563">
          <cell r="B563" t="str">
            <v xml:space="preserve">Bentonite clay </v>
          </cell>
          <cell r="C563" t="str">
            <v>Kg.</v>
          </cell>
          <cell r="F563">
            <v>10</v>
          </cell>
        </row>
        <row r="564">
          <cell r="B564" t="str">
            <v>Binding Tape</v>
          </cell>
          <cell r="C564" t="str">
            <v>Kg</v>
          </cell>
          <cell r="F564">
            <v>36</v>
          </cell>
        </row>
        <row r="565">
          <cell r="B565" t="str">
            <v>Binding Wire</v>
          </cell>
          <cell r="C565" t="str">
            <v>Kg</v>
          </cell>
          <cell r="F565">
            <v>60</v>
          </cell>
        </row>
        <row r="566">
          <cell r="B566" t="str">
            <v>C&amp;R panel for 22 KV feeder breaker</v>
          </cell>
          <cell r="C566" t="str">
            <v>No</v>
          </cell>
          <cell r="F566">
            <v>108382.39</v>
          </cell>
        </row>
        <row r="567">
          <cell r="B567" t="str">
            <v>Capacitance meter</v>
          </cell>
          <cell r="C567" t="str">
            <v>Nos.</v>
          </cell>
          <cell r="F567">
            <v>4500</v>
          </cell>
        </row>
        <row r="568">
          <cell r="B568" t="str">
            <v>Capacitor Cell 84 KVAR</v>
          </cell>
          <cell r="C568" t="str">
            <v>Nos.</v>
          </cell>
          <cell r="F568">
            <v>7500</v>
          </cell>
        </row>
        <row r="569">
          <cell r="B569" t="str">
            <v>1560 kVAr, 11 kV Capacitor Bank</v>
          </cell>
          <cell r="F569">
            <v>127196</v>
          </cell>
        </row>
        <row r="570">
          <cell r="B570" t="str">
            <v>72 kVAr, 11 kV series reactor</v>
          </cell>
          <cell r="F570">
            <v>285376</v>
          </cell>
        </row>
        <row r="571">
          <cell r="B571" t="str">
            <v>11 kV, 110/190 V Residual voltage transformer</v>
          </cell>
          <cell r="F571">
            <v>23296</v>
          </cell>
        </row>
        <row r="572">
          <cell r="B572" t="str">
            <v>Clamp for 22 KV VCB</v>
          </cell>
          <cell r="C572" t="str">
            <v>No</v>
          </cell>
          <cell r="F572">
            <v>1610</v>
          </cell>
        </row>
        <row r="573">
          <cell r="B573" t="str">
            <v>Clamps for 22 KV C.T.</v>
          </cell>
          <cell r="C573" t="str">
            <v>No</v>
          </cell>
          <cell r="F573">
            <v>1125</v>
          </cell>
        </row>
        <row r="574">
          <cell r="B574" t="str">
            <v>Clamps for 22 KV Isolator</v>
          </cell>
          <cell r="C574" t="str">
            <v>No</v>
          </cell>
          <cell r="F574">
            <v>805</v>
          </cell>
        </row>
        <row r="575">
          <cell r="B575" t="str">
            <v>Clamps for 22 KV P.T.</v>
          </cell>
          <cell r="C575" t="str">
            <v>No</v>
          </cell>
          <cell r="F575">
            <v>1125</v>
          </cell>
        </row>
        <row r="576">
          <cell r="B576" t="str">
            <v xml:space="preserve">Connectors for T/F Bushing </v>
          </cell>
          <cell r="C576" t="str">
            <v>Nos.</v>
          </cell>
          <cell r="F576">
            <v>3222.7</v>
          </cell>
        </row>
        <row r="577">
          <cell r="B577" t="str">
            <v>CR Panel for 11 KV Capacitor bank with relay</v>
          </cell>
          <cell r="C577" t="str">
            <v>set</v>
          </cell>
          <cell r="F577">
            <v>108382.39</v>
          </cell>
        </row>
        <row r="578">
          <cell r="B578" t="str">
            <v>Control C&amp;R Panel 22 KV for feeder with accessories.</v>
          </cell>
          <cell r="C578" t="str">
            <v>Nos</v>
          </cell>
          <cell r="F578">
            <v>108382.39</v>
          </cell>
        </row>
        <row r="579">
          <cell r="B579" t="str">
            <v>CR Panel for 33/22 KV line breaker with 1/5A relay</v>
          </cell>
          <cell r="C579" t="str">
            <v>Set</v>
          </cell>
          <cell r="F579">
            <v>108382.39</v>
          </cell>
        </row>
        <row r="580">
          <cell r="B580" t="str">
            <v>CR Panel for 33/22 KV Transformer with 1/5A relay</v>
          </cell>
          <cell r="C580" t="str">
            <v>Set</v>
          </cell>
          <cell r="F580">
            <v>108382.39</v>
          </cell>
        </row>
        <row r="581">
          <cell r="B581" t="str">
            <v>Crimping of jumpers at cut points</v>
          </cell>
          <cell r="C581" t="str">
            <v>No.</v>
          </cell>
          <cell r="F581">
            <v>1200</v>
          </cell>
        </row>
        <row r="582">
          <cell r="B582" t="str">
            <v>CT 100/5 A LT (Ring Type)</v>
          </cell>
          <cell r="C582" t="str">
            <v>Nos.</v>
          </cell>
          <cell r="F582">
            <v>2000</v>
          </cell>
        </row>
        <row r="583">
          <cell r="B583" t="str">
            <v>CT 200/5 A LT (Ring Type)</v>
          </cell>
          <cell r="C583" t="str">
            <v>Nos.</v>
          </cell>
          <cell r="F583">
            <v>2000</v>
          </cell>
        </row>
        <row r="584">
          <cell r="B584" t="str">
            <v>CT 200-100/1-1 A , 33 KV</v>
          </cell>
          <cell r="C584" t="str">
            <v>Nos.</v>
          </cell>
          <cell r="F584">
            <v>20000</v>
          </cell>
        </row>
        <row r="585">
          <cell r="B585" t="str">
            <v>CT 200-100/5-5-5 A , 33 KV 3C</v>
          </cell>
          <cell r="C585" t="str">
            <v>Nos.</v>
          </cell>
          <cell r="F585">
            <v>22000</v>
          </cell>
        </row>
        <row r="586">
          <cell r="B586" t="str">
            <v xml:space="preserve">CT - 33 KV 400 - 200 / 1-1-1 A / 3 Core </v>
          </cell>
          <cell r="D586">
            <v>20609.8</v>
          </cell>
          <cell r="F586">
            <v>22904.639999999999</v>
          </cell>
        </row>
        <row r="587">
          <cell r="B587" t="str">
            <v>CT 50/5 A LT (Ring Type)</v>
          </cell>
          <cell r="C587" t="str">
            <v>Nos.</v>
          </cell>
          <cell r="F587">
            <v>2000</v>
          </cell>
        </row>
        <row r="588">
          <cell r="B588" t="str">
            <v>Dicharge rod for 33 KV</v>
          </cell>
          <cell r="C588" t="str">
            <v>Set</v>
          </cell>
          <cell r="F588">
            <v>500</v>
          </cell>
        </row>
        <row r="589">
          <cell r="B589" t="str">
            <v>Digital Multi meter (10 Amp)</v>
          </cell>
          <cell r="C589" t="str">
            <v>No.</v>
          </cell>
          <cell r="F589">
            <v>1600</v>
          </cell>
        </row>
        <row r="590">
          <cell r="B590" t="str">
            <v>Digital Tong tester (1000 Amp., 500 V) With associated accessories.</v>
          </cell>
          <cell r="C590" t="str">
            <v>No.</v>
          </cell>
          <cell r="F590">
            <v>2450</v>
          </cell>
        </row>
        <row r="591">
          <cell r="B591" t="str">
            <v>Discharge rod for 11 KV</v>
          </cell>
          <cell r="C591" t="str">
            <v>Set</v>
          </cell>
          <cell r="F591">
            <v>500</v>
          </cell>
        </row>
        <row r="592">
          <cell r="B592" t="str">
            <v>Discharge rod for 22 KV</v>
          </cell>
          <cell r="C592" t="str">
            <v>Set</v>
          </cell>
          <cell r="F592">
            <v>500</v>
          </cell>
        </row>
        <row r="593">
          <cell r="B593" t="str">
            <v>DTC Metring with Box and other allied material</v>
          </cell>
          <cell r="C593" t="str">
            <v>No.</v>
          </cell>
          <cell r="F593">
            <v>25000</v>
          </cell>
        </row>
        <row r="594">
          <cell r="B594" t="str">
            <v>Earth tester 200 Amp. 2000 Ohm</v>
          </cell>
          <cell r="C594" t="str">
            <v>Nos.</v>
          </cell>
          <cell r="F594">
            <v>8000</v>
          </cell>
        </row>
        <row r="595">
          <cell r="B595" t="str">
            <v>Earthing Sets H.T with clamp</v>
          </cell>
          <cell r="C595" t="str">
            <v>Set</v>
          </cell>
          <cell r="F595">
            <v>5860</v>
          </cell>
        </row>
        <row r="596">
          <cell r="B596" t="str">
            <v>Emergency Artificial resperation kit</v>
          </cell>
          <cell r="C596" t="str">
            <v>Set</v>
          </cell>
          <cell r="F596">
            <v>1500</v>
          </cell>
        </row>
        <row r="597">
          <cell r="B597" t="str">
            <v>G. I Structure for 22 KV H/G.</v>
          </cell>
          <cell r="C597" t="str">
            <v>Kg.</v>
          </cell>
          <cell r="F597">
            <v>58.8</v>
          </cell>
        </row>
        <row r="598">
          <cell r="B598" t="str">
            <v>G.I Angles (50X50X6mm) forcable tray</v>
          </cell>
          <cell r="C598" t="str">
            <v>Kg.</v>
          </cell>
          <cell r="F598">
            <v>58.8</v>
          </cell>
        </row>
        <row r="599">
          <cell r="B599" t="str">
            <v>G.I Flat 50x10 mm</v>
          </cell>
          <cell r="C599" t="str">
            <v>Kg.</v>
          </cell>
          <cell r="F599">
            <v>52.9</v>
          </cell>
        </row>
        <row r="600">
          <cell r="B600" t="str">
            <v>G.I Flat 75x10 mm</v>
          </cell>
          <cell r="C600" t="str">
            <v>Kg.</v>
          </cell>
          <cell r="F600">
            <v>52.9</v>
          </cell>
        </row>
        <row r="601">
          <cell r="B601" t="str">
            <v>G.I Structure for 22 KV PT</v>
          </cell>
          <cell r="C601" t="str">
            <v>Kg.</v>
          </cell>
          <cell r="F601">
            <v>58.8</v>
          </cell>
        </row>
        <row r="602">
          <cell r="B602" t="str">
            <v>G.I. Pipe 200 mm</v>
          </cell>
          <cell r="C602" t="str">
            <v>Mtr.</v>
          </cell>
          <cell r="F602">
            <v>186.93</v>
          </cell>
        </row>
        <row r="603">
          <cell r="B603" t="str">
            <v>G.I..Flat 50 x 6 mm</v>
          </cell>
          <cell r="C603" t="str">
            <v>Kg.</v>
          </cell>
          <cell r="F603">
            <v>52.9</v>
          </cell>
        </row>
        <row r="604">
          <cell r="B604" t="str">
            <v>G.I.Angle 50x50x6mm</v>
          </cell>
          <cell r="C604" t="str">
            <v>Kg.</v>
          </cell>
          <cell r="F604">
            <v>58.8</v>
          </cell>
        </row>
        <row r="605">
          <cell r="B605" t="str">
            <v>G.I.Angle 75x40 mm</v>
          </cell>
          <cell r="C605" t="str">
            <v>Kg.</v>
          </cell>
          <cell r="F605">
            <v>58.8</v>
          </cell>
        </row>
        <row r="606">
          <cell r="B606" t="str">
            <v>G.I.Channel  100x50x6mm</v>
          </cell>
          <cell r="C606" t="str">
            <v>Kg.</v>
          </cell>
          <cell r="F606">
            <v>58.8</v>
          </cell>
        </row>
        <row r="607">
          <cell r="B607" t="str">
            <v>G.I.Channel 75x40x6mm</v>
          </cell>
          <cell r="C607" t="str">
            <v>Kg.</v>
          </cell>
          <cell r="F607">
            <v>58.8</v>
          </cell>
        </row>
        <row r="608">
          <cell r="B608" t="str">
            <v>G.I.Strip (25 X 3 mm)</v>
          </cell>
          <cell r="C608" t="str">
            <v>Kg.</v>
          </cell>
          <cell r="F608">
            <v>52.9</v>
          </cell>
        </row>
        <row r="609">
          <cell r="B609" t="str">
            <v>H.T. Stay wire  7/8 SWG.</v>
          </cell>
          <cell r="C609" t="str">
            <v>Kg.</v>
          </cell>
          <cell r="F609">
            <v>44.71</v>
          </cell>
        </row>
        <row r="610">
          <cell r="B610" t="str">
            <v>Hand Gloves</v>
          </cell>
          <cell r="C610" t="str">
            <v>Pairs</v>
          </cell>
          <cell r="F610">
            <v>650</v>
          </cell>
        </row>
        <row r="611">
          <cell r="B611" t="str">
            <v>HT Cable Joint Chamber (Civil)</v>
          </cell>
          <cell r="C611" t="str">
            <v>Nos</v>
          </cell>
          <cell r="F611">
            <v>1000</v>
          </cell>
        </row>
        <row r="612">
          <cell r="B612" t="str">
            <v>Jointing Slevees compression type, 80 sqmm</v>
          </cell>
          <cell r="C612" t="str">
            <v>Nos.</v>
          </cell>
          <cell r="F612">
            <v>425</v>
          </cell>
        </row>
        <row r="613">
          <cell r="B613" t="str">
            <v>L. T. PVC Cable 3.5 x 240 sq. mm / XLPE</v>
          </cell>
          <cell r="C613" t="str">
            <v>Rmt.</v>
          </cell>
          <cell r="F613">
            <v>496.77467999999999</v>
          </cell>
        </row>
        <row r="614">
          <cell r="B614" t="str">
            <v>L. T. PVC Cable 3.5 x 300 sq. mm / XLPE</v>
          </cell>
          <cell r="C614" t="str">
            <v>Rmt.</v>
          </cell>
          <cell r="F614">
            <v>609.64730999999995</v>
          </cell>
        </row>
        <row r="615">
          <cell r="B615" t="str">
            <v>L.T.Dist.Boxes 200 KVA with KitKat</v>
          </cell>
          <cell r="C615" t="str">
            <v>No</v>
          </cell>
          <cell r="F615">
            <v>38500</v>
          </cell>
        </row>
        <row r="616">
          <cell r="B616" t="str">
            <v>L.T.Dist.Boxes 315 KVA with KitKat</v>
          </cell>
          <cell r="C616" t="str">
            <v>No</v>
          </cell>
          <cell r="F616">
            <v>42238.87</v>
          </cell>
        </row>
        <row r="617">
          <cell r="B617" t="str">
            <v>L.T.Dist.Boxes 630 KVA with ACB</v>
          </cell>
          <cell r="C617" t="str">
            <v>No</v>
          </cell>
          <cell r="F617">
            <v>83476.5</v>
          </cell>
        </row>
        <row r="618">
          <cell r="B618" t="str">
            <v>L.T. Feedar Pillar 6 Way With ACB</v>
          </cell>
          <cell r="C618" t="str">
            <v>No</v>
          </cell>
          <cell r="F618">
            <v>46375</v>
          </cell>
        </row>
        <row r="619">
          <cell r="B619" t="str">
            <v>L.T. jointing kits for 120 Sqmm</v>
          </cell>
          <cell r="C619" t="str">
            <v>No</v>
          </cell>
          <cell r="F619">
            <v>500</v>
          </cell>
        </row>
        <row r="620">
          <cell r="B620" t="str">
            <v>LT Jointing kits  for 185 Sqmm</v>
          </cell>
          <cell r="C620" t="str">
            <v>No</v>
          </cell>
          <cell r="F620">
            <v>720</v>
          </cell>
        </row>
        <row r="621">
          <cell r="B621" t="str">
            <v>L.T. jointing kits for 95 Sqmm</v>
          </cell>
          <cell r="C621" t="str">
            <v>No</v>
          </cell>
          <cell r="F621">
            <v>450</v>
          </cell>
        </row>
        <row r="622">
          <cell r="B622" t="str">
            <v>L.T. jointing kits for 70 Sqmm</v>
          </cell>
          <cell r="C622" t="str">
            <v>No</v>
          </cell>
          <cell r="F622">
            <v>400</v>
          </cell>
        </row>
        <row r="623">
          <cell r="B623" t="str">
            <v>L.T. PVC Wire 3.5 core 120 mm2 / XLPE</v>
          </cell>
          <cell r="C623" t="str">
            <v>mtr</v>
          </cell>
          <cell r="F623">
            <v>270.10000000000002</v>
          </cell>
        </row>
        <row r="624">
          <cell r="B624" t="str">
            <v>L.T. PVC Wire 3.5 core 70 mm2 / XLPE</v>
          </cell>
          <cell r="C624" t="str">
            <v>mtr.</v>
          </cell>
          <cell r="F624">
            <v>159.29</v>
          </cell>
        </row>
        <row r="625">
          <cell r="B625" t="str">
            <v>L.T. XLPE 3.5 C/95 mm2 Cable</v>
          </cell>
          <cell r="C625" t="str">
            <v>Rmt</v>
          </cell>
          <cell r="F625">
            <v>231</v>
          </cell>
        </row>
        <row r="626">
          <cell r="B626" t="str">
            <v>Earthing Set LT</v>
          </cell>
          <cell r="C626" t="str">
            <v>Nos</v>
          </cell>
          <cell r="F626">
            <v>148.72</v>
          </cell>
        </row>
        <row r="627">
          <cell r="B627" t="str">
            <v>LT Fixed Capacitor 18 KVAR</v>
          </cell>
          <cell r="C627" t="str">
            <v>Nos.</v>
          </cell>
          <cell r="F627">
            <v>5400</v>
          </cell>
        </row>
        <row r="628">
          <cell r="B628" t="str">
            <v>LT Fixed Capacitor 9 KVAR</v>
          </cell>
          <cell r="C628" t="str">
            <v>Nos.</v>
          </cell>
          <cell r="F628">
            <v>2700</v>
          </cell>
        </row>
        <row r="629">
          <cell r="B629" t="str">
            <v>L.T.Spacers</v>
          </cell>
          <cell r="C629" t="str">
            <v>Nos.</v>
          </cell>
          <cell r="F629">
            <v>80</v>
          </cell>
        </row>
        <row r="630">
          <cell r="B630" t="str">
            <v>LT St.through joints for 185 sqmm</v>
          </cell>
          <cell r="C630" t="str">
            <v>No.</v>
          </cell>
          <cell r="F630">
            <v>720</v>
          </cell>
        </row>
        <row r="631">
          <cell r="B631" t="str">
            <v>LT St.through joints for 240 sqmm</v>
          </cell>
          <cell r="C631" t="str">
            <v>No.</v>
          </cell>
          <cell r="F631">
            <v>1045</v>
          </cell>
        </row>
        <row r="632">
          <cell r="B632" t="str">
            <v>LT St.through joints for 300 sqmm</v>
          </cell>
          <cell r="C632" t="str">
            <v>Nos</v>
          </cell>
          <cell r="F632">
            <v>1045</v>
          </cell>
        </row>
        <row r="633">
          <cell r="B633" t="str">
            <v>LT XLPE 3.5C 95 sqmm</v>
          </cell>
          <cell r="C633" t="str">
            <v>Mtr.</v>
          </cell>
          <cell r="F633">
            <v>231</v>
          </cell>
        </row>
        <row r="634">
          <cell r="B634" t="str">
            <v>Non Magnetic stainless steel nut bolt with plain washer</v>
          </cell>
          <cell r="C634" t="str">
            <v>Kg</v>
          </cell>
          <cell r="F634">
            <v>90</v>
          </cell>
        </row>
        <row r="635">
          <cell r="B635" t="str">
            <v>Palm Type Clamp (Compression Type)</v>
          </cell>
          <cell r="C635" t="str">
            <v>Nos.</v>
          </cell>
          <cell r="F635">
            <v>805.86</v>
          </cell>
        </row>
        <row r="636">
          <cell r="B636" t="str">
            <v>PG Clamp</v>
          </cell>
          <cell r="C636" t="str">
            <v>Nos.</v>
          </cell>
          <cell r="F636">
            <v>23</v>
          </cell>
        </row>
        <row r="637">
          <cell r="B637" t="str">
            <v>PVC Pipe 110 mm Dia 4 Kg/sqmm</v>
          </cell>
          <cell r="C637" t="str">
            <v>Mtr.</v>
          </cell>
          <cell r="F637">
            <v>80</v>
          </cell>
        </row>
        <row r="638">
          <cell r="B638" t="str">
            <v>RCC Ring work for earthing pits</v>
          </cell>
          <cell r="C638" t="str">
            <v>No.</v>
          </cell>
          <cell r="F638">
            <v>200</v>
          </cell>
        </row>
        <row r="639">
          <cell r="B639" t="str">
            <v>Red Bricks</v>
          </cell>
          <cell r="C639" t="str">
            <v>No.</v>
          </cell>
          <cell r="F639">
            <v>2</v>
          </cell>
        </row>
        <row r="640">
          <cell r="B640" t="str">
            <v>RSJ Pole 125 X 70mm 9 Mtr.</v>
          </cell>
          <cell r="C640" t="str">
            <v>No.</v>
          </cell>
          <cell r="F640">
            <v>3731.5</v>
          </cell>
        </row>
        <row r="641">
          <cell r="B641" t="str">
            <v>RSJ Pole 125X75 , 5 mtr</v>
          </cell>
          <cell r="C641" t="str">
            <v>Nos.</v>
          </cell>
          <cell r="F641">
            <v>2214</v>
          </cell>
        </row>
        <row r="642">
          <cell r="B642" t="str">
            <v>RSJ Pole 125X75 , 6 mtr</v>
          </cell>
          <cell r="C642" t="str">
            <v>Nos.</v>
          </cell>
          <cell r="F642">
            <v>2656.67</v>
          </cell>
        </row>
        <row r="643">
          <cell r="B643" t="str">
            <v>RSJ Pole 125X75 , 9 mtr</v>
          </cell>
          <cell r="C643" t="str">
            <v>Nos.</v>
          </cell>
          <cell r="F643">
            <v>3985</v>
          </cell>
        </row>
        <row r="644">
          <cell r="B644" t="str">
            <v>Rubberised oil corksheet 5mm</v>
          </cell>
          <cell r="C644" t="str">
            <v>Nos.</v>
          </cell>
          <cell r="F644">
            <v>336</v>
          </cell>
        </row>
        <row r="645">
          <cell r="B645" t="str">
            <v>Rubberised oil corksheet 8mm</v>
          </cell>
          <cell r="C645" t="str">
            <v>Nos.</v>
          </cell>
          <cell r="F645">
            <v>620</v>
          </cell>
        </row>
        <row r="646">
          <cell r="B646" t="str">
            <v>Sand</v>
          </cell>
          <cell r="C646" t="str">
            <v>Cum</v>
          </cell>
          <cell r="F646">
            <v>174</v>
          </cell>
        </row>
        <row r="647">
          <cell r="B647" t="str">
            <v>Special type lugs for 100 sqmm</v>
          </cell>
          <cell r="C647" t="str">
            <v>Nos.</v>
          </cell>
          <cell r="F647">
            <v>450</v>
          </cell>
        </row>
        <row r="648">
          <cell r="B648" t="str">
            <v xml:space="preserve">Strain Hard ware 200 sq.mm.for twin conductor </v>
          </cell>
          <cell r="C648" t="str">
            <v>No.</v>
          </cell>
          <cell r="F648">
            <v>550</v>
          </cell>
        </row>
        <row r="649">
          <cell r="B649" t="str">
            <v xml:space="preserve">T Connectors suitable for 200 sqmm twin conductor </v>
          </cell>
          <cell r="C649" t="str">
            <v>Nos.</v>
          </cell>
          <cell r="F649">
            <v>750</v>
          </cell>
        </row>
        <row r="650">
          <cell r="B650" t="str">
            <v>Tool box with ratchet spanner,flat spanners,box spanner, plier, screwdriver, hammer ,hacksaw with blades, chisel,files (Standard make)</v>
          </cell>
          <cell r="C650" t="str">
            <v>No.</v>
          </cell>
          <cell r="F650">
            <v>3000</v>
          </cell>
        </row>
        <row r="651">
          <cell r="B651" t="str">
            <v>Cable Trays 2.5 Mtr. X 6" W</v>
          </cell>
          <cell r="C651" t="str">
            <v>Nos.</v>
          </cell>
          <cell r="F651">
            <v>250</v>
          </cell>
        </row>
        <row r="652">
          <cell r="B652" t="str">
            <v>Welding Rods</v>
          </cell>
          <cell r="C652" t="str">
            <v>Nos.</v>
          </cell>
          <cell r="F652">
            <v>2</v>
          </cell>
        </row>
        <row r="653">
          <cell r="B653" t="str">
            <v>30 Volt Non directional type Electronic Static relay (Numeric Relay)</v>
          </cell>
          <cell r="C653" t="str">
            <v>Nos.</v>
          </cell>
          <cell r="F653">
            <v>18500</v>
          </cell>
        </row>
        <row r="655">
          <cell r="B655" t="str">
            <v xml:space="preserve">Binding Wire </v>
          </cell>
          <cell r="C655" t="str">
            <v>Kg.</v>
          </cell>
          <cell r="F655">
            <v>60</v>
          </cell>
        </row>
        <row r="656">
          <cell r="B656" t="str">
            <v xml:space="preserve">CT - 33 KV 400 - 200 / 1-1-1 A / 3 Core </v>
          </cell>
          <cell r="C656" t="str">
            <v>No.</v>
          </cell>
          <cell r="D656">
            <v>20609.8</v>
          </cell>
          <cell r="F656">
            <v>20904.64</v>
          </cell>
        </row>
        <row r="657">
          <cell r="B657" t="str">
            <v>Distribution T/F 22 / .433 KV 25 KVA O/D</v>
          </cell>
          <cell r="C657" t="str">
            <v>No.</v>
          </cell>
          <cell r="F657">
            <v>94000</v>
          </cell>
        </row>
        <row r="658">
          <cell r="B658" t="str">
            <v>GI Bend 20 mm.</v>
          </cell>
          <cell r="C658" t="str">
            <v>No.</v>
          </cell>
          <cell r="F658">
            <v>12</v>
          </cell>
        </row>
        <row r="659">
          <cell r="B659" t="str">
            <v>GI Coupling 20 mm.</v>
          </cell>
          <cell r="C659" t="str">
            <v>No.</v>
          </cell>
          <cell r="F659">
            <v>5</v>
          </cell>
        </row>
        <row r="660">
          <cell r="B660" t="str">
            <v>Guard Loops 5 wire</v>
          </cell>
          <cell r="C660" t="str">
            <v>Kg.</v>
          </cell>
          <cell r="F660">
            <v>41.45</v>
          </cell>
        </row>
        <row r="661">
          <cell r="B661" t="str">
            <v>Kit Kat fuse 250 V 15 A</v>
          </cell>
          <cell r="C661" t="str">
            <v>No.</v>
          </cell>
          <cell r="F661">
            <v>25</v>
          </cell>
        </row>
        <row r="662">
          <cell r="B662" t="str">
            <v>Power Transformer 33/22 KV 5 MVA</v>
          </cell>
          <cell r="C662" t="str">
            <v>No.</v>
          </cell>
          <cell r="F662">
            <v>2506600</v>
          </cell>
        </row>
        <row r="663">
          <cell r="B663" t="str">
            <v>Power Transformer 33/22 KV 10 MVA</v>
          </cell>
          <cell r="C663" t="str">
            <v>No.</v>
          </cell>
          <cell r="F663">
            <v>5000000</v>
          </cell>
        </row>
        <row r="664">
          <cell r="B664" t="str">
            <v>SLD Board 11 KV side</v>
          </cell>
          <cell r="C664" t="str">
            <v>No.</v>
          </cell>
          <cell r="F664">
            <v>500</v>
          </cell>
        </row>
        <row r="665">
          <cell r="B665" t="str">
            <v>SLD Board 22 KV side</v>
          </cell>
          <cell r="C665" t="str">
            <v>No.</v>
          </cell>
          <cell r="F665">
            <v>500</v>
          </cell>
        </row>
        <row r="666">
          <cell r="B666" t="str">
            <v xml:space="preserve">Sub-station Board (Name) with angle stand </v>
          </cell>
          <cell r="C666" t="str">
            <v>No.</v>
          </cell>
          <cell r="F666">
            <v>3000</v>
          </cell>
        </row>
        <row r="667">
          <cell r="B667" t="str">
            <v>Battery Accessories such as hydrometer,cell tester, Acid can, distilled water can,handgloves etc.</v>
          </cell>
          <cell r="C667" t="str">
            <v>Set</v>
          </cell>
          <cell r="F667">
            <v>750</v>
          </cell>
        </row>
        <row r="668">
          <cell r="B668" t="str">
            <v>2 no.s 8W CFL lamps with one suitable invertor ( DC to AC)</v>
          </cell>
          <cell r="C668" t="str">
            <v>Set</v>
          </cell>
          <cell r="F668">
            <v>500</v>
          </cell>
        </row>
        <row r="669">
          <cell r="B669" t="str">
            <v>2 Cell torch</v>
          </cell>
          <cell r="C669" t="str">
            <v>No.</v>
          </cell>
          <cell r="F669">
            <v>45</v>
          </cell>
        </row>
        <row r="670">
          <cell r="B670" t="str">
            <v>3 Cell torch</v>
          </cell>
          <cell r="C670" t="str">
            <v>No.</v>
          </cell>
          <cell r="F670">
            <v>65</v>
          </cell>
        </row>
        <row r="671">
          <cell r="B671" t="str">
            <v xml:space="preserve">Name plate painting for all equipments </v>
          </cell>
          <cell r="C671" t="str">
            <v>L.S.</v>
          </cell>
          <cell r="F671">
            <v>500</v>
          </cell>
        </row>
        <row r="672">
          <cell r="B672" t="str">
            <v>Safety Items as per the requirement of electrical inspector as under</v>
          </cell>
          <cell r="C672" t="str">
            <v>L.S.</v>
          </cell>
          <cell r="F672">
            <v>7500</v>
          </cell>
        </row>
        <row r="673">
          <cell r="B673" t="str">
            <v>a)      First Aid Box</v>
          </cell>
        </row>
        <row r="674">
          <cell r="B674" t="str">
            <v>b)      Shock treatment chart</v>
          </cell>
        </row>
        <row r="675">
          <cell r="B675" t="str">
            <v>c)       Rubber matts 8 mm thick</v>
          </cell>
        </row>
        <row r="676">
          <cell r="B676" t="str">
            <v>d)      4 Fire buckets with sand &amp; M.S. Hooks / stand</v>
          </cell>
        </row>
        <row r="677">
          <cell r="B677" t="str">
            <v>e)      Helmet</v>
          </cell>
        </row>
        <row r="678">
          <cell r="B678" t="str">
            <v>f)       Hand gloves</v>
          </cell>
        </row>
        <row r="679">
          <cell r="B679" t="str">
            <v>g)      2 Nos. Fire extinguisher</v>
          </cell>
        </row>
        <row r="680">
          <cell r="B680" t="str">
            <v>Land development</v>
          </cell>
          <cell r="C680" t="str">
            <v>L.S.</v>
          </cell>
          <cell r="F680">
            <v>100000</v>
          </cell>
        </row>
        <row r="681">
          <cell r="B681" t="str">
            <v xml:space="preserve">Control room "C"  type </v>
          </cell>
          <cell r="C681" t="str">
            <v>L.S.</v>
          </cell>
          <cell r="F681">
            <v>825000</v>
          </cell>
        </row>
        <row r="682">
          <cell r="B682" t="str">
            <v>Store  room 8X6 m .</v>
          </cell>
          <cell r="C682" t="str">
            <v>L.S.</v>
          </cell>
          <cell r="F682">
            <v>82000</v>
          </cell>
        </row>
        <row r="683">
          <cell r="B683" t="str">
            <v>Sanitory Water supply</v>
          </cell>
          <cell r="C683" t="str">
            <v>L.S.</v>
          </cell>
          <cell r="F683">
            <v>75000</v>
          </cell>
        </row>
        <row r="684">
          <cell r="B684" t="str">
            <v>Electrification</v>
          </cell>
          <cell r="C684" t="str">
            <v>L.S.</v>
          </cell>
          <cell r="F684">
            <v>25000</v>
          </cell>
        </row>
        <row r="685">
          <cell r="B685" t="str">
            <v>Approach Rood</v>
          </cell>
          <cell r="C685" t="str">
            <v>L.S.</v>
          </cell>
          <cell r="F685">
            <v>425000</v>
          </cell>
        </row>
        <row r="686">
          <cell r="B686" t="str">
            <v xml:space="preserve">Chain-link and G.I.Barbed Wire `A' type. fencing  </v>
          </cell>
          <cell r="C686" t="str">
            <v>L.S.</v>
          </cell>
          <cell r="F686">
            <v>85000</v>
          </cell>
        </row>
        <row r="687">
          <cell r="B687" t="str">
            <v xml:space="preserve">Metal spreading </v>
          </cell>
          <cell r="C687" t="str">
            <v>L.S.</v>
          </cell>
          <cell r="F687">
            <v>435000</v>
          </cell>
        </row>
        <row r="688">
          <cell r="B688" t="str">
            <v>Foundations for structures and equipments for switching station</v>
          </cell>
          <cell r="C688" t="str">
            <v>L.S.</v>
          </cell>
          <cell r="F688">
            <v>300000</v>
          </cell>
        </row>
        <row r="689">
          <cell r="B689" t="str">
            <v>Foundations for structures and equipments (for 2 t/f bays)</v>
          </cell>
          <cell r="C689" t="str">
            <v>L.S.</v>
          </cell>
          <cell r="F689">
            <v>750000</v>
          </cell>
        </row>
        <row r="690">
          <cell r="B690" t="str">
            <v>Foundations for structures and equipments (for 1 t/f bay)</v>
          </cell>
          <cell r="C690" t="str">
            <v>L.S.</v>
          </cell>
          <cell r="F690">
            <v>375000</v>
          </cell>
        </row>
        <row r="691">
          <cell r="B691" t="str">
            <v>33 kV 1000 MVA 1600 Amp.IN Door Type VCB</v>
          </cell>
          <cell r="C691" t="str">
            <v>No.</v>
          </cell>
          <cell r="F691">
            <v>1200000</v>
          </cell>
        </row>
        <row r="692">
          <cell r="B692" t="str">
            <v>22 kV SF6 Isolator</v>
          </cell>
          <cell r="C692" t="str">
            <v>No.</v>
          </cell>
          <cell r="D692">
            <v>2</v>
          </cell>
          <cell r="E692">
            <v>200000</v>
          </cell>
          <cell r="F692">
            <v>400000</v>
          </cell>
        </row>
        <row r="693">
          <cell r="B693" t="str">
            <v>0.2 ACSR Loop Connector</v>
          </cell>
          <cell r="C693" t="str">
            <v>No.</v>
          </cell>
          <cell r="D693">
            <v>12</v>
          </cell>
          <cell r="E693">
            <v>640</v>
          </cell>
          <cell r="F693">
            <v>7680</v>
          </cell>
        </row>
        <row r="694">
          <cell r="B694" t="str">
            <v>Transformer Clamps</v>
          </cell>
          <cell r="C694" t="str">
            <v>No.</v>
          </cell>
          <cell r="D694">
            <v>6</v>
          </cell>
          <cell r="E694">
            <v>112.5</v>
          </cell>
          <cell r="F694">
            <v>675</v>
          </cell>
        </row>
        <row r="695">
          <cell r="B695" t="str">
            <v>33 kv guarding channel MS100x50</v>
          </cell>
          <cell r="C695" t="str">
            <v>Kg.</v>
          </cell>
          <cell r="F695">
            <v>48.8</v>
          </cell>
        </row>
        <row r="696">
          <cell r="B696" t="str">
            <v>22 kv guarding channel MS100x50</v>
          </cell>
          <cell r="C696" t="str">
            <v>Kg.</v>
          </cell>
          <cell r="F696">
            <v>48.8</v>
          </cell>
        </row>
        <row r="697">
          <cell r="B697" t="str">
            <v>11 kv guarding channel MS 75x40</v>
          </cell>
          <cell r="C697" t="str">
            <v>Kg.</v>
          </cell>
          <cell r="F697">
            <v>48.8</v>
          </cell>
        </row>
        <row r="698">
          <cell r="B698" t="str">
            <v>11 kV heat shrinkable Straight through joint kit for 3 C X 50 sqmm</v>
          </cell>
          <cell r="C698" t="str">
            <v>Kg.</v>
          </cell>
          <cell r="F698">
            <v>3400</v>
          </cell>
        </row>
        <row r="699">
          <cell r="B699" t="str">
            <v>11 kV heat shrinkable Outdoor termination joint kit for 3 C X 50 sqmm</v>
          </cell>
          <cell r="C699" t="str">
            <v>Kg.</v>
          </cell>
          <cell r="F699">
            <v>1185</v>
          </cell>
        </row>
        <row r="700">
          <cell r="B700" t="str">
            <v>C.T.-33KV200-100/1-1-1A/3Core</v>
          </cell>
          <cell r="C700" t="str">
            <v>No</v>
          </cell>
          <cell r="F700">
            <v>20000</v>
          </cell>
        </row>
        <row r="701">
          <cell r="B701" t="str">
            <v>22 kV Heat shrik Straight through joint (Al) kit for XLPE 3 C X 300 sqmm</v>
          </cell>
          <cell r="C701" t="str">
            <v>Kit</v>
          </cell>
          <cell r="F701">
            <v>22000</v>
          </cell>
        </row>
        <row r="702">
          <cell r="B702" t="str">
            <v>22 kV Heat shrik Indoor termination joint (Al) kit for XLPE 3 C X 300 sqmm</v>
          </cell>
          <cell r="C702" t="str">
            <v>Kit</v>
          </cell>
          <cell r="F702">
            <v>7335</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 IP_I"/>
      <sheetName val="LOA with Address"/>
      <sheetName val="LOA with names"/>
      <sheetName val="Annexure II  (Zonewise)"/>
      <sheetName val="Divisions U R UR"/>
      <sheetName val="5.3 (2)"/>
    </sheetNames>
    <sheetDataSet>
      <sheetData sheetId="0" refreshError="1"/>
      <sheetData sheetId="1" refreshError="1"/>
      <sheetData sheetId="2" refreshError="1"/>
      <sheetData sheetId="3">
        <row r="8">
          <cell r="D8" t="str">
            <v>Akola (R)</v>
          </cell>
          <cell r="E8" t="str">
            <v>r</v>
          </cell>
        </row>
        <row r="9">
          <cell r="D9" t="str">
            <v>Washim</v>
          </cell>
          <cell r="E9" t="str">
            <v>r</v>
          </cell>
        </row>
        <row r="10">
          <cell r="D10" t="str">
            <v>Achalpur</v>
          </cell>
          <cell r="E10" t="str">
            <v>r</v>
          </cell>
        </row>
        <row r="11">
          <cell r="D11" t="str">
            <v>Amravati Rural</v>
          </cell>
          <cell r="E11" t="str">
            <v>r</v>
          </cell>
        </row>
        <row r="12">
          <cell r="D12" t="str">
            <v>Amravati Urban</v>
          </cell>
          <cell r="E12" t="str">
            <v>u</v>
          </cell>
        </row>
        <row r="13">
          <cell r="D13" t="str">
            <v>Morshi</v>
          </cell>
          <cell r="E13" t="str">
            <v>r</v>
          </cell>
        </row>
        <row r="14">
          <cell r="D14" t="str">
            <v>Buldana</v>
          </cell>
          <cell r="E14" t="str">
            <v>r</v>
          </cell>
        </row>
        <row r="15">
          <cell r="D15" t="str">
            <v>Khamgaon</v>
          </cell>
          <cell r="E15" t="str">
            <v>r</v>
          </cell>
        </row>
        <row r="16">
          <cell r="D16" t="str">
            <v>Malkapur</v>
          </cell>
          <cell r="E16" t="str">
            <v>r</v>
          </cell>
        </row>
        <row r="17">
          <cell r="D17" t="str">
            <v>Pandharkawda</v>
          </cell>
          <cell r="E17" t="str">
            <v>r</v>
          </cell>
        </row>
        <row r="18">
          <cell r="D18" t="str">
            <v>Pusad</v>
          </cell>
          <cell r="E18" t="str">
            <v>r</v>
          </cell>
        </row>
        <row r="19">
          <cell r="D19" t="str">
            <v>Yavatmal</v>
          </cell>
          <cell r="E19" t="str">
            <v>r</v>
          </cell>
        </row>
        <row r="20">
          <cell r="D20" t="str">
            <v>Aurangabad ( R )</v>
          </cell>
          <cell r="E20" t="str">
            <v>r</v>
          </cell>
        </row>
        <row r="21">
          <cell r="D21" t="str">
            <v>Kannad</v>
          </cell>
          <cell r="E21" t="str">
            <v>r</v>
          </cell>
        </row>
        <row r="22">
          <cell r="D22" t="str">
            <v>Jalna-I</v>
          </cell>
          <cell r="E22" t="str">
            <v>r</v>
          </cell>
        </row>
        <row r="23">
          <cell r="D23" t="str">
            <v>Jalna-II</v>
          </cell>
          <cell r="E23" t="str">
            <v>r</v>
          </cell>
        </row>
        <row r="24">
          <cell r="D24" t="str">
            <v>Hingoli</v>
          </cell>
          <cell r="E24" t="str">
            <v>r</v>
          </cell>
        </row>
        <row r="25">
          <cell r="D25" t="str">
            <v>Parbhani</v>
          </cell>
          <cell r="E25" t="str">
            <v>r</v>
          </cell>
        </row>
        <row r="26">
          <cell r="D26" t="str">
            <v>Kalwa</v>
          </cell>
          <cell r="E26" t="str">
            <v>u</v>
          </cell>
        </row>
        <row r="27">
          <cell r="D27" t="str">
            <v>Thane (U)</v>
          </cell>
          <cell r="E27" t="str">
            <v>u</v>
          </cell>
        </row>
        <row r="28">
          <cell r="D28" t="str">
            <v>Wagle Estate</v>
          </cell>
          <cell r="E28" t="str">
            <v>u</v>
          </cell>
        </row>
        <row r="29">
          <cell r="D29" t="str">
            <v>Nerul</v>
          </cell>
          <cell r="E29" t="str">
            <v>r</v>
          </cell>
        </row>
        <row r="30">
          <cell r="D30" t="str">
            <v>Panvel Urban</v>
          </cell>
          <cell r="E30" t="str">
            <v>r</v>
          </cell>
        </row>
        <row r="31">
          <cell r="D31" t="str">
            <v>Vashi</v>
          </cell>
          <cell r="E31" t="str">
            <v>r</v>
          </cell>
        </row>
        <row r="32">
          <cell r="D32" t="str">
            <v>Dombivali</v>
          </cell>
          <cell r="E32" t="str">
            <v>u</v>
          </cell>
        </row>
        <row r="33">
          <cell r="D33" t="str">
            <v>Kalyan East</v>
          </cell>
          <cell r="E33" t="str">
            <v>u</v>
          </cell>
        </row>
        <row r="34">
          <cell r="D34" t="str">
            <v>Kalyan ( R )</v>
          </cell>
          <cell r="E34" t="str">
            <v>r</v>
          </cell>
        </row>
        <row r="35">
          <cell r="D35" t="str">
            <v>Ulhasnagar I</v>
          </cell>
          <cell r="E35" t="str">
            <v>u</v>
          </cell>
        </row>
        <row r="36">
          <cell r="D36" t="str">
            <v>Ulhasnagar II</v>
          </cell>
          <cell r="E36" t="str">
            <v>u</v>
          </cell>
        </row>
        <row r="37">
          <cell r="D37" t="str">
            <v>Goregaon</v>
          </cell>
          <cell r="E37" t="str">
            <v>u</v>
          </cell>
        </row>
        <row r="38">
          <cell r="D38" t="str">
            <v>Panvel Rural</v>
          </cell>
          <cell r="E38" t="str">
            <v>r</v>
          </cell>
        </row>
        <row r="39">
          <cell r="D39" t="str">
            <v>Palghar</v>
          </cell>
          <cell r="E39" t="str">
            <v>r</v>
          </cell>
        </row>
        <row r="40">
          <cell r="D40" t="str">
            <v>Vasai</v>
          </cell>
          <cell r="E40" t="str">
            <v>r</v>
          </cell>
        </row>
        <row r="41">
          <cell r="D41" t="str">
            <v>Virar</v>
          </cell>
          <cell r="E41" t="str">
            <v>r</v>
          </cell>
        </row>
        <row r="42">
          <cell r="D42" t="str">
            <v>Gadhinglaj</v>
          </cell>
          <cell r="E42" t="str">
            <v>r</v>
          </cell>
        </row>
        <row r="43">
          <cell r="D43" t="str">
            <v>Ichalkaranji</v>
          </cell>
          <cell r="E43" t="str">
            <v>r</v>
          </cell>
        </row>
        <row r="44">
          <cell r="D44" t="str">
            <v>Jaysingpur</v>
          </cell>
          <cell r="E44" t="str">
            <v>r</v>
          </cell>
        </row>
        <row r="45">
          <cell r="D45" t="str">
            <v>Kolhapur (R-I)</v>
          </cell>
          <cell r="E45" t="str">
            <v>u</v>
          </cell>
        </row>
        <row r="46">
          <cell r="D46" t="str">
            <v>Kolhapur R-II</v>
          </cell>
          <cell r="E46" t="str">
            <v>r</v>
          </cell>
        </row>
        <row r="47">
          <cell r="D47" t="str">
            <v>Kolhapur Urban</v>
          </cell>
          <cell r="E47" t="str">
            <v>u</v>
          </cell>
        </row>
        <row r="48">
          <cell r="D48" t="str">
            <v>Islampur</v>
          </cell>
          <cell r="E48" t="str">
            <v>r</v>
          </cell>
        </row>
        <row r="49">
          <cell r="D49" t="str">
            <v>Sangli ( R )</v>
          </cell>
          <cell r="E49" t="str">
            <v>r</v>
          </cell>
        </row>
        <row r="50">
          <cell r="D50" t="str">
            <v xml:space="preserve">Sangli ( U ) </v>
          </cell>
          <cell r="E50" t="str">
            <v>r</v>
          </cell>
        </row>
        <row r="51">
          <cell r="D51" t="str">
            <v>Vita</v>
          </cell>
          <cell r="E51" t="str">
            <v>r</v>
          </cell>
        </row>
        <row r="52">
          <cell r="D52" t="str">
            <v>Karad</v>
          </cell>
          <cell r="E52" t="str">
            <v>r</v>
          </cell>
        </row>
        <row r="53">
          <cell r="D53" t="str">
            <v>Phaltan</v>
          </cell>
          <cell r="E53" t="str">
            <v>r</v>
          </cell>
        </row>
        <row r="54">
          <cell r="D54" t="str">
            <v>Satara</v>
          </cell>
          <cell r="E54" t="str">
            <v>r</v>
          </cell>
        </row>
        <row r="55">
          <cell r="D55" t="str">
            <v>Wai</v>
          </cell>
          <cell r="E55" t="str">
            <v>r</v>
          </cell>
        </row>
        <row r="56">
          <cell r="D56" t="str">
            <v>Akluj</v>
          </cell>
          <cell r="E56" t="str">
            <v>r</v>
          </cell>
        </row>
        <row r="57">
          <cell r="D57" t="str">
            <v>Barshi</v>
          </cell>
          <cell r="E57" t="str">
            <v>r</v>
          </cell>
        </row>
        <row r="58">
          <cell r="D58" t="str">
            <v>Pandharpur</v>
          </cell>
          <cell r="E58" t="str">
            <v>r</v>
          </cell>
        </row>
        <row r="59">
          <cell r="D59" t="str">
            <v>Solapur Urban</v>
          </cell>
          <cell r="E59" t="str">
            <v>u</v>
          </cell>
        </row>
        <row r="60">
          <cell r="D60" t="str">
            <v>Solapur( R )</v>
          </cell>
          <cell r="E60" t="str">
            <v>r</v>
          </cell>
        </row>
        <row r="61">
          <cell r="D61" t="str">
            <v>Chiplun</v>
          </cell>
          <cell r="E61" t="str">
            <v>r</v>
          </cell>
        </row>
        <row r="62">
          <cell r="D62" t="str">
            <v>Ratnagiri</v>
          </cell>
          <cell r="E62" t="str">
            <v>u</v>
          </cell>
        </row>
        <row r="63">
          <cell r="D63" t="str">
            <v>Kankavali</v>
          </cell>
          <cell r="E63" t="str">
            <v>u</v>
          </cell>
        </row>
        <row r="64">
          <cell r="D64" t="str">
            <v>Kudal</v>
          </cell>
          <cell r="E64" t="str">
            <v>r</v>
          </cell>
        </row>
        <row r="65">
          <cell r="D65" t="str">
            <v>Ambajogai</v>
          </cell>
          <cell r="E65" t="str">
            <v>r</v>
          </cell>
        </row>
        <row r="66">
          <cell r="D66" t="str">
            <v>Beed</v>
          </cell>
          <cell r="E66" t="str">
            <v>r</v>
          </cell>
        </row>
        <row r="67">
          <cell r="D67" t="str">
            <v>Latur</v>
          </cell>
          <cell r="E67" t="str">
            <v>r</v>
          </cell>
        </row>
        <row r="68">
          <cell r="D68" t="str">
            <v>Nilanga</v>
          </cell>
          <cell r="E68" t="str">
            <v>r</v>
          </cell>
        </row>
        <row r="69">
          <cell r="D69" t="str">
            <v>Udgir</v>
          </cell>
          <cell r="E69" t="str">
            <v>r</v>
          </cell>
        </row>
        <row r="70">
          <cell r="D70" t="str">
            <v>Bhokar</v>
          </cell>
          <cell r="E70" t="str">
            <v>r</v>
          </cell>
        </row>
        <row r="71">
          <cell r="D71" t="str">
            <v>Degloor</v>
          </cell>
          <cell r="E71" t="str">
            <v>r</v>
          </cell>
        </row>
        <row r="72">
          <cell r="D72" t="str">
            <v>Nanded</v>
          </cell>
          <cell r="E72" t="str">
            <v>r</v>
          </cell>
        </row>
        <row r="73">
          <cell r="D73" t="str">
            <v>Osmanabad</v>
          </cell>
          <cell r="E73" t="str">
            <v>r</v>
          </cell>
        </row>
        <row r="74">
          <cell r="D74" t="str">
            <v>Tuljapur</v>
          </cell>
          <cell r="E74" t="str">
            <v>r</v>
          </cell>
        </row>
        <row r="75">
          <cell r="D75" t="str">
            <v>Bhandara</v>
          </cell>
          <cell r="E75" t="str">
            <v>r</v>
          </cell>
        </row>
        <row r="76">
          <cell r="D76" t="str">
            <v>Sakoli</v>
          </cell>
          <cell r="E76" t="str">
            <v>r</v>
          </cell>
        </row>
        <row r="77">
          <cell r="D77" t="str">
            <v>Ballarshah</v>
          </cell>
          <cell r="E77" t="str">
            <v>r</v>
          </cell>
        </row>
        <row r="78">
          <cell r="D78" t="str">
            <v>Chandrapur</v>
          </cell>
          <cell r="E78" t="str">
            <v>r</v>
          </cell>
        </row>
        <row r="79">
          <cell r="D79" t="str">
            <v>Warora</v>
          </cell>
          <cell r="E79" t="str">
            <v>u</v>
          </cell>
        </row>
        <row r="80">
          <cell r="D80" t="str">
            <v>Allapali</v>
          </cell>
          <cell r="E80" t="str">
            <v>r</v>
          </cell>
        </row>
        <row r="81">
          <cell r="D81" t="str">
            <v>Bramhapuri</v>
          </cell>
          <cell r="E81" t="str">
            <v>r</v>
          </cell>
        </row>
        <row r="82">
          <cell r="D82" t="str">
            <v xml:space="preserve">Gadchiroli </v>
          </cell>
          <cell r="E82" t="str">
            <v>r</v>
          </cell>
        </row>
        <row r="83">
          <cell r="D83" t="str">
            <v>Gondia</v>
          </cell>
          <cell r="E83" t="str">
            <v>r</v>
          </cell>
        </row>
        <row r="84">
          <cell r="D84" t="str">
            <v>Arvi</v>
          </cell>
          <cell r="E84" t="str">
            <v>u</v>
          </cell>
        </row>
        <row r="85">
          <cell r="D85" t="str">
            <v>Hinganghat</v>
          </cell>
          <cell r="E85" t="str">
            <v>u</v>
          </cell>
        </row>
        <row r="86">
          <cell r="D86" t="str">
            <v>Wardha</v>
          </cell>
          <cell r="E86" t="str">
            <v>r</v>
          </cell>
        </row>
        <row r="87">
          <cell r="D87" t="str">
            <v>Katol</v>
          </cell>
          <cell r="E87" t="str">
            <v>r</v>
          </cell>
        </row>
        <row r="88">
          <cell r="D88" t="str">
            <v>Nagpur Dn. 1</v>
          </cell>
          <cell r="E88" t="str">
            <v>r</v>
          </cell>
        </row>
        <row r="89">
          <cell r="D89" t="str">
            <v>Nagpur Dn-II</v>
          </cell>
          <cell r="E89" t="str">
            <v>r</v>
          </cell>
        </row>
        <row r="90">
          <cell r="D90" t="str">
            <v>Congress Nagar</v>
          </cell>
          <cell r="E90" t="str">
            <v>u</v>
          </cell>
        </row>
        <row r="91">
          <cell r="D91" t="str">
            <v>MIDC Nagpur</v>
          </cell>
          <cell r="E91" t="str">
            <v>r</v>
          </cell>
        </row>
        <row r="92">
          <cell r="D92" t="str">
            <v>Ahmednagar(R)</v>
          </cell>
          <cell r="E92" t="str">
            <v>r</v>
          </cell>
        </row>
        <row r="93">
          <cell r="D93" t="str">
            <v>Ahmednagar(UCR)</v>
          </cell>
          <cell r="E93" t="str">
            <v>r</v>
          </cell>
        </row>
        <row r="94">
          <cell r="D94" t="str">
            <v>Karjat</v>
          </cell>
          <cell r="E94" t="str">
            <v>r</v>
          </cell>
        </row>
        <row r="95">
          <cell r="D95" t="str">
            <v>Sangamner</v>
          </cell>
          <cell r="E95" t="str">
            <v>r</v>
          </cell>
        </row>
        <row r="96">
          <cell r="D96" t="str">
            <v>Dhule (R)</v>
          </cell>
          <cell r="E96" t="str">
            <v>r</v>
          </cell>
        </row>
        <row r="97">
          <cell r="D97" t="str">
            <v>Dhule UCR</v>
          </cell>
          <cell r="E97" t="str">
            <v>ur</v>
          </cell>
        </row>
        <row r="98">
          <cell r="D98" t="str">
            <v>Dondaicha</v>
          </cell>
          <cell r="E98" t="str">
            <v>r</v>
          </cell>
        </row>
        <row r="99">
          <cell r="D99" t="str">
            <v>Nandurbar</v>
          </cell>
          <cell r="E99" t="str">
            <v>r</v>
          </cell>
        </row>
        <row r="100">
          <cell r="D100" t="str">
            <v>Shahada</v>
          </cell>
          <cell r="E100" t="str">
            <v>r</v>
          </cell>
        </row>
        <row r="101">
          <cell r="D101" t="str">
            <v>Bhusawal UCR</v>
          </cell>
          <cell r="E101" t="str">
            <v>ur</v>
          </cell>
        </row>
        <row r="102">
          <cell r="D102" t="str">
            <v>Chalisgaon</v>
          </cell>
          <cell r="E102" t="str">
            <v>r</v>
          </cell>
        </row>
        <row r="103">
          <cell r="D103" t="str">
            <v>Dharangaon</v>
          </cell>
          <cell r="E103" t="str">
            <v>r</v>
          </cell>
        </row>
        <row r="104">
          <cell r="D104" t="str">
            <v>Jalgaon UCR</v>
          </cell>
          <cell r="E104" t="str">
            <v>ur</v>
          </cell>
        </row>
        <row r="105">
          <cell r="D105" t="str">
            <v>Pachora</v>
          </cell>
          <cell r="E105" t="str">
            <v>r</v>
          </cell>
        </row>
        <row r="106">
          <cell r="D106" t="str">
            <v>Savda</v>
          </cell>
          <cell r="E106" t="str">
            <v>r</v>
          </cell>
        </row>
        <row r="107">
          <cell r="D107" t="str">
            <v>Chandwad</v>
          </cell>
          <cell r="E107" t="str">
            <v>r</v>
          </cell>
        </row>
        <row r="108">
          <cell r="D108" t="str">
            <v>Malegaon Rural</v>
          </cell>
          <cell r="E108" t="str">
            <v>r</v>
          </cell>
        </row>
        <row r="109">
          <cell r="D109" t="str">
            <v>Malegaon UCR</v>
          </cell>
          <cell r="E109" t="str">
            <v>u</v>
          </cell>
        </row>
        <row r="110">
          <cell r="D110" t="str">
            <v>Nashik R</v>
          </cell>
          <cell r="E110" t="str">
            <v>r</v>
          </cell>
        </row>
        <row r="111">
          <cell r="D111" t="str">
            <v>Nashik (U) - II</v>
          </cell>
          <cell r="E111" t="str">
            <v>u</v>
          </cell>
        </row>
        <row r="112">
          <cell r="D112" t="str">
            <v>Nashik Urban-I</v>
          </cell>
          <cell r="E112" t="str">
            <v>r</v>
          </cell>
        </row>
        <row r="113">
          <cell r="D113" t="str">
            <v>Bhosari</v>
          </cell>
          <cell r="E113" t="str">
            <v>u</v>
          </cell>
        </row>
        <row r="114">
          <cell r="D114" t="str">
            <v>Kothrud</v>
          </cell>
          <cell r="E114" t="str">
            <v>u</v>
          </cell>
        </row>
        <row r="115">
          <cell r="D115" t="str">
            <v>Pimpri</v>
          </cell>
          <cell r="E115" t="str">
            <v>u</v>
          </cell>
        </row>
        <row r="116">
          <cell r="D116" t="str">
            <v>Shivaji Nagar</v>
          </cell>
          <cell r="E116" t="str">
            <v>u</v>
          </cell>
        </row>
        <row r="117">
          <cell r="D117" t="str">
            <v>Baramati</v>
          </cell>
          <cell r="E117" t="str">
            <v>r</v>
          </cell>
        </row>
        <row r="118">
          <cell r="D118" t="str">
            <v>Kedgaon</v>
          </cell>
          <cell r="E118" t="str">
            <v>r</v>
          </cell>
        </row>
        <row r="119">
          <cell r="D119" t="str">
            <v>Manchar</v>
          </cell>
          <cell r="E119" t="str">
            <v>r</v>
          </cell>
        </row>
        <row r="120">
          <cell r="D120" t="str">
            <v>Mulshi</v>
          </cell>
          <cell r="E120" t="str">
            <v>r</v>
          </cell>
        </row>
        <row r="121">
          <cell r="D121" t="str">
            <v>Rajgurunagar</v>
          </cell>
          <cell r="E121" t="str">
            <v>r</v>
          </cell>
        </row>
        <row r="122">
          <cell r="D122" t="str">
            <v>Bundgarden</v>
          </cell>
          <cell r="E122" t="str">
            <v>r</v>
          </cell>
        </row>
        <row r="123">
          <cell r="D123" t="str">
            <v>Nagar Road</v>
          </cell>
          <cell r="E123" t="str">
            <v>u</v>
          </cell>
        </row>
        <row r="124">
          <cell r="D124" t="str">
            <v>Padmavati</v>
          </cell>
          <cell r="E124" t="str">
            <v>u</v>
          </cell>
        </row>
        <row r="125">
          <cell r="D125" t="str">
            <v>Parvati</v>
          </cell>
          <cell r="E125" t="str">
            <v>u</v>
          </cell>
        </row>
        <row r="126">
          <cell r="D126" t="str">
            <v>Rastapeth</v>
          </cell>
          <cell r="E126" t="str">
            <v>u</v>
          </cell>
        </row>
      </sheetData>
      <sheetData sheetId="4"/>
      <sheetData sheetId="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_x005f_x0000__x005f_x0000__x005f_x0000__x0000"/>
      <sheetName val="form_x005f_x0000_"/>
      <sheetName val="form?"/>
      <sheetName val="Ag LF"/>
      <sheetName val="Executive Summary -Thermal"/>
      <sheetName val="Stationwise Thermal &amp; Hydel Gen"/>
      <sheetName val="TWELVE"/>
      <sheetName val="form_"/>
      <sheetName val="all"/>
      <sheetName val="overall"/>
      <sheetName val="Data base"/>
      <sheetName val="form_x005f_x005f_x005f_x0000__x005f_x005f_x005f_x0000__"/>
      <sheetName val="form_x005f_x005f_x005f_x0000_"/>
      <sheetName val="form_x005f_x005f_x005f_x005f_x005f_x005f_x005f_x0000__x"/>
      <sheetName val="form_x005f_x005f_x005f_x005f_x005f_x005f_x005f_x0000_"/>
      <sheetName val="Part A General"/>
      <sheetName val="annexture-g1"/>
      <sheetName val="PART C"/>
      <sheetName val="Discom Details"/>
      <sheetName val="First information "/>
      <sheetName val="Data"/>
      <sheetName val="form_x0000__x0000__x0000__x0000"/>
    </sheetNames>
    <sheetDataSet>
      <sheetData sheetId="0">
        <row r="35">
          <cell r="G35">
            <v>64254.226096970044</v>
          </cell>
        </row>
      </sheetData>
      <sheetData sheetId="1">
        <row r="35">
          <cell r="I35">
            <v>63490.540060935658</v>
          </cell>
        </row>
      </sheetData>
      <sheetData sheetId="2">
        <row r="35">
          <cell r="I35">
            <v>63490.540060935658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35">
          <cell r="G35">
            <v>64254.226096970044</v>
          </cell>
          <cell r="H35">
            <v>59093.238057586968</v>
          </cell>
          <cell r="I35">
            <v>63490.540060935658</v>
          </cell>
        </row>
        <row r="44">
          <cell r="G44">
            <v>24259.407938726315</v>
          </cell>
          <cell r="H44">
            <v>16526.511773419461</v>
          </cell>
          <cell r="I44">
            <v>17654.636270525258</v>
          </cell>
        </row>
      </sheetData>
      <sheetData sheetId="19">
        <row r="35">
          <cell r="G35">
            <v>64254.226096970044</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3.7"/>
      <sheetName val="Data base Feb 09"/>
    </sheetNames>
    <sheetDataSet>
      <sheetData sheetId="0"/>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Re-grouping as on 14.03.08"/>
      <sheetName val="Sheet2"/>
      <sheetName val="Sheet3"/>
      <sheetName val="Sheet1 (2)"/>
      <sheetName val="Annexure II  (Zonewise)"/>
    </sheetNames>
    <sheetDataSet>
      <sheetData sheetId="0" refreshError="1"/>
      <sheetData sheetId="1">
        <row r="8">
          <cell r="A8" t="str">
            <v>T1</v>
          </cell>
          <cell r="B8">
            <v>1</v>
          </cell>
          <cell r="C8" t="str">
            <v>Kolhapur</v>
          </cell>
          <cell r="D8" t="str">
            <v>Kolhapur</v>
          </cell>
          <cell r="E8" t="str">
            <v>Gadhinglaj,Kolhapur (R-I)</v>
          </cell>
        </row>
        <row r="9">
          <cell r="A9" t="str">
            <v>T1</v>
          </cell>
          <cell r="B9">
            <v>1</v>
          </cell>
          <cell r="C9" t="str">
            <v>Kolhapur</v>
          </cell>
          <cell r="D9" t="str">
            <v>Kolhapur</v>
          </cell>
          <cell r="E9" t="str">
            <v>Kolhapur (R-I)</v>
          </cell>
        </row>
        <row r="10">
          <cell r="C10" t="str">
            <v>Total</v>
          </cell>
        </row>
        <row r="11">
          <cell r="A11" t="str">
            <v>T2</v>
          </cell>
          <cell r="B11">
            <v>3</v>
          </cell>
          <cell r="C11" t="str">
            <v>Kolhapur</v>
          </cell>
          <cell r="D11" t="str">
            <v>Solapur</v>
          </cell>
          <cell r="E11" t="str">
            <v>Pandharpur, Akluj</v>
          </cell>
        </row>
        <row r="12">
          <cell r="A12" t="str">
            <v>T2</v>
          </cell>
          <cell r="B12">
            <v>3</v>
          </cell>
          <cell r="C12" t="str">
            <v>Kolhapur</v>
          </cell>
          <cell r="D12" t="str">
            <v>Solapur</v>
          </cell>
          <cell r="E12" t="str">
            <v>Akluj</v>
          </cell>
        </row>
        <row r="13">
          <cell r="A13" t="str">
            <v>T3</v>
          </cell>
          <cell r="B13">
            <v>3</v>
          </cell>
          <cell r="C13" t="str">
            <v>Kolhapur</v>
          </cell>
          <cell r="D13" t="str">
            <v>Solapur</v>
          </cell>
          <cell r="E13" t="str">
            <v>Solapur (R ), Solapur (U)</v>
          </cell>
        </row>
        <row r="14">
          <cell r="A14" t="str">
            <v>T3</v>
          </cell>
          <cell r="B14">
            <v>3</v>
          </cell>
          <cell r="C14" t="str">
            <v>Kolhapur</v>
          </cell>
          <cell r="D14" t="str">
            <v>Solapur</v>
          </cell>
          <cell r="E14" t="str">
            <v>Solapur (U)</v>
          </cell>
        </row>
        <row r="15">
          <cell r="A15" t="str">
            <v>T4</v>
          </cell>
          <cell r="B15">
            <v>2</v>
          </cell>
          <cell r="C15" t="str">
            <v>Kolhapur</v>
          </cell>
          <cell r="D15" t="str">
            <v>Sangli</v>
          </cell>
          <cell r="E15" t="str">
            <v>Vita, Barshi</v>
          </cell>
        </row>
        <row r="16">
          <cell r="A16" t="str">
            <v>T4</v>
          </cell>
          <cell r="B16">
            <v>4</v>
          </cell>
          <cell r="C16" t="str">
            <v>Kolhapur</v>
          </cell>
          <cell r="D16" t="str">
            <v>Solapur</v>
          </cell>
          <cell r="E16" t="str">
            <v>Barshi</v>
          </cell>
        </row>
        <row r="17">
          <cell r="C17" t="str">
            <v>Total For Kolhapur Zone</v>
          </cell>
        </row>
        <row r="18">
          <cell r="A18" t="str">
            <v>T5</v>
          </cell>
          <cell r="B18">
            <v>6</v>
          </cell>
          <cell r="C18" t="str">
            <v>Nashik</v>
          </cell>
          <cell r="D18" t="str">
            <v>Ahmednagar</v>
          </cell>
          <cell r="E18" t="str">
            <v>Ahmednagar( R), Ahmednagar(UCR)</v>
          </cell>
        </row>
        <row r="19">
          <cell r="A19" t="str">
            <v>T5</v>
          </cell>
          <cell r="C19" t="str">
            <v>Nashik</v>
          </cell>
          <cell r="D19" t="str">
            <v>Ahmednagar</v>
          </cell>
          <cell r="E19" t="str">
            <v>Ahmednagar(UCR)</v>
          </cell>
        </row>
        <row r="20">
          <cell r="C20" t="str">
            <v>Total</v>
          </cell>
        </row>
        <row r="21">
          <cell r="A21" t="str">
            <v>T6</v>
          </cell>
          <cell r="B21">
            <v>6</v>
          </cell>
          <cell r="C21" t="str">
            <v>Nashik</v>
          </cell>
          <cell r="D21" t="str">
            <v>Ahmednagar</v>
          </cell>
          <cell r="E21" t="str">
            <v>Sangamner</v>
          </cell>
        </row>
        <row r="22">
          <cell r="C22" t="str">
            <v>Total</v>
          </cell>
        </row>
        <row r="23">
          <cell r="A23" t="str">
            <v>T7</v>
          </cell>
          <cell r="B23">
            <v>7</v>
          </cell>
          <cell r="C23" t="str">
            <v>Nashik</v>
          </cell>
          <cell r="D23" t="str">
            <v>Nashik Urban</v>
          </cell>
          <cell r="E23" t="str">
            <v>Nashik (U) - I, Shahada</v>
          </cell>
        </row>
        <row r="24">
          <cell r="A24" t="str">
            <v>T7</v>
          </cell>
          <cell r="B24">
            <v>9</v>
          </cell>
          <cell r="C24" t="str">
            <v>Nashik</v>
          </cell>
          <cell r="D24" t="str">
            <v>Dhule</v>
          </cell>
          <cell r="E24" t="str">
            <v>Shahada</v>
          </cell>
        </row>
        <row r="25">
          <cell r="C25" t="str">
            <v>Total</v>
          </cell>
        </row>
        <row r="26">
          <cell r="C26" t="str">
            <v>Total For Nashik Zone</v>
          </cell>
        </row>
        <row r="27">
          <cell r="A27" t="str">
            <v>T8</v>
          </cell>
          <cell r="B27">
            <v>10</v>
          </cell>
          <cell r="C27" t="str">
            <v>Aurangabad</v>
          </cell>
          <cell r="D27" t="str">
            <v>Aurangabad(R)</v>
          </cell>
          <cell r="E27" t="str">
            <v>Aurangabad ( R ), Kannad, Jalna-II</v>
          </cell>
        </row>
        <row r="28">
          <cell r="A28" t="str">
            <v>T8</v>
          </cell>
          <cell r="B28">
            <v>10</v>
          </cell>
          <cell r="C28" t="str">
            <v>Aurangabad</v>
          </cell>
          <cell r="D28" t="str">
            <v>Aurangabad ( R )</v>
          </cell>
          <cell r="E28" t="str">
            <v>Kannad</v>
          </cell>
        </row>
        <row r="29">
          <cell r="B29">
            <v>11</v>
          </cell>
          <cell r="C29" t="str">
            <v>Aurangabad</v>
          </cell>
          <cell r="D29" t="str">
            <v>Jalna</v>
          </cell>
          <cell r="E29" t="str">
            <v>Jalna-II</v>
          </cell>
        </row>
        <row r="30">
          <cell r="C30" t="str">
            <v>Total For Aurangabad Zone</v>
          </cell>
        </row>
        <row r="31">
          <cell r="A31" t="str">
            <v>T9</v>
          </cell>
          <cell r="B31">
            <v>12</v>
          </cell>
          <cell r="C31" t="str">
            <v>Latur</v>
          </cell>
          <cell r="D31" t="str">
            <v>Beed</v>
          </cell>
          <cell r="E31" t="str">
            <v>Beed, Degloor</v>
          </cell>
        </row>
        <row r="32">
          <cell r="A32" t="str">
            <v>T9</v>
          </cell>
          <cell r="B32">
            <v>14</v>
          </cell>
          <cell r="C32" t="str">
            <v>Latur</v>
          </cell>
          <cell r="D32" t="str">
            <v>Nanded</v>
          </cell>
          <cell r="E32" t="str">
            <v>Degloor</v>
          </cell>
        </row>
        <row r="33">
          <cell r="C33" t="str">
            <v>Total</v>
          </cell>
        </row>
        <row r="34">
          <cell r="A34" t="str">
            <v>T10</v>
          </cell>
          <cell r="B34">
            <v>13</v>
          </cell>
          <cell r="C34" t="str">
            <v>Latur</v>
          </cell>
          <cell r="D34" t="str">
            <v>Osmanabad</v>
          </cell>
          <cell r="E34" t="str">
            <v>Osmanabad, Latur</v>
          </cell>
        </row>
        <row r="35">
          <cell r="A35" t="str">
            <v>T10</v>
          </cell>
          <cell r="B35">
            <v>15</v>
          </cell>
          <cell r="C35" t="str">
            <v>Latur</v>
          </cell>
          <cell r="D35" t="str">
            <v>Latur</v>
          </cell>
          <cell r="E35" t="str">
            <v>Latur</v>
          </cell>
        </row>
        <row r="36">
          <cell r="C36" t="str">
            <v>Total</v>
          </cell>
        </row>
        <row r="37">
          <cell r="A37" t="str">
            <v>T11</v>
          </cell>
          <cell r="B37">
            <v>12</v>
          </cell>
          <cell r="C37" t="str">
            <v>Latur</v>
          </cell>
          <cell r="D37" t="str">
            <v>Beed</v>
          </cell>
          <cell r="E37" t="str">
            <v>Ambajogai, Tuljapur</v>
          </cell>
        </row>
        <row r="38">
          <cell r="A38" t="str">
            <v>T11</v>
          </cell>
          <cell r="B38">
            <v>13</v>
          </cell>
          <cell r="C38" t="str">
            <v>Latur</v>
          </cell>
          <cell r="D38" t="str">
            <v>Osmanabad</v>
          </cell>
          <cell r="E38" t="str">
            <v>Tuljapur</v>
          </cell>
        </row>
        <row r="39">
          <cell r="C39" t="str">
            <v>Total</v>
          </cell>
        </row>
        <row r="40">
          <cell r="A40" t="str">
            <v>T12</v>
          </cell>
          <cell r="B40">
            <v>15</v>
          </cell>
          <cell r="C40" t="str">
            <v>Latur</v>
          </cell>
          <cell r="D40" t="str">
            <v>Latur</v>
          </cell>
          <cell r="E40" t="str">
            <v>Nilanga, Udgir</v>
          </cell>
        </row>
        <row r="41">
          <cell r="A41" t="str">
            <v>T12</v>
          </cell>
          <cell r="B41">
            <v>15</v>
          </cell>
          <cell r="C41" t="str">
            <v>Latur</v>
          </cell>
          <cell r="D41" t="str">
            <v>Latur</v>
          </cell>
          <cell r="E41" t="str">
            <v>Udgir</v>
          </cell>
        </row>
        <row r="42">
          <cell r="C42" t="str">
            <v>Total</v>
          </cell>
        </row>
        <row r="43">
          <cell r="A43" t="str">
            <v>T13</v>
          </cell>
          <cell r="B43">
            <v>14</v>
          </cell>
          <cell r="C43" t="str">
            <v>Latur</v>
          </cell>
          <cell r="D43" t="str">
            <v>Nanded</v>
          </cell>
          <cell r="E43" t="str">
            <v>Bhokar, Nanded</v>
          </cell>
        </row>
        <row r="44">
          <cell r="A44" t="str">
            <v>T13</v>
          </cell>
          <cell r="B44">
            <v>14</v>
          </cell>
          <cell r="C44" t="str">
            <v>Latur</v>
          </cell>
          <cell r="D44" t="str">
            <v>Nanded</v>
          </cell>
          <cell r="E44" t="str">
            <v>Nanded</v>
          </cell>
        </row>
        <row r="45">
          <cell r="C45" t="str">
            <v>Total</v>
          </cell>
        </row>
        <row r="46">
          <cell r="C46" t="str">
            <v>Total For Latur Zone</v>
          </cell>
        </row>
        <row r="47">
          <cell r="A47" t="str">
            <v>T14</v>
          </cell>
          <cell r="B47">
            <v>5</v>
          </cell>
          <cell r="C47" t="str">
            <v>Kalyan</v>
          </cell>
          <cell r="D47" t="str">
            <v>Pen</v>
          </cell>
          <cell r="E47" t="str">
            <v>Panvel (R ), Goregaon</v>
          </cell>
        </row>
        <row r="48">
          <cell r="A48" t="str">
            <v>T14</v>
          </cell>
          <cell r="B48">
            <v>5</v>
          </cell>
          <cell r="C48" t="str">
            <v>Kalyan</v>
          </cell>
          <cell r="D48" t="str">
            <v>Pen</v>
          </cell>
          <cell r="E48" t="str">
            <v>Goregaon</v>
          </cell>
        </row>
        <row r="49">
          <cell r="C49" t="str">
            <v>Total For Kalyan Zone</v>
          </cell>
        </row>
        <row r="50">
          <cell r="A50" t="str">
            <v>T15</v>
          </cell>
          <cell r="B50">
            <v>16</v>
          </cell>
          <cell r="C50" t="str">
            <v>Pune (U)</v>
          </cell>
          <cell r="D50" t="str">
            <v>Ganeshkhind</v>
          </cell>
          <cell r="E50" t="str">
            <v>Bhosari, Kothrud, Bundgarden</v>
          </cell>
        </row>
        <row r="51">
          <cell r="A51" t="str">
            <v>T15</v>
          </cell>
          <cell r="B51">
            <v>16</v>
          </cell>
          <cell r="C51" t="str">
            <v>Pune (U)</v>
          </cell>
          <cell r="D51" t="str">
            <v>Ganeshkhind</v>
          </cell>
          <cell r="E51" t="str">
            <v>Kothrud</v>
          </cell>
        </row>
        <row r="52">
          <cell r="A52" t="str">
            <v>T15</v>
          </cell>
          <cell r="B52">
            <v>17</v>
          </cell>
          <cell r="C52" t="str">
            <v>Pune (U)</v>
          </cell>
          <cell r="D52" t="str">
            <v>Rastapeth</v>
          </cell>
          <cell r="E52" t="str">
            <v>Bundgarden</v>
          </cell>
        </row>
        <row r="53">
          <cell r="C53" t="str">
            <v>Total For Pune (U) Zone</v>
          </cell>
        </row>
        <row r="54">
          <cell r="A54" t="str">
            <v>T16</v>
          </cell>
          <cell r="B54">
            <v>18</v>
          </cell>
          <cell r="C54" t="str">
            <v>Pune</v>
          </cell>
          <cell r="D54" t="str">
            <v>Pune Rural</v>
          </cell>
          <cell r="E54" t="str">
            <v>Baramati, Kedgaon, Manchar</v>
          </cell>
        </row>
        <row r="55">
          <cell r="A55" t="str">
            <v>T16</v>
          </cell>
          <cell r="B55">
            <v>18</v>
          </cell>
          <cell r="C55" t="str">
            <v>Pune</v>
          </cell>
          <cell r="D55" t="str">
            <v>Pune Rural</v>
          </cell>
          <cell r="E55" t="str">
            <v>Kedgaon</v>
          </cell>
        </row>
        <row r="56">
          <cell r="A56" t="str">
            <v>T16</v>
          </cell>
          <cell r="B56">
            <v>18</v>
          </cell>
          <cell r="C56" t="str">
            <v>Pune</v>
          </cell>
          <cell r="D56" t="str">
            <v>Pune Rural</v>
          </cell>
          <cell r="E56" t="str">
            <v>Manchar</v>
          </cell>
        </row>
        <row r="57">
          <cell r="C57" t="str">
            <v>Total For Pune Zone</v>
          </cell>
        </row>
        <row r="58">
          <cell r="A58" t="str">
            <v>T17</v>
          </cell>
          <cell r="B58">
            <v>19</v>
          </cell>
          <cell r="C58" t="str">
            <v>Nagpur</v>
          </cell>
          <cell r="D58" t="str">
            <v>Gadchiroli</v>
          </cell>
          <cell r="E58" t="str">
            <v>Bramhapuri, Sakoli,Nagpur Dn - II</v>
          </cell>
        </row>
        <row r="59">
          <cell r="A59" t="str">
            <v>T17</v>
          </cell>
          <cell r="B59">
            <v>20</v>
          </cell>
          <cell r="C59" t="str">
            <v>Nagpur</v>
          </cell>
          <cell r="D59" t="str">
            <v>Bhandara</v>
          </cell>
          <cell r="E59" t="str">
            <v>Sakoli</v>
          </cell>
        </row>
        <row r="60">
          <cell r="A60" t="str">
            <v>T17</v>
          </cell>
          <cell r="B60">
            <v>21</v>
          </cell>
          <cell r="C60" t="str">
            <v>Nagpur (U)</v>
          </cell>
          <cell r="D60" t="str">
            <v>Nagpur Rural</v>
          </cell>
          <cell r="E60" t="str">
            <v>Nagpur Dn - II</v>
          </cell>
        </row>
      </sheetData>
      <sheetData sheetId="2" refreshError="1"/>
      <sheetData sheetId="3" refreshError="1"/>
      <sheetData sheetId="4" refreshError="1"/>
      <sheetData sheetId="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base Feb 09 (2)"/>
      <sheetName val="RSJ COst"/>
      <sheetName val="Connectors"/>
      <sheetName val="COST DATA"/>
      <sheetName val="Note"/>
      <sheetName val="Index Feb 09"/>
      <sheetName val="Data base Feb 09"/>
      <sheetName val="notes"/>
      <sheetName val="Line formulas"/>
      <sheetName val="Overheads"/>
      <sheetName val="Capacitor Bank"/>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Sheet1"/>
      <sheetName val="A 3.7"/>
      <sheetName val="Index for  Cost Data"/>
      <sheetName val="Annexure II  (Zonewise)"/>
    </sheetNames>
    <sheetDataSet>
      <sheetData sheetId="0" refreshError="1"/>
      <sheetData sheetId="1" refreshError="1"/>
      <sheetData sheetId="2" refreshError="1"/>
      <sheetData sheetId="3" refreshError="1"/>
      <sheetData sheetId="4" refreshError="1"/>
      <sheetData sheetId="5" refreshError="1"/>
      <sheetData sheetId="6" refreshError="1">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Feb 2009)</v>
          </cell>
        </row>
        <row r="3">
          <cell r="D3" t="str">
            <v>Price</v>
          </cell>
          <cell r="E3" t="str">
            <v>8.24 % in Rs.</v>
          </cell>
        </row>
        <row r="5">
          <cell r="B5" t="str">
            <v>GROUP - XI</v>
          </cell>
          <cell r="E5">
            <v>8.24</v>
          </cell>
        </row>
        <row r="6">
          <cell r="B6" t="str">
            <v>33 kV Pin Insulators with G.I. Pins</v>
          </cell>
          <cell r="C6" t="str">
            <v>No</v>
          </cell>
          <cell r="D6">
            <v>565.16999999999996</v>
          </cell>
          <cell r="E6">
            <v>0</v>
          </cell>
          <cell r="F6">
            <v>565.16999999999996</v>
          </cell>
          <cell r="H6" t="str">
            <v>$</v>
          </cell>
        </row>
        <row r="7">
          <cell r="B7" t="str">
            <v>22 kV Pin Insulators with G.I. Pins</v>
          </cell>
          <cell r="C7" t="str">
            <v>No</v>
          </cell>
          <cell r="D7">
            <v>314.37</v>
          </cell>
          <cell r="E7">
            <v>0</v>
          </cell>
          <cell r="F7">
            <v>314.37</v>
          </cell>
          <cell r="H7" t="str">
            <v>$</v>
          </cell>
        </row>
        <row r="8">
          <cell r="B8" t="str">
            <v>11 kV Pin Insulators with G.I. Pins</v>
          </cell>
          <cell r="C8" t="str">
            <v>No</v>
          </cell>
          <cell r="D8">
            <v>89.14</v>
          </cell>
          <cell r="E8">
            <v>0</v>
          </cell>
          <cell r="F8">
            <v>89.14</v>
          </cell>
          <cell r="H8" t="str">
            <v>$</v>
          </cell>
        </row>
        <row r="9">
          <cell r="B9" t="str">
            <v>Antifog type Disc.Insulators 7000 Kg.for highly polluted area</v>
          </cell>
          <cell r="C9" t="str">
            <v>Nos</v>
          </cell>
          <cell r="D9">
            <v>493.46199999999999</v>
          </cell>
          <cell r="E9">
            <v>40.661268800000002</v>
          </cell>
          <cell r="F9">
            <v>534.12326880000001</v>
          </cell>
          <cell r="H9" t="str">
            <v>$</v>
          </cell>
        </row>
        <row r="10">
          <cell r="B10" t="str">
            <v>Disc Insulator 11 KV 7000 KG.</v>
          </cell>
          <cell r="C10" t="str">
            <v>Nos</v>
          </cell>
          <cell r="D10">
            <v>203.66</v>
          </cell>
          <cell r="E10">
            <v>16.781583999999999</v>
          </cell>
          <cell r="F10">
            <v>220.44158400000001</v>
          </cell>
          <cell r="H10" t="str">
            <v>$</v>
          </cell>
        </row>
        <row r="11">
          <cell r="B11" t="str">
            <v>Disc Insulator 11 KV 4500 KG.</v>
          </cell>
          <cell r="C11" t="str">
            <v>Nos</v>
          </cell>
          <cell r="D11">
            <v>217.91</v>
          </cell>
          <cell r="E11">
            <v>0</v>
          </cell>
          <cell r="F11">
            <v>217.91</v>
          </cell>
          <cell r="H11" t="str">
            <v>$</v>
          </cell>
        </row>
        <row r="12">
          <cell r="B12" t="str">
            <v>L.T.Shackle Insulator</v>
          </cell>
          <cell r="C12" t="str">
            <v>Nos</v>
          </cell>
          <cell r="D12">
            <v>5.01</v>
          </cell>
          <cell r="E12">
            <v>0</v>
          </cell>
          <cell r="F12">
            <v>5.01</v>
          </cell>
          <cell r="H12" t="str">
            <v>$</v>
          </cell>
        </row>
        <row r="13">
          <cell r="B13" t="str">
            <v>L.T.Shackle hardware</v>
          </cell>
          <cell r="C13" t="str">
            <v>Pair</v>
          </cell>
          <cell r="D13">
            <v>23.72</v>
          </cell>
          <cell r="E13">
            <v>0</v>
          </cell>
          <cell r="F13">
            <v>23.72</v>
          </cell>
          <cell r="H13" t="str">
            <v>$</v>
          </cell>
        </row>
        <row r="14">
          <cell r="B14" t="str">
            <v>Stay Insulators</v>
          </cell>
          <cell r="C14" t="str">
            <v>No</v>
          </cell>
          <cell r="D14">
            <v>4.07</v>
          </cell>
          <cell r="E14">
            <v>0</v>
          </cell>
          <cell r="F14">
            <v>4.07</v>
          </cell>
          <cell r="H14" t="str">
            <v>$</v>
          </cell>
        </row>
        <row r="15">
          <cell r="B15" t="str">
            <v>H.T.Stay Set</v>
          </cell>
          <cell r="C15" t="str">
            <v>Set</v>
          </cell>
          <cell r="D15">
            <v>900.87</v>
          </cell>
          <cell r="E15">
            <v>0</v>
          </cell>
          <cell r="F15">
            <v>900.87</v>
          </cell>
          <cell r="H15" t="str">
            <v>$</v>
          </cell>
        </row>
        <row r="16">
          <cell r="B16" t="str">
            <v>L.T. Stay sets</v>
          </cell>
          <cell r="C16" t="str">
            <v>Set</v>
          </cell>
          <cell r="D16">
            <v>712.48</v>
          </cell>
          <cell r="E16">
            <v>0</v>
          </cell>
          <cell r="F16">
            <v>712.48</v>
          </cell>
          <cell r="H16" t="str">
            <v>$</v>
          </cell>
        </row>
        <row r="17">
          <cell r="B17" t="str">
            <v>Earthing Sets H.T</v>
          </cell>
          <cell r="C17" t="str">
            <v>Set</v>
          </cell>
          <cell r="D17">
            <v>225.42</v>
          </cell>
          <cell r="E17">
            <v>0</v>
          </cell>
          <cell r="F17">
            <v>225.42</v>
          </cell>
          <cell r="H17" t="str">
            <v>$</v>
          </cell>
        </row>
        <row r="18">
          <cell r="B18" t="str">
            <v>Earthing Sets L.T.</v>
          </cell>
          <cell r="C18" t="str">
            <v>Set</v>
          </cell>
          <cell r="D18">
            <v>109.03</v>
          </cell>
          <cell r="E18">
            <v>0</v>
          </cell>
          <cell r="F18">
            <v>109.03</v>
          </cell>
          <cell r="H18" t="str">
            <v>$</v>
          </cell>
        </row>
        <row r="19">
          <cell r="B19" t="str">
            <v>W.P.Wire 10 mm2 T/C 1100 V Grade</v>
          </cell>
          <cell r="C19" t="str">
            <v>Coil</v>
          </cell>
          <cell r="D19">
            <v>1361.07</v>
          </cell>
          <cell r="E19">
            <v>112.152168</v>
          </cell>
          <cell r="F19">
            <v>1473.222168</v>
          </cell>
          <cell r="H19" t="str">
            <v>$</v>
          </cell>
        </row>
        <row r="20">
          <cell r="B20" t="str">
            <v>do-         4 mm2 T/C 1100 V Grade</v>
          </cell>
          <cell r="C20" t="str">
            <v>Coil</v>
          </cell>
          <cell r="D20">
            <v>650.69000000000005</v>
          </cell>
          <cell r="E20">
            <v>53.616856000000006</v>
          </cell>
          <cell r="F20">
            <v>704.30685600000004</v>
          </cell>
          <cell r="H20" t="str">
            <v>$</v>
          </cell>
        </row>
        <row r="21">
          <cell r="B21" t="str">
            <v>do-       2.5 mm2 T/C 1100 V Grade</v>
          </cell>
          <cell r="C21" t="str">
            <v>Coil</v>
          </cell>
          <cell r="D21">
            <v>402.75</v>
          </cell>
          <cell r="E21">
            <v>33.186599999999999</v>
          </cell>
          <cell r="F21">
            <v>435.9366</v>
          </cell>
          <cell r="H21" t="str">
            <v>$</v>
          </cell>
        </row>
        <row r="22">
          <cell r="B22" t="str">
            <v>do-       1.5 mm2 T/C 1100 V Grade</v>
          </cell>
          <cell r="C22" t="str">
            <v>Coil</v>
          </cell>
          <cell r="D22">
            <v>350.85</v>
          </cell>
          <cell r="E22">
            <v>28.910040000000002</v>
          </cell>
          <cell r="F22">
            <v>379.76004</v>
          </cell>
          <cell r="H22" t="str">
            <v>$</v>
          </cell>
        </row>
        <row r="23">
          <cell r="B23" t="str">
            <v>L.T. PVC armoured cable 3 1/2 C 50 sq.mm.</v>
          </cell>
          <cell r="C23" t="str">
            <v>RMT</v>
          </cell>
          <cell r="D23">
            <v>134.72139999999999</v>
          </cell>
          <cell r="E23">
            <v>11.101043359999998</v>
          </cell>
          <cell r="F23">
            <v>145.82244335999999</v>
          </cell>
          <cell r="H23" t="str">
            <v>$</v>
          </cell>
        </row>
        <row r="24">
          <cell r="B24" t="str">
            <v>L.T. PVC armoured cable 3 1/2 C 35 sq.mm.</v>
          </cell>
          <cell r="C24" t="str">
            <v>RMT</v>
          </cell>
          <cell r="D24">
            <v>101.01273</v>
          </cell>
          <cell r="E24">
            <v>8.3234489519999997</v>
          </cell>
          <cell r="F24">
            <v>109.33617895200001</v>
          </cell>
          <cell r="H24" t="str">
            <v>$</v>
          </cell>
        </row>
        <row r="25">
          <cell r="B25" t="str">
            <v>L.T.PVC Armoured cable 4core 16sq.mm.</v>
          </cell>
          <cell r="C25" t="str">
            <v>RMT</v>
          </cell>
          <cell r="D25">
            <v>71.112620000000007</v>
          </cell>
          <cell r="E25">
            <v>5.8596798880000005</v>
          </cell>
          <cell r="F25">
            <v>76.972299888000009</v>
          </cell>
          <cell r="H25" t="str">
            <v>$</v>
          </cell>
        </row>
        <row r="26">
          <cell r="B26" t="str">
            <v>L.T. PVC armoured cable 2/C 16 Sq.mm</v>
          </cell>
          <cell r="C26" t="str">
            <v>RMT</v>
          </cell>
          <cell r="D26">
            <v>46.140140000000002</v>
          </cell>
          <cell r="E26">
            <v>3.8019475360000001</v>
          </cell>
          <cell r="F26">
            <v>49.942087536000003</v>
          </cell>
          <cell r="H26" t="str">
            <v>$</v>
          </cell>
        </row>
        <row r="27">
          <cell r="B27" t="str">
            <v>L.T. XLPE cable 3.5 Core 300 mm2</v>
          </cell>
          <cell r="C27" t="str">
            <v>RMT</v>
          </cell>
          <cell r="D27">
            <v>439.19074000000001</v>
          </cell>
          <cell r="E27">
            <v>36.189316976000001</v>
          </cell>
          <cell r="F27">
            <v>475.38005697599999</v>
          </cell>
          <cell r="G27" t="str">
            <v/>
          </cell>
          <cell r="H27" t="str">
            <v>$</v>
          </cell>
        </row>
        <row r="28">
          <cell r="B28" t="str">
            <v>L.T. XLPE cable 3.5 Core 240 mm2</v>
          </cell>
          <cell r="C28" t="str">
            <v>RMT</v>
          </cell>
          <cell r="D28">
            <v>364.8544</v>
          </cell>
          <cell r="E28">
            <v>30.064002559999999</v>
          </cell>
          <cell r="F28">
            <v>394.91840256</v>
          </cell>
          <cell r="H28" t="str">
            <v>$</v>
          </cell>
        </row>
        <row r="29">
          <cell r="B29" t="str">
            <v>L.T. XLPE Armoured cable185 sq.mm.</v>
          </cell>
          <cell r="C29" t="str">
            <v>RMT</v>
          </cell>
          <cell r="D29">
            <v>288.49520999999999</v>
          </cell>
          <cell r="E29">
            <v>23.772005304</v>
          </cell>
          <cell r="F29">
            <v>312.26721530399999</v>
          </cell>
          <cell r="H29" t="str">
            <v>$</v>
          </cell>
        </row>
        <row r="30">
          <cell r="B30" t="str">
            <v>L.T.XLPE Armoured cable120 sq.mm.</v>
          </cell>
          <cell r="C30" t="str">
            <v>RMT</v>
          </cell>
          <cell r="D30">
            <v>194.81834000000001</v>
          </cell>
          <cell r="E30">
            <v>16.053031216000001</v>
          </cell>
          <cell r="F30">
            <v>210.871371216</v>
          </cell>
          <cell r="H30" t="str">
            <v>$</v>
          </cell>
        </row>
        <row r="31">
          <cell r="B31" t="str">
            <v>L.T.XLPE Armoured cable70 sq.mm.</v>
          </cell>
          <cell r="C31" t="str">
            <v>RMT</v>
          </cell>
          <cell r="D31">
            <v>135.11591000000001</v>
          </cell>
          <cell r="E31">
            <v>11.133550984000001</v>
          </cell>
          <cell r="F31">
            <v>146.24946098400002</v>
          </cell>
          <cell r="H31" t="str">
            <v>$</v>
          </cell>
        </row>
        <row r="32">
          <cell r="B32" t="str">
            <v>L.T.Aerial bunched cable(3x120)</v>
          </cell>
          <cell r="C32" t="str">
            <v>RMT</v>
          </cell>
          <cell r="D32">
            <v>200.19470999999999</v>
          </cell>
          <cell r="E32">
            <v>16.496044103999999</v>
          </cell>
          <cell r="F32">
            <v>216.69075410399998</v>
          </cell>
          <cell r="H32" t="str">
            <v>$</v>
          </cell>
        </row>
        <row r="33">
          <cell r="B33" t="str">
            <v>L.T.Aerial bunched cable(3x70)</v>
          </cell>
          <cell r="C33" t="str">
            <v>RMT</v>
          </cell>
          <cell r="D33">
            <v>129.20081999999999</v>
          </cell>
          <cell r="E33">
            <v>10.646147568</v>
          </cell>
          <cell r="F33">
            <v>139.846967568</v>
          </cell>
          <cell r="H33" t="str">
            <v>$</v>
          </cell>
        </row>
        <row r="34">
          <cell r="B34" t="str">
            <v>L.T.Aerial bunched cable(3x50)</v>
          </cell>
          <cell r="C34" t="str">
            <v>RMT</v>
          </cell>
          <cell r="D34">
            <v>96.373509999999996</v>
          </cell>
          <cell r="E34">
            <v>7.9411772239999996</v>
          </cell>
          <cell r="F34">
            <v>104.314687224</v>
          </cell>
          <cell r="H34" t="str">
            <v>$</v>
          </cell>
        </row>
        <row r="35">
          <cell r="B35" t="str">
            <v>XLPE Cable 33 KV, 3 C / 300 mm sq.</v>
          </cell>
          <cell r="C35" t="str">
            <v>RMT</v>
          </cell>
          <cell r="D35">
            <v>1694.88634</v>
          </cell>
          <cell r="E35">
            <v>139.65863441600001</v>
          </cell>
          <cell r="F35">
            <v>1834.5449744160001</v>
          </cell>
          <cell r="H35" t="str">
            <v>$</v>
          </cell>
        </row>
        <row r="36">
          <cell r="B36" t="str">
            <v>XLPE Cable 22 KV, 3 C / 300 mm sq.</v>
          </cell>
          <cell r="C36" t="str">
            <v>RMT</v>
          </cell>
          <cell r="D36">
            <v>1302.88634</v>
          </cell>
          <cell r="E36">
            <v>107.357834416</v>
          </cell>
          <cell r="F36">
            <v>1410.2441744160001</v>
          </cell>
          <cell r="H36" t="str">
            <v>$</v>
          </cell>
        </row>
        <row r="37">
          <cell r="B37" t="str">
            <v>XLPE Cable 22 KV, 3 C / 240 mm sq.</v>
          </cell>
          <cell r="C37" t="str">
            <v>RMT</v>
          </cell>
          <cell r="D37">
            <v>1215.0973200000001</v>
          </cell>
          <cell r="E37">
            <v>100.124019168</v>
          </cell>
          <cell r="F37">
            <v>1315.221339168</v>
          </cell>
          <cell r="H37" t="str">
            <v>$</v>
          </cell>
        </row>
        <row r="38">
          <cell r="B38" t="str">
            <v>XLPE Cable 22 KV, 3 C / 95 mm sq.</v>
          </cell>
          <cell r="C38" t="str">
            <v>RMT</v>
          </cell>
          <cell r="D38">
            <v>747.82795999999996</v>
          </cell>
          <cell r="E38">
            <v>61.621023903999998</v>
          </cell>
          <cell r="F38">
            <v>809.44898390399999</v>
          </cell>
          <cell r="H38" t="str">
            <v>$</v>
          </cell>
        </row>
        <row r="39">
          <cell r="B39" t="str">
            <v>XLPE Cable 11 kV 3C 400 sq.mm.</v>
          </cell>
          <cell r="C39" t="str">
            <v>RMT</v>
          </cell>
          <cell r="D39">
            <v>1327.4294199999999</v>
          </cell>
          <cell r="E39">
            <v>109.380184208</v>
          </cell>
          <cell r="F39">
            <v>1436.8096042079999</v>
          </cell>
          <cell r="H39" t="str">
            <v>$</v>
          </cell>
        </row>
        <row r="40">
          <cell r="B40" t="str">
            <v>XLPE Cable 11 KV, 3 C / 300 mm sq.</v>
          </cell>
          <cell r="C40" t="str">
            <v>RMT</v>
          </cell>
          <cell r="D40">
            <v>1076.88634</v>
          </cell>
          <cell r="E40">
            <v>88.735434416000004</v>
          </cell>
          <cell r="F40">
            <v>1165.6217744160001</v>
          </cell>
          <cell r="H40" t="str">
            <v>$</v>
          </cell>
        </row>
        <row r="41">
          <cell r="B41" t="str">
            <v>XLPE Cable 11 KV, 3 C / 240 mm sq.</v>
          </cell>
          <cell r="C41" t="str">
            <v>RMT</v>
          </cell>
          <cell r="D41">
            <v>906.09731999999997</v>
          </cell>
          <cell r="E41">
            <v>74.662419168</v>
          </cell>
          <cell r="F41">
            <v>980.75973916800001</v>
          </cell>
          <cell r="H41" t="str">
            <v>$</v>
          </cell>
        </row>
        <row r="42">
          <cell r="B42" t="str">
            <v>XLPE Cable 11 KV, 3 C / 185 mm sq.</v>
          </cell>
          <cell r="C42" t="str">
            <v>RMT</v>
          </cell>
          <cell r="D42">
            <v>790.42981999999995</v>
          </cell>
          <cell r="E42">
            <v>65.131417167999999</v>
          </cell>
          <cell r="F42">
            <v>855.56123716799993</v>
          </cell>
          <cell r="H42" t="str">
            <v>$</v>
          </cell>
        </row>
        <row r="43">
          <cell r="B43" t="str">
            <v>XLPE Cable 11 KV, 3 C / 95 mm sq.</v>
          </cell>
          <cell r="C43" t="str">
            <v>RMT</v>
          </cell>
          <cell r="D43">
            <v>515.82795999999996</v>
          </cell>
          <cell r="E43">
            <v>42.504223904</v>
          </cell>
          <cell r="F43">
            <v>558.33218390399998</v>
          </cell>
          <cell r="G43" t="str">
            <v/>
          </cell>
          <cell r="H43" t="str">
            <v>$</v>
          </cell>
        </row>
        <row r="44">
          <cell r="B44" t="str">
            <v>XLPE Cable 11 kV 3C 50 sq.mm.</v>
          </cell>
          <cell r="C44" t="str">
            <v>RMT</v>
          </cell>
          <cell r="D44">
            <v>407.42444</v>
          </cell>
          <cell r="E44">
            <v>33.571773856</v>
          </cell>
          <cell r="F44">
            <v>440.996213856</v>
          </cell>
          <cell r="H44" t="str">
            <v>$</v>
          </cell>
        </row>
        <row r="45">
          <cell r="B45" t="str">
            <v>XLPE Cable 11 kV 3C 35 sq.mm.</v>
          </cell>
          <cell r="C45" t="str">
            <v>RMT</v>
          </cell>
          <cell r="D45">
            <v>344.68335999999999</v>
          </cell>
          <cell r="E45">
            <v>28.401908863999999</v>
          </cell>
          <cell r="F45">
            <v>373.085268864</v>
          </cell>
          <cell r="H45" t="str">
            <v>$</v>
          </cell>
        </row>
        <row r="46">
          <cell r="B46" t="str">
            <v>Armoured Copper control cable 7Cx2.5 sq.mm.</v>
          </cell>
          <cell r="C46" t="str">
            <v>RMT</v>
          </cell>
          <cell r="D46">
            <v>63.86739</v>
          </cell>
          <cell r="E46">
            <v>5.2626729360000004</v>
          </cell>
          <cell r="F46">
            <v>69.130062936000002</v>
          </cell>
          <cell r="H46" t="str">
            <v>$</v>
          </cell>
        </row>
        <row r="47">
          <cell r="B47" t="str">
            <v>Armoured Copper control cable 2Cx2.5 sq.mm.</v>
          </cell>
          <cell r="C47" t="str">
            <v>RMT</v>
          </cell>
          <cell r="D47">
            <v>29.697099999999999</v>
          </cell>
          <cell r="E47">
            <v>2.4470410399999998</v>
          </cell>
          <cell r="F47">
            <v>32.144141040000001</v>
          </cell>
          <cell r="H47" t="str">
            <v>$</v>
          </cell>
        </row>
        <row r="48">
          <cell r="B48" t="str">
            <v>19 C X 2.5 sq mm  Copper Cable</v>
          </cell>
          <cell r="C48" t="str">
            <v>RMT</v>
          </cell>
          <cell r="D48">
            <v>123.36448</v>
          </cell>
          <cell r="E48">
            <v>10.165233152000001</v>
          </cell>
          <cell r="F48">
            <v>133.529713152</v>
          </cell>
          <cell r="H48" t="str">
            <v>$</v>
          </cell>
        </row>
        <row r="49">
          <cell r="B49" t="str">
            <v>12 C X 2.5 sq mm  Copper Cable</v>
          </cell>
          <cell r="C49" t="str">
            <v>RMT</v>
          </cell>
          <cell r="D49">
            <v>78.92559</v>
          </cell>
          <cell r="E49">
            <v>6.5034686160000001</v>
          </cell>
          <cell r="F49">
            <v>85.429058616000006</v>
          </cell>
          <cell r="H49" t="str">
            <v>$</v>
          </cell>
        </row>
        <row r="50">
          <cell r="B50" t="str">
            <v>Un-Armoured Copper control cable 7Cx2.5 sq.mm.</v>
          </cell>
          <cell r="C50" t="str">
            <v>RMT</v>
          </cell>
          <cell r="D50">
            <v>42.72889</v>
          </cell>
          <cell r="E50">
            <v>3.5208605359999998</v>
          </cell>
          <cell r="F50">
            <v>46.249750536000001</v>
          </cell>
          <cell r="H50" t="str">
            <v>$</v>
          </cell>
        </row>
        <row r="51">
          <cell r="B51" t="str">
            <v>4 C X 2.5 sq mm  Copper Cable</v>
          </cell>
          <cell r="C51" t="str">
            <v>RMT</v>
          </cell>
          <cell r="D51">
            <v>26.177949999999999</v>
          </cell>
          <cell r="E51">
            <v>2.1570630799999999</v>
          </cell>
          <cell r="F51">
            <v>28.33501308</v>
          </cell>
          <cell r="H51" t="str">
            <v>$</v>
          </cell>
        </row>
        <row r="52">
          <cell r="B52" t="str">
            <v>2 C X 2.5 sq mm  Copper Cable</v>
          </cell>
          <cell r="C52" t="str">
            <v>RMT</v>
          </cell>
          <cell r="D52">
            <v>13.5726</v>
          </cell>
          <cell r="E52">
            <v>1.1183822400000001</v>
          </cell>
          <cell r="F52">
            <v>14.69098224</v>
          </cell>
          <cell r="H52" t="str">
            <v>$</v>
          </cell>
        </row>
        <row r="53">
          <cell r="B53" t="str">
            <v>L.T. PVC armoured cable 2/C 50 Sq.mm</v>
          </cell>
          <cell r="C53" t="str">
            <v>KM</v>
          </cell>
          <cell r="D53">
            <v>0</v>
          </cell>
          <cell r="E53">
            <v>0</v>
          </cell>
          <cell r="F53">
            <v>0</v>
          </cell>
          <cell r="H53" t="str">
            <v>$</v>
          </cell>
        </row>
        <row r="54">
          <cell r="B54" t="str">
            <v>R.S. service connection pipe 25 mm dia</v>
          </cell>
          <cell r="C54" t="str">
            <v>Mtr</v>
          </cell>
          <cell r="D54">
            <v>0</v>
          </cell>
          <cell r="E54">
            <v>0</v>
          </cell>
          <cell r="F54">
            <v>0</v>
          </cell>
          <cell r="G54" t="str">
            <v>**</v>
          </cell>
          <cell r="H54" t="str">
            <v>$</v>
          </cell>
        </row>
        <row r="55">
          <cell r="B55" t="str">
            <v>R.S. service connection pipe 20 mm dia</v>
          </cell>
          <cell r="C55" t="str">
            <v>Mtr.</v>
          </cell>
          <cell r="D55">
            <v>0</v>
          </cell>
          <cell r="E55">
            <v>0</v>
          </cell>
          <cell r="F55">
            <v>0</v>
          </cell>
          <cell r="G55" t="str">
            <v>**</v>
          </cell>
          <cell r="H55" t="str">
            <v>$</v>
          </cell>
        </row>
        <row r="56">
          <cell r="B56" t="str">
            <v>33 KV Pin Insulators{CD 840mm]</v>
          </cell>
          <cell r="C56" t="str">
            <v>No.</v>
          </cell>
          <cell r="D56">
            <v>400.08</v>
          </cell>
          <cell r="E56">
            <v>0</v>
          </cell>
          <cell r="F56">
            <v>400.08</v>
          </cell>
          <cell r="H56" t="str">
            <v>$</v>
          </cell>
        </row>
        <row r="58">
          <cell r="B58" t="str">
            <v xml:space="preserve">S.P.Static Meter 5-30 A with LCD display with Box   </v>
          </cell>
          <cell r="C58" t="str">
            <v>No.</v>
          </cell>
          <cell r="D58">
            <v>661</v>
          </cell>
          <cell r="E58">
            <v>54.4664</v>
          </cell>
          <cell r="F58">
            <v>715.46640000000002</v>
          </cell>
          <cell r="H58" t="str">
            <v>$</v>
          </cell>
        </row>
        <row r="59">
          <cell r="B59" t="str">
            <v>S.P.Static Meter 5-30 A With LCD Display without Box</v>
          </cell>
          <cell r="C59" t="str">
            <v>No.</v>
          </cell>
          <cell r="D59">
            <v>558</v>
          </cell>
          <cell r="E59">
            <v>45.979199999999999</v>
          </cell>
          <cell r="F59">
            <v>603.97919999999999</v>
          </cell>
          <cell r="H59" t="str">
            <v>$</v>
          </cell>
        </row>
        <row r="60">
          <cell r="B60" t="str">
            <v>S.P.Static Meter 10-60 A with LCD Display with Box</v>
          </cell>
          <cell r="C60" t="str">
            <v>No.</v>
          </cell>
          <cell r="D60">
            <v>942.83</v>
          </cell>
          <cell r="E60">
            <v>0</v>
          </cell>
          <cell r="F60">
            <v>942.83</v>
          </cell>
          <cell r="H60" t="str">
            <v>$</v>
          </cell>
        </row>
        <row r="61">
          <cell r="B61" t="str">
            <v xml:space="preserve">T.P.Meter 10-40 A Static type with KWH &amp; KVAMD </v>
          </cell>
          <cell r="C61" t="str">
            <v>No.</v>
          </cell>
          <cell r="D61">
            <v>1805</v>
          </cell>
          <cell r="E61">
            <v>148.732</v>
          </cell>
          <cell r="F61">
            <v>1953.732</v>
          </cell>
          <cell r="H61" t="str">
            <v>$</v>
          </cell>
        </row>
        <row r="62">
          <cell r="B62" t="str">
            <v>C.T.Op Metering Unit of 50/5A rating with electronic type meter, cabinet etc.</v>
          </cell>
          <cell r="C62" t="str">
            <v>Set</v>
          </cell>
          <cell r="D62">
            <v>19084.47</v>
          </cell>
          <cell r="E62">
            <v>1572.560328</v>
          </cell>
          <cell r="F62">
            <v>20657.030328000001</v>
          </cell>
          <cell r="H62" t="str">
            <v>$</v>
          </cell>
        </row>
        <row r="63">
          <cell r="B63" t="str">
            <v>C.T.Op Metering Unit of 100/5A rating with electronic type meter, cabinet etc.</v>
          </cell>
          <cell r="C63" t="str">
            <v>Set</v>
          </cell>
          <cell r="D63">
            <v>19084.47</v>
          </cell>
          <cell r="E63">
            <v>1572.560328</v>
          </cell>
          <cell r="F63">
            <v>20657.030328000001</v>
          </cell>
          <cell r="H63" t="str">
            <v>$</v>
          </cell>
        </row>
        <row r="64">
          <cell r="B64" t="str">
            <v>C.T.Operated Electronic Meter 50/5A with Communication Port RS-232.</v>
          </cell>
          <cell r="C64" t="str">
            <v>No</v>
          </cell>
          <cell r="D64">
            <v>2429.75</v>
          </cell>
          <cell r="E64">
            <v>200.2114</v>
          </cell>
          <cell r="F64">
            <v>2629.9614000000001</v>
          </cell>
          <cell r="H64" t="str">
            <v>$</v>
          </cell>
        </row>
        <row r="65">
          <cell r="B65" t="str">
            <v>C.T.Operated Electronic Meter 100/5A with Communication Port RS-232.</v>
          </cell>
          <cell r="C65" t="str">
            <v>No.</v>
          </cell>
          <cell r="D65">
            <v>2429.75</v>
          </cell>
          <cell r="E65">
            <v>200.2114</v>
          </cell>
          <cell r="F65">
            <v>2629.9614000000001</v>
          </cell>
          <cell r="H65" t="str">
            <v>$</v>
          </cell>
        </row>
        <row r="66">
          <cell r="B66" t="str">
            <v>H.T.Static Three Vector T.O.D. Meter</v>
          </cell>
          <cell r="C66" t="str">
            <v>No</v>
          </cell>
          <cell r="D66">
            <v>3016.26</v>
          </cell>
          <cell r="E66">
            <v>248.53982400000001</v>
          </cell>
          <cell r="F66">
            <v>3264.7998240000002</v>
          </cell>
          <cell r="H66" t="str">
            <v>$</v>
          </cell>
        </row>
        <row r="67">
          <cell r="B67" t="str">
            <v>L.T. C.T. Operated Meter Box [without CT &amp; Meter]</v>
          </cell>
          <cell r="C67" t="str">
            <v>No.</v>
          </cell>
          <cell r="D67">
            <v>1489.81</v>
          </cell>
          <cell r="E67">
            <v>122.760344</v>
          </cell>
          <cell r="F67">
            <v>1612.570344</v>
          </cell>
          <cell r="H67" t="str">
            <v>$</v>
          </cell>
        </row>
        <row r="68">
          <cell r="B68" t="str">
            <v xml:space="preserve">L.T. Current Transformer. 500/5A  </v>
          </cell>
          <cell r="C68" t="str">
            <v>No.</v>
          </cell>
          <cell r="D68">
            <v>193</v>
          </cell>
          <cell r="E68">
            <v>0</v>
          </cell>
          <cell r="F68">
            <v>193</v>
          </cell>
          <cell r="H68" t="str">
            <v>$</v>
          </cell>
        </row>
        <row r="69">
          <cell r="B69" t="str">
            <v xml:space="preserve">L.T. Current Transformer. 300/5A </v>
          </cell>
          <cell r="C69" t="str">
            <v>No.</v>
          </cell>
          <cell r="D69">
            <v>193</v>
          </cell>
          <cell r="E69">
            <v>0</v>
          </cell>
          <cell r="F69">
            <v>193</v>
          </cell>
          <cell r="H69" t="str">
            <v>$</v>
          </cell>
        </row>
        <row r="70">
          <cell r="B70" t="str">
            <v xml:space="preserve">L.T. Current Transformer. 200/5A </v>
          </cell>
          <cell r="C70" t="str">
            <v>No.</v>
          </cell>
          <cell r="D70">
            <v>148</v>
          </cell>
          <cell r="E70">
            <v>12.1952</v>
          </cell>
          <cell r="F70">
            <v>160.1952</v>
          </cell>
          <cell r="H70" t="str">
            <v>$</v>
          </cell>
        </row>
        <row r="71">
          <cell r="B71" t="str">
            <v>L.T.Dist.Boxes 25/63 KVA with MCCB</v>
          </cell>
          <cell r="C71" t="str">
            <v>No</v>
          </cell>
          <cell r="D71">
            <v>14648.46</v>
          </cell>
          <cell r="E71">
            <v>1207.0331039999999</v>
          </cell>
          <cell r="F71">
            <v>15855.493103999999</v>
          </cell>
          <cell r="H71" t="str">
            <v>$</v>
          </cell>
        </row>
        <row r="72">
          <cell r="B72" t="str">
            <v>L.T.Dist.Boxes 25/63 KVA with KITKAT</v>
          </cell>
          <cell r="C72" t="str">
            <v>No</v>
          </cell>
          <cell r="D72">
            <v>11740.18</v>
          </cell>
          <cell r="E72">
            <v>967.39083200000005</v>
          </cell>
          <cell r="F72">
            <v>12707.570832000001</v>
          </cell>
          <cell r="H72" t="str">
            <v>$</v>
          </cell>
        </row>
        <row r="73">
          <cell r="B73" t="str">
            <v>L.T.Dist.Boxes 100 KVA with MCCB</v>
          </cell>
          <cell r="C73" t="str">
            <v>No</v>
          </cell>
          <cell r="D73">
            <v>14648.46</v>
          </cell>
          <cell r="E73">
            <v>1207.0331039999999</v>
          </cell>
          <cell r="F73">
            <v>15855.493103999999</v>
          </cell>
          <cell r="H73" t="str">
            <v>$</v>
          </cell>
        </row>
        <row r="74">
          <cell r="B74" t="str">
            <v>L.T.Dist.Boxes 100 KVA with KITKAT</v>
          </cell>
          <cell r="C74" t="str">
            <v>No</v>
          </cell>
          <cell r="D74">
            <v>12275.47</v>
          </cell>
          <cell r="E74">
            <v>1011.4987279999999</v>
          </cell>
          <cell r="F74">
            <v>13286.968728</v>
          </cell>
          <cell r="H74" t="str">
            <v>e</v>
          </cell>
        </row>
        <row r="75">
          <cell r="B75" t="str">
            <v>L.T.Dist.Boxes 200 KVA with MCCB</v>
          </cell>
          <cell r="C75" t="str">
            <v>No</v>
          </cell>
          <cell r="D75">
            <v>24892.36</v>
          </cell>
          <cell r="E75">
            <v>2051.1304639999998</v>
          </cell>
          <cell r="F75">
            <v>26943.490464000002</v>
          </cell>
          <cell r="H75" t="str">
            <v>$</v>
          </cell>
        </row>
        <row r="76">
          <cell r="B76" t="str">
            <v>Common Meter Reading Instru. for Static Meters.</v>
          </cell>
          <cell r="C76" t="str">
            <v>No</v>
          </cell>
          <cell r="D76">
            <v>29500</v>
          </cell>
          <cell r="E76">
            <v>0</v>
          </cell>
          <cell r="F76">
            <v>29500</v>
          </cell>
          <cell r="H76" t="str">
            <v>$</v>
          </cell>
        </row>
        <row r="77">
          <cell r="B77" t="str">
            <v>Single Phase Distribution Box 15/25 KVA</v>
          </cell>
          <cell r="C77" t="str">
            <v>No</v>
          </cell>
          <cell r="D77">
            <v>2651.32</v>
          </cell>
          <cell r="E77">
            <v>218.46876800000001</v>
          </cell>
          <cell r="F77">
            <v>2869.7887680000003</v>
          </cell>
          <cell r="H77" t="str">
            <v>$</v>
          </cell>
        </row>
        <row r="81">
          <cell r="B81" t="str">
            <v>Item</v>
          </cell>
          <cell r="C81" t="str">
            <v>Size</v>
          </cell>
          <cell r="F81" t="str">
            <v>Ex. Work Rate</v>
          </cell>
        </row>
        <row r="82">
          <cell r="B82" t="str">
            <v>Ant To Ant</v>
          </cell>
          <cell r="C82" t="str">
            <v>50 SQ. MM</v>
          </cell>
          <cell r="F82">
            <v>130</v>
          </cell>
          <cell r="H82" t="str">
            <v>*</v>
          </cell>
        </row>
        <row r="83">
          <cell r="B83" t="str">
            <v>GNAT To GNAT</v>
          </cell>
          <cell r="C83" t="str">
            <v xml:space="preserve">25 SQ. MM </v>
          </cell>
          <cell r="F83">
            <v>130</v>
          </cell>
          <cell r="H83" t="str">
            <v>*</v>
          </cell>
        </row>
        <row r="84">
          <cell r="B84" t="str">
            <v>WEASEL TO WEASEL</v>
          </cell>
          <cell r="C84" t="str">
            <v>0.03 SQ. INCH</v>
          </cell>
          <cell r="F84">
            <v>130</v>
          </cell>
          <cell r="H84" t="str">
            <v>*</v>
          </cell>
        </row>
        <row r="85">
          <cell r="B85" t="str">
            <v>WEASEL To ANT/ GNAT</v>
          </cell>
          <cell r="C85" t="str">
            <v>0.03 SQ. INCH</v>
          </cell>
          <cell r="H85" t="str">
            <v>*</v>
          </cell>
        </row>
        <row r="86">
          <cell r="B86" t="str">
            <v>RABIT To RABIT</v>
          </cell>
          <cell r="C86" t="str">
            <v>0.05 SQ. Inch</v>
          </cell>
          <cell r="F86">
            <v>130</v>
          </cell>
          <cell r="H86" t="str">
            <v>*</v>
          </cell>
        </row>
        <row r="87">
          <cell r="B87" t="str">
            <v>RACCON TO RACCON</v>
          </cell>
          <cell r="C87" t="str">
            <v>0.08 SQ. INCH</v>
          </cell>
          <cell r="F87">
            <v>550</v>
          </cell>
          <cell r="H87" t="str">
            <v>*</v>
          </cell>
        </row>
        <row r="88">
          <cell r="B88" t="str">
            <v>DOG TO DOG</v>
          </cell>
          <cell r="C88" t="str">
            <v>0.1SQ. INCH</v>
          </cell>
          <cell r="F88">
            <v>700</v>
          </cell>
          <cell r="H88" t="str">
            <v>*</v>
          </cell>
        </row>
        <row r="89">
          <cell r="B89" t="str">
            <v>PANTHER TO PANTHER</v>
          </cell>
          <cell r="C89" t="str">
            <v>0.2 SQ. INCH</v>
          </cell>
          <cell r="F89">
            <v>900</v>
          </cell>
          <cell r="H89" t="str">
            <v>*</v>
          </cell>
        </row>
        <row r="93">
          <cell r="B93" t="str">
            <v>ACSR Panther</v>
          </cell>
          <cell r="C93" t="str">
            <v>Rmt</v>
          </cell>
          <cell r="D93">
            <v>86.975369999999998</v>
          </cell>
          <cell r="E93">
            <v>7.1667704880000001</v>
          </cell>
          <cell r="F93">
            <v>94.142140487999995</v>
          </cell>
          <cell r="H93" t="str">
            <v>$</v>
          </cell>
        </row>
        <row r="94">
          <cell r="B94" t="str">
            <v>ACSR Dog</v>
          </cell>
          <cell r="C94" t="str">
            <v>Rmt</v>
          </cell>
          <cell r="D94">
            <v>38.315179999999998</v>
          </cell>
          <cell r="E94">
            <v>3.1571708319999998</v>
          </cell>
          <cell r="F94">
            <v>41.472350831999997</v>
          </cell>
          <cell r="H94" t="str">
            <v>$</v>
          </cell>
        </row>
        <row r="95">
          <cell r="B95" t="str">
            <v>ACSR Weasel</v>
          </cell>
          <cell r="C95" t="str">
            <v>Rmt</v>
          </cell>
          <cell r="D95">
            <v>11.990119999999999</v>
          </cell>
          <cell r="E95">
            <v>0.98798588799999998</v>
          </cell>
          <cell r="F95">
            <v>12.978105888</v>
          </cell>
          <cell r="H95" t="str">
            <v>$</v>
          </cell>
        </row>
        <row r="96">
          <cell r="B96" t="str">
            <v>AAC Ant</v>
          </cell>
          <cell r="C96" t="str">
            <v>Rmt</v>
          </cell>
          <cell r="D96">
            <v>15.932499999999999</v>
          </cell>
          <cell r="E96">
            <v>1.3128379999999999</v>
          </cell>
          <cell r="F96">
            <v>17.245338</v>
          </cell>
          <cell r="H96" t="str">
            <v>$</v>
          </cell>
        </row>
        <row r="97">
          <cell r="B97" t="str">
            <v>AAC Gnat</v>
          </cell>
          <cell r="C97" t="str">
            <v>Rmt</v>
          </cell>
          <cell r="D97">
            <v>8.4410000000000007</v>
          </cell>
          <cell r="E97">
            <v>0.69553840000000011</v>
          </cell>
          <cell r="F97">
            <v>9.1365384000000009</v>
          </cell>
          <cell r="H97" t="str">
            <v>$</v>
          </cell>
        </row>
        <row r="98">
          <cell r="B98" t="str">
            <v>AAAC 34 mm2</v>
          </cell>
          <cell r="C98" t="str">
            <v>Rmt</v>
          </cell>
          <cell r="D98">
            <v>12.0365</v>
          </cell>
          <cell r="E98">
            <v>0.99180760000000001</v>
          </cell>
          <cell r="F98">
            <v>13.0283076</v>
          </cell>
          <cell r="H98" t="str">
            <v>$</v>
          </cell>
        </row>
        <row r="99">
          <cell r="B99" t="str">
            <v>AAAC 55 mm2</v>
          </cell>
          <cell r="C99" t="str">
            <v>Rmt</v>
          </cell>
          <cell r="D99">
            <v>18.962700000000002</v>
          </cell>
          <cell r="E99">
            <v>1.5625264800000001</v>
          </cell>
          <cell r="F99">
            <v>20.525226480000001</v>
          </cell>
          <cell r="H99" t="str">
            <v>$</v>
          </cell>
        </row>
        <row r="100">
          <cell r="B100" t="str">
            <v>AAAC 100 mm2</v>
          </cell>
          <cell r="C100" t="str">
            <v>Rmt</v>
          </cell>
          <cell r="D100">
            <v>34.481789999999997</v>
          </cell>
          <cell r="E100">
            <v>2.8412994959999995</v>
          </cell>
          <cell r="F100">
            <v>37.323089495999994</v>
          </cell>
          <cell r="H100" t="str">
            <v>$</v>
          </cell>
        </row>
        <row r="101">
          <cell r="B101" t="str">
            <v>AAAC 232 mm2</v>
          </cell>
          <cell r="C101" t="str">
            <v>Rmt</v>
          </cell>
          <cell r="D101">
            <v>68.690550000000002</v>
          </cell>
          <cell r="E101">
            <v>5.6601013199999999</v>
          </cell>
          <cell r="F101">
            <v>74.350651319999997</v>
          </cell>
          <cell r="H101" t="str">
            <v>$</v>
          </cell>
        </row>
        <row r="102">
          <cell r="B102" t="str">
            <v>11KV A.B. Switch</v>
          </cell>
          <cell r="C102" t="str">
            <v>Set</v>
          </cell>
          <cell r="D102">
            <v>8395.86</v>
          </cell>
          <cell r="E102">
            <v>691.81886400000008</v>
          </cell>
          <cell r="F102">
            <v>9087.6788640000013</v>
          </cell>
          <cell r="H102" t="str">
            <v>$</v>
          </cell>
        </row>
        <row r="103">
          <cell r="B103" t="str">
            <v>22KV A.B.Switch</v>
          </cell>
          <cell r="C103" t="str">
            <v>Set</v>
          </cell>
          <cell r="D103">
            <v>14166.2</v>
          </cell>
          <cell r="E103">
            <v>0</v>
          </cell>
          <cell r="F103">
            <v>14166.2</v>
          </cell>
          <cell r="H103" t="str">
            <v>$</v>
          </cell>
        </row>
        <row r="104">
          <cell r="B104" t="str">
            <v>11KV H.G.Fuses</v>
          </cell>
          <cell r="C104" t="str">
            <v>Set</v>
          </cell>
          <cell r="D104">
            <v>1839.8</v>
          </cell>
          <cell r="E104">
            <v>0</v>
          </cell>
          <cell r="F104">
            <v>1839.8</v>
          </cell>
          <cell r="H104" t="str">
            <v>$</v>
          </cell>
        </row>
        <row r="105">
          <cell r="B105" t="str">
            <v>22KV H.G.Fuses</v>
          </cell>
          <cell r="C105" t="str">
            <v>Set</v>
          </cell>
          <cell r="D105">
            <v>4708.09</v>
          </cell>
          <cell r="E105">
            <v>0</v>
          </cell>
          <cell r="F105">
            <v>4708.09</v>
          </cell>
          <cell r="H105" t="str">
            <v>$</v>
          </cell>
        </row>
        <row r="106">
          <cell r="B106" t="str">
            <v>Strain Hardware for AAAC232 sq.mm.</v>
          </cell>
          <cell r="C106" t="str">
            <v>Set</v>
          </cell>
          <cell r="D106">
            <v>496.06</v>
          </cell>
          <cell r="E106">
            <v>0</v>
          </cell>
          <cell r="F106">
            <v>496.06</v>
          </cell>
          <cell r="H106" t="str">
            <v>$</v>
          </cell>
        </row>
        <row r="107">
          <cell r="B107" t="str">
            <v xml:space="preserve">Strain Hardware for0.2 ACSR </v>
          </cell>
          <cell r="C107" t="str">
            <v>Set</v>
          </cell>
          <cell r="D107">
            <v>472.68</v>
          </cell>
          <cell r="E107">
            <v>0</v>
          </cell>
          <cell r="F107">
            <v>472.68</v>
          </cell>
          <cell r="H107" t="str">
            <v>$</v>
          </cell>
        </row>
        <row r="108">
          <cell r="B108" t="str">
            <v xml:space="preserve">Suspension Hardware for 0.2 ACSR </v>
          </cell>
          <cell r="C108" t="str">
            <v>Set</v>
          </cell>
          <cell r="D108">
            <v>245.68</v>
          </cell>
          <cell r="E108">
            <v>0</v>
          </cell>
          <cell r="F108">
            <v>245.68</v>
          </cell>
          <cell r="H108" t="str">
            <v>$</v>
          </cell>
        </row>
        <row r="109">
          <cell r="B109" t="str">
            <v>Strain Hardware forWeasel/Squirrel</v>
          </cell>
          <cell r="C109" t="str">
            <v>Set</v>
          </cell>
          <cell r="D109">
            <v>150.88</v>
          </cell>
          <cell r="E109">
            <v>0</v>
          </cell>
          <cell r="F109">
            <v>150.88</v>
          </cell>
          <cell r="H109" t="str">
            <v>$</v>
          </cell>
        </row>
        <row r="110">
          <cell r="B110" t="str">
            <v>Strain Hardware for Dog0.1 or Equ.AAAC.</v>
          </cell>
          <cell r="C110" t="str">
            <v>Set</v>
          </cell>
          <cell r="D110">
            <v>291.83</v>
          </cell>
          <cell r="E110">
            <v>0</v>
          </cell>
          <cell r="F110">
            <v>291.83</v>
          </cell>
          <cell r="H110" t="str">
            <v>$</v>
          </cell>
        </row>
        <row r="111">
          <cell r="B111" t="str">
            <v>SSN Hardware for 0.1 Dog or AAAC 100 Sq.mm</v>
          </cell>
          <cell r="C111" t="str">
            <v>Set</v>
          </cell>
          <cell r="D111">
            <v>185.27</v>
          </cell>
          <cell r="E111">
            <v>0</v>
          </cell>
          <cell r="F111">
            <v>185.27</v>
          </cell>
          <cell r="H111" t="str">
            <v>$</v>
          </cell>
        </row>
        <row r="112">
          <cell r="B112" t="str">
            <v>G.I.Wire 8 SWG/ 6 SWG</v>
          </cell>
          <cell r="C112" t="str">
            <v>Kg.</v>
          </cell>
          <cell r="D112">
            <v>41.211919999999999</v>
          </cell>
          <cell r="E112">
            <v>3.395862208</v>
          </cell>
          <cell r="F112">
            <v>44.607782207999996</v>
          </cell>
          <cell r="H112" t="str">
            <v>$</v>
          </cell>
        </row>
        <row r="113">
          <cell r="B113" t="str">
            <v>G.I.Wire 8 SWG/ 6 SWG</v>
          </cell>
          <cell r="C113" t="str">
            <v>Kg.</v>
          </cell>
          <cell r="D113">
            <v>41.211919999999999</v>
          </cell>
          <cell r="E113">
            <v>3.395862208</v>
          </cell>
          <cell r="F113">
            <v>44.607782207999996</v>
          </cell>
          <cell r="H113" t="str">
            <v>$</v>
          </cell>
        </row>
        <row r="114">
          <cell r="B114" t="str">
            <v>G.I.Wire 3.15mm (10 SWG)</v>
          </cell>
          <cell r="C114" t="str">
            <v>Kg.</v>
          </cell>
          <cell r="D114">
            <v>41.211919999999999</v>
          </cell>
          <cell r="E114">
            <v>3.395862208</v>
          </cell>
          <cell r="F114">
            <v>44.607782207999996</v>
          </cell>
          <cell r="H114" t="str">
            <v>$</v>
          </cell>
        </row>
        <row r="115">
          <cell r="B115" t="str">
            <v>G.I.Stay Wire 7/4mm(8 SWG)</v>
          </cell>
          <cell r="C115" t="str">
            <v>Kg.</v>
          </cell>
          <cell r="D115">
            <v>43.174399999999999</v>
          </cell>
          <cell r="E115">
            <v>3.5575705599999998</v>
          </cell>
          <cell r="F115">
            <v>46.731970560000001</v>
          </cell>
          <cell r="H115" t="str">
            <v>$</v>
          </cell>
        </row>
        <row r="116">
          <cell r="B116" t="str">
            <v>G.I.Stay Wire 7/3.15mm(10SWG)</v>
          </cell>
          <cell r="C116" t="str">
            <v>Kg.</v>
          </cell>
          <cell r="D116">
            <v>43.174399999999999</v>
          </cell>
          <cell r="E116">
            <v>3.5575705599999998</v>
          </cell>
          <cell r="F116">
            <v>46.731970560000001</v>
          </cell>
          <cell r="H116" t="str">
            <v>$</v>
          </cell>
        </row>
        <row r="117">
          <cell r="B117" t="str">
            <v xml:space="preserve">G.I.Barbed Wire `A' type. </v>
          </cell>
          <cell r="C117" t="str">
            <v>Kg.</v>
          </cell>
          <cell r="D117">
            <v>49.215719999999997</v>
          </cell>
          <cell r="E117">
            <v>0</v>
          </cell>
          <cell r="F117">
            <v>49.215719999999997</v>
          </cell>
          <cell r="H117" t="str">
            <v>$</v>
          </cell>
        </row>
        <row r="118">
          <cell r="B118" t="str">
            <v>RSJ 116x100, 6 m long</v>
          </cell>
          <cell r="C118" t="str">
            <v>No.</v>
          </cell>
          <cell r="D118">
            <v>4887.96</v>
          </cell>
          <cell r="E118">
            <v>402.76790399999999</v>
          </cell>
          <cell r="F118">
            <v>5290.7279040000003</v>
          </cell>
          <cell r="H118" t="str">
            <v>$</v>
          </cell>
        </row>
        <row r="119">
          <cell r="B119" t="str">
            <v>RSJ 116x100, 8 m long</v>
          </cell>
          <cell r="C119" t="str">
            <v>No.</v>
          </cell>
          <cell r="D119">
            <v>6517.28</v>
          </cell>
          <cell r="E119">
            <v>537.02387199999998</v>
          </cell>
          <cell r="F119">
            <v>7054.3038719999995</v>
          </cell>
          <cell r="G119" t="str">
            <v>#</v>
          </cell>
          <cell r="H119" t="str">
            <v>$</v>
          </cell>
        </row>
        <row r="120">
          <cell r="B120" t="str">
            <v>RSJ 116x100, 9 m long</v>
          </cell>
          <cell r="C120" t="str">
            <v>No.</v>
          </cell>
          <cell r="D120">
            <v>7331.94</v>
          </cell>
          <cell r="E120">
            <v>604.15185599999995</v>
          </cell>
          <cell r="F120">
            <v>7936.0918559999991</v>
          </cell>
          <cell r="G120" t="str">
            <v>#</v>
          </cell>
          <cell r="H120" t="str">
            <v>$</v>
          </cell>
        </row>
        <row r="121">
          <cell r="B121" t="str">
            <v>RSJ 116x100, 10 m long</v>
          </cell>
          <cell r="C121" t="str">
            <v>No.</v>
          </cell>
          <cell r="D121">
            <v>8146.6</v>
          </cell>
          <cell r="E121">
            <v>671.27984000000004</v>
          </cell>
          <cell r="F121">
            <v>8817.8798399999996</v>
          </cell>
          <cell r="G121" t="str">
            <v>#</v>
          </cell>
          <cell r="H121" t="str">
            <v>$</v>
          </cell>
        </row>
        <row r="122">
          <cell r="B122" t="str">
            <v>RSJ 116x100, 11 m long</v>
          </cell>
          <cell r="C122" t="str">
            <v>No.</v>
          </cell>
          <cell r="D122">
            <v>8961.26</v>
          </cell>
          <cell r="E122">
            <v>738.40782400000001</v>
          </cell>
          <cell r="F122">
            <v>9699.6678240000001</v>
          </cell>
          <cell r="G122" t="str">
            <v>#</v>
          </cell>
          <cell r="H122" t="str">
            <v>$</v>
          </cell>
        </row>
        <row r="123">
          <cell r="B123" t="str">
            <v>RSJ 116x100, 12 m long</v>
          </cell>
          <cell r="C123" t="str">
            <v>No.</v>
          </cell>
          <cell r="D123">
            <v>9775.92</v>
          </cell>
          <cell r="E123">
            <v>805.53580799999997</v>
          </cell>
          <cell r="F123">
            <v>10581.455808000001</v>
          </cell>
          <cell r="G123" t="str">
            <v>#</v>
          </cell>
          <cell r="H123" t="str">
            <v>$</v>
          </cell>
        </row>
        <row r="124">
          <cell r="B124" t="str">
            <v>RSJ 116x100, 13 m long</v>
          </cell>
          <cell r="C124" t="str">
            <v>No.</v>
          </cell>
          <cell r="D124">
            <v>10590.58</v>
          </cell>
          <cell r="E124">
            <v>872.66379200000006</v>
          </cell>
          <cell r="F124">
            <v>11463.243791999999</v>
          </cell>
          <cell r="G124" t="str">
            <v>#</v>
          </cell>
          <cell r="H124" t="str">
            <v>$</v>
          </cell>
        </row>
        <row r="125">
          <cell r="B125" t="str">
            <v>RSJ 152x152, 6 m long</v>
          </cell>
          <cell r="C125" t="str">
            <v>No.</v>
          </cell>
          <cell r="D125">
            <v>7884.4920000000011</v>
          </cell>
          <cell r="E125">
            <v>649.68214080000007</v>
          </cell>
          <cell r="F125">
            <v>8534.1741408000016</v>
          </cell>
          <cell r="G125" t="str">
            <v>#</v>
          </cell>
          <cell r="H125" t="str">
            <v>$</v>
          </cell>
        </row>
        <row r="126">
          <cell r="B126" t="str">
            <v>RSJ 152x152, 8 m long</v>
          </cell>
          <cell r="C126" t="str">
            <v>No.</v>
          </cell>
          <cell r="D126">
            <v>10512.656000000001</v>
          </cell>
          <cell r="E126">
            <v>866.24285440000006</v>
          </cell>
          <cell r="F126">
            <v>11378.8988544</v>
          </cell>
          <cell r="G126" t="str">
            <v>#</v>
          </cell>
          <cell r="H126" t="str">
            <v>$</v>
          </cell>
        </row>
        <row r="127">
          <cell r="B127" t="str">
            <v>RSJ 152x152, 9 m long</v>
          </cell>
          <cell r="C127" t="str">
            <v>No.</v>
          </cell>
          <cell r="D127">
            <v>11826.738000000001</v>
          </cell>
          <cell r="E127">
            <v>974.52321120000011</v>
          </cell>
          <cell r="F127">
            <v>12801.261211200001</v>
          </cell>
          <cell r="G127" t="str">
            <v>#</v>
          </cell>
          <cell r="H127" t="str">
            <v>$</v>
          </cell>
        </row>
        <row r="128">
          <cell r="B128" t="str">
            <v>RSJ 152x152, 10 m long</v>
          </cell>
          <cell r="C128" t="str">
            <v>No.</v>
          </cell>
          <cell r="D128">
            <v>13140.82</v>
          </cell>
          <cell r="E128">
            <v>1082.803568</v>
          </cell>
          <cell r="F128">
            <v>14223.623567999999</v>
          </cell>
          <cell r="G128" t="str">
            <v>#</v>
          </cell>
          <cell r="H128" t="str">
            <v>$</v>
          </cell>
        </row>
        <row r="129">
          <cell r="B129" t="str">
            <v>RSJ 152x152, 11 m long</v>
          </cell>
          <cell r="C129" t="str">
            <v>No.</v>
          </cell>
          <cell r="D129">
            <v>14454.902</v>
          </cell>
          <cell r="E129">
            <v>1191.0839248</v>
          </cell>
          <cell r="F129">
            <v>15645.985924799999</v>
          </cell>
          <cell r="G129" t="str">
            <v>#</v>
          </cell>
          <cell r="H129" t="str">
            <v>$</v>
          </cell>
        </row>
        <row r="130">
          <cell r="B130" t="str">
            <v>RSJ 152x152, 12 m long</v>
          </cell>
          <cell r="C130" t="str">
            <v>No.</v>
          </cell>
          <cell r="D130">
            <v>15768.984000000002</v>
          </cell>
          <cell r="E130">
            <v>1299.3642816000001</v>
          </cell>
          <cell r="F130">
            <v>17068.348281600003</v>
          </cell>
          <cell r="G130" t="str">
            <v>#</v>
          </cell>
          <cell r="H130" t="str">
            <v>$</v>
          </cell>
        </row>
        <row r="131">
          <cell r="B131" t="str">
            <v>RSJ 152x152, 13 m long</v>
          </cell>
          <cell r="C131" t="str">
            <v>No.</v>
          </cell>
          <cell r="D131">
            <v>17083.065999999999</v>
          </cell>
          <cell r="E131">
            <v>1407.6446383999998</v>
          </cell>
          <cell r="F131">
            <v>18490.7106384</v>
          </cell>
          <cell r="G131" t="str">
            <v>#</v>
          </cell>
          <cell r="H131" t="str">
            <v>$</v>
          </cell>
        </row>
        <row r="132">
          <cell r="B132" t="str">
            <v>RSJ 125x70, 6 m long</v>
          </cell>
          <cell r="C132" t="str">
            <v>No.</v>
          </cell>
          <cell r="D132">
            <v>2712.2424000000005</v>
          </cell>
          <cell r="E132">
            <v>223.48877376000004</v>
          </cell>
          <cell r="F132">
            <v>2935.7311737600007</v>
          </cell>
          <cell r="G132" t="str">
            <v>#</v>
          </cell>
          <cell r="H132" t="str">
            <v>$</v>
          </cell>
        </row>
        <row r="133">
          <cell r="B133" t="str">
            <v>RSJ 125x70, 8 m long</v>
          </cell>
          <cell r="C133" t="str">
            <v>No.</v>
          </cell>
          <cell r="D133">
            <v>3616.3232000000003</v>
          </cell>
          <cell r="E133">
            <v>297.98503168000002</v>
          </cell>
          <cell r="F133">
            <v>3914.3082316800001</v>
          </cell>
          <cell r="G133" t="str">
            <v>#</v>
          </cell>
          <cell r="H133" t="str">
            <v>$</v>
          </cell>
        </row>
        <row r="134">
          <cell r="B134" t="str">
            <v>RSJ 125x70, 9 m long</v>
          </cell>
          <cell r="C134" t="str">
            <v>No.</v>
          </cell>
          <cell r="D134">
            <v>4068.3636000000001</v>
          </cell>
          <cell r="E134">
            <v>335.23316063999999</v>
          </cell>
          <cell r="F134">
            <v>4403.59676064</v>
          </cell>
          <cell r="G134" t="str">
            <v>#</v>
          </cell>
          <cell r="H134" t="str">
            <v>$</v>
          </cell>
        </row>
        <row r="135">
          <cell r="B135" t="str">
            <v>RSJ 125x70, 10 m long</v>
          </cell>
          <cell r="C135" t="str">
            <v>No.</v>
          </cell>
          <cell r="D135">
            <v>4520.4040000000005</v>
          </cell>
          <cell r="E135">
            <v>372.48128960000003</v>
          </cell>
          <cell r="F135">
            <v>4892.8852896000008</v>
          </cell>
          <cell r="G135" t="str">
            <v>#</v>
          </cell>
          <cell r="H135" t="str">
            <v>$</v>
          </cell>
        </row>
        <row r="136">
          <cell r="B136" t="str">
            <v>RSJ 125x70, 11 m long</v>
          </cell>
          <cell r="C136" t="str">
            <v>No.</v>
          </cell>
          <cell r="D136">
            <v>4972.4444000000003</v>
          </cell>
          <cell r="E136">
            <v>409.72941856000006</v>
          </cell>
          <cell r="F136">
            <v>5382.1738185600007</v>
          </cell>
          <cell r="G136" t="str">
            <v>#</v>
          </cell>
          <cell r="H136" t="str">
            <v>$</v>
          </cell>
        </row>
        <row r="137">
          <cell r="B137" t="str">
            <v>RSJ 125x70, 12 m long</v>
          </cell>
          <cell r="C137" t="str">
            <v>No.</v>
          </cell>
          <cell r="D137">
            <v>5424.4848000000011</v>
          </cell>
          <cell r="E137">
            <v>446.97754752000009</v>
          </cell>
          <cell r="F137">
            <v>5871.4623475200015</v>
          </cell>
          <cell r="G137" t="str">
            <v>#</v>
          </cell>
          <cell r="H137" t="str">
            <v>$</v>
          </cell>
        </row>
        <row r="138">
          <cell r="B138" t="str">
            <v>RSJ 125x70, 13 m long</v>
          </cell>
          <cell r="C138" t="str">
            <v>No.</v>
          </cell>
          <cell r="D138">
            <v>5876.5252</v>
          </cell>
          <cell r="E138">
            <v>484.22567648</v>
          </cell>
          <cell r="F138">
            <v>6360.7508764800004</v>
          </cell>
          <cell r="G138" t="str">
            <v>#</v>
          </cell>
          <cell r="H138" t="str">
            <v>$</v>
          </cell>
        </row>
        <row r="139">
          <cell r="B139" t="str">
            <v>RSJ 175x85, 6 m long</v>
          </cell>
          <cell r="C139" t="str">
            <v>No.</v>
          </cell>
          <cell r="D139">
            <v>5510.8026</v>
          </cell>
          <cell r="E139">
            <v>454.09013424</v>
          </cell>
          <cell r="F139">
            <v>5964.8927342400002</v>
          </cell>
          <cell r="G139" t="str">
            <v>#</v>
          </cell>
          <cell r="H139" t="str">
            <v>$</v>
          </cell>
        </row>
        <row r="140">
          <cell r="B140" t="str">
            <v>RSJ 175x85, 8 m long</v>
          </cell>
          <cell r="C140" t="str">
            <v>No.</v>
          </cell>
          <cell r="D140">
            <v>7347.7367999999997</v>
          </cell>
          <cell r="E140">
            <v>605.45351231999996</v>
          </cell>
          <cell r="F140">
            <v>7953.19031232</v>
          </cell>
          <cell r="G140" t="str">
            <v>#</v>
          </cell>
          <cell r="H140" t="str">
            <v>$</v>
          </cell>
        </row>
        <row r="141">
          <cell r="B141" t="str">
            <v>RSJ 175x85, 9 m long</v>
          </cell>
          <cell r="C141" t="str">
            <v>No.</v>
          </cell>
          <cell r="D141">
            <v>8266.2039000000004</v>
          </cell>
          <cell r="E141">
            <v>681.13520136</v>
          </cell>
          <cell r="F141">
            <v>8947.3391013600012</v>
          </cell>
          <cell r="G141" t="str">
            <v>#</v>
          </cell>
          <cell r="H141" t="str">
            <v>$</v>
          </cell>
        </row>
        <row r="142">
          <cell r="B142" t="str">
            <v>RSJ 175x85, 10 m long</v>
          </cell>
          <cell r="C142" t="str">
            <v>No.</v>
          </cell>
          <cell r="D142">
            <v>9184.6710000000003</v>
          </cell>
          <cell r="E142">
            <v>756.81689040000003</v>
          </cell>
          <cell r="F142">
            <v>9941.4878903999997</v>
          </cell>
          <cell r="G142" t="str">
            <v>#</v>
          </cell>
          <cell r="H142" t="str">
            <v>$</v>
          </cell>
        </row>
        <row r="143">
          <cell r="B143" t="str">
            <v>RSJ 175x85, 11 m long</v>
          </cell>
          <cell r="C143" t="str">
            <v>No.</v>
          </cell>
          <cell r="D143">
            <v>10103.1381</v>
          </cell>
          <cell r="E143">
            <v>832.49857944000007</v>
          </cell>
          <cell r="F143">
            <v>10935.63667944</v>
          </cell>
          <cell r="G143" t="str">
            <v>#</v>
          </cell>
          <cell r="H143" t="str">
            <v>$</v>
          </cell>
        </row>
        <row r="144">
          <cell r="B144" t="str">
            <v>RSJ 175x85, 12 m long</v>
          </cell>
          <cell r="C144" t="str">
            <v>No.</v>
          </cell>
          <cell r="D144">
            <v>11021.6052</v>
          </cell>
          <cell r="E144">
            <v>908.18026848</v>
          </cell>
          <cell r="F144">
            <v>11929.78546848</v>
          </cell>
          <cell r="G144" t="str">
            <v>#</v>
          </cell>
          <cell r="H144" t="str">
            <v>$</v>
          </cell>
        </row>
        <row r="145">
          <cell r="B145" t="str">
            <v>RSJ 175x85, 13 m long</v>
          </cell>
          <cell r="C145" t="str">
            <v>No.</v>
          </cell>
          <cell r="D145">
            <v>11940.072300000002</v>
          </cell>
          <cell r="E145">
            <v>983.86195752000015</v>
          </cell>
          <cell r="F145">
            <v>12923.934257520003</v>
          </cell>
          <cell r="G145" t="str">
            <v>#</v>
          </cell>
          <cell r="H145" t="str">
            <v>$</v>
          </cell>
        </row>
        <row r="148">
          <cell r="B148" t="str">
            <v>Dist.Trans.  22/0.433 kV  ID  630 KVA</v>
          </cell>
          <cell r="C148" t="str">
            <v>No</v>
          </cell>
          <cell r="D148">
            <v>533581.98300000012</v>
          </cell>
          <cell r="E148">
            <v>43967.155399200012</v>
          </cell>
          <cell r="F148">
            <v>577549.13839920016</v>
          </cell>
          <cell r="H148" t="str">
            <v>$</v>
          </cell>
        </row>
        <row r="149">
          <cell r="B149" t="str">
            <v>Dist. Transformer 630 KVA, 22/0.43 kv</v>
          </cell>
          <cell r="C149" t="str">
            <v>No</v>
          </cell>
          <cell r="D149">
            <v>532890.21500000008</v>
          </cell>
          <cell r="E149">
            <v>43910.153716000008</v>
          </cell>
          <cell r="F149">
            <v>576800.36871600011</v>
          </cell>
          <cell r="H149" t="str">
            <v>$</v>
          </cell>
        </row>
        <row r="150">
          <cell r="B150" t="str">
            <v>Dist. Transformer 315 KVA, 22/0.43 kv</v>
          </cell>
          <cell r="C150" t="str">
            <v>No</v>
          </cell>
          <cell r="D150">
            <v>321951.17900000006</v>
          </cell>
          <cell r="E150">
            <v>26528.777149600006</v>
          </cell>
          <cell r="F150">
            <v>348479.9561496001</v>
          </cell>
          <cell r="H150" t="str">
            <v>$</v>
          </cell>
        </row>
        <row r="151">
          <cell r="B151" t="str">
            <v>Dist.transformer 200kva,22/0.4kv(con)</v>
          </cell>
          <cell r="C151" t="str">
            <v>No</v>
          </cell>
          <cell r="D151">
            <v>289475.39500000002</v>
          </cell>
          <cell r="E151">
            <v>23852.772548000001</v>
          </cell>
          <cell r="F151">
            <v>313328.167548</v>
          </cell>
          <cell r="H151" t="str">
            <v>$</v>
          </cell>
        </row>
        <row r="152">
          <cell r="B152" t="str">
            <v>Dist.transformer 100kva,22/0.4kv(con)</v>
          </cell>
          <cell r="C152" t="str">
            <v>No</v>
          </cell>
          <cell r="D152">
            <v>167174.41399999999</v>
          </cell>
          <cell r="E152">
            <v>13775.171713599999</v>
          </cell>
          <cell r="F152">
            <v>180949.58571359998</v>
          </cell>
          <cell r="H152" t="str">
            <v>$</v>
          </cell>
        </row>
        <row r="153">
          <cell r="B153" t="str">
            <v>Dist. transformer 63kva,22/0.4kv(con)</v>
          </cell>
          <cell r="C153" t="str">
            <v>No</v>
          </cell>
          <cell r="D153">
            <v>135228.5</v>
          </cell>
          <cell r="E153">
            <v>11142.8284</v>
          </cell>
          <cell r="F153">
            <v>146371.3284</v>
          </cell>
          <cell r="H153" t="str">
            <v>$</v>
          </cell>
        </row>
        <row r="154">
          <cell r="B154" t="str">
            <v>Dist. Transformer 630 KVA, 11/0.43 kv</v>
          </cell>
          <cell r="C154" t="str">
            <v>No.</v>
          </cell>
          <cell r="D154">
            <v>490578.40700000001</v>
          </cell>
          <cell r="E154">
            <v>40423.660736800004</v>
          </cell>
          <cell r="F154">
            <v>531002.06773680006</v>
          </cell>
          <cell r="H154" t="str">
            <v>$</v>
          </cell>
        </row>
        <row r="155">
          <cell r="B155" t="str">
            <v>Dist.Trans.  11/0.433 kV  ID 315 KVA</v>
          </cell>
          <cell r="C155" t="str">
            <v>No</v>
          </cell>
          <cell r="D155">
            <v>305201.69900000008</v>
          </cell>
          <cell r="E155">
            <v>25148.619997600006</v>
          </cell>
          <cell r="F155">
            <v>330350.31899760012</v>
          </cell>
          <cell r="H155" t="str">
            <v>$</v>
          </cell>
        </row>
        <row r="156">
          <cell r="B156" t="str">
            <v>Dist. Transformer 315 KVA, 11/0.43 kv</v>
          </cell>
          <cell r="C156" t="str">
            <v>No</v>
          </cell>
          <cell r="D156">
            <v>303655.85800000007</v>
          </cell>
          <cell r="E156">
            <v>25021.242699200007</v>
          </cell>
          <cell r="F156">
            <v>328677.10069920006</v>
          </cell>
          <cell r="H156" t="str">
            <v>$</v>
          </cell>
        </row>
        <row r="157">
          <cell r="B157" t="str">
            <v>Dist. Transformer 200 KVA, 11/0.43 kv</v>
          </cell>
          <cell r="C157" t="str">
            <v>No</v>
          </cell>
          <cell r="D157">
            <v>239963.53700000004</v>
          </cell>
          <cell r="E157">
            <v>19772.995448800004</v>
          </cell>
          <cell r="F157">
            <v>259736.53244880005</v>
          </cell>
          <cell r="H157" t="str">
            <v>$</v>
          </cell>
        </row>
        <row r="158">
          <cell r="B158" t="str">
            <v>Dist. Transformer 100 KVA, 11/0.43 kv</v>
          </cell>
          <cell r="C158" t="str">
            <v>No</v>
          </cell>
          <cell r="D158">
            <v>129778.94600000001</v>
          </cell>
          <cell r="E158">
            <v>10693.785150400001</v>
          </cell>
          <cell r="F158">
            <v>140472.73115040001</v>
          </cell>
          <cell r="H158" t="str">
            <v>$</v>
          </cell>
        </row>
        <row r="159">
          <cell r="B159" t="str">
            <v>Dist. transformer 63kva,11/.4kv(con)</v>
          </cell>
          <cell r="C159" t="str">
            <v>No</v>
          </cell>
          <cell r="D159">
            <v>103491.641</v>
          </cell>
          <cell r="E159">
            <v>8527.7112183999998</v>
          </cell>
          <cell r="F159">
            <v>112019.3522184</v>
          </cell>
          <cell r="H159" t="str">
            <v>$</v>
          </cell>
        </row>
        <row r="160">
          <cell r="B160" t="str">
            <v>Dist Trans.  11/0.433 KV 200 KVA (AMDT)</v>
          </cell>
          <cell r="D160">
            <v>261809.75700000004</v>
          </cell>
          <cell r="E160">
            <v>21573.123976800005</v>
          </cell>
          <cell r="F160">
            <v>283382.88097680005</v>
          </cell>
          <cell r="H160" t="str">
            <v>$</v>
          </cell>
        </row>
        <row r="161">
          <cell r="B161" t="str">
            <v>Dist Trans.  11/0.433 KV 100 KVA (AMDT)</v>
          </cell>
          <cell r="C161" t="str">
            <v>No</v>
          </cell>
          <cell r="D161">
            <v>133949.17800000001</v>
          </cell>
          <cell r="E161">
            <v>11037.412267200001</v>
          </cell>
          <cell r="F161">
            <v>144986.59026720002</v>
          </cell>
          <cell r="H161" t="str">
            <v>$</v>
          </cell>
        </row>
        <row r="162">
          <cell r="B162" t="str">
            <v>Dist.Trans.  11/0.433 KV  63 KVA (AMDT)</v>
          </cell>
          <cell r="C162" t="str">
            <v>No</v>
          </cell>
          <cell r="D162">
            <v>108241.76</v>
          </cell>
          <cell r="E162">
            <v>8919.121024</v>
          </cell>
          <cell r="F162">
            <v>117160.881024</v>
          </cell>
          <cell r="H162" t="str">
            <v>$</v>
          </cell>
        </row>
        <row r="163">
          <cell r="B163" t="str">
            <v>Dist.Trans.  11/0.433 KV  25 KVA (AMDT) Single phase</v>
          </cell>
          <cell r="D163">
            <v>54032.594000000005</v>
          </cell>
          <cell r="E163">
            <v>4452.2857456000002</v>
          </cell>
          <cell r="F163">
            <v>58484.879745600003</v>
          </cell>
          <cell r="H163" t="str">
            <v>$</v>
          </cell>
        </row>
        <row r="164">
          <cell r="B164" t="str">
            <v>Dist.Trans.  11/0.433 KV  15 KVA (AMDT) Single phase</v>
          </cell>
          <cell r="D164">
            <v>39685.22800000001</v>
          </cell>
          <cell r="E164">
            <v>3270.0627872000009</v>
          </cell>
          <cell r="F164">
            <v>42955.290787200014</v>
          </cell>
          <cell r="H164" t="str">
            <v>$</v>
          </cell>
        </row>
        <row r="165">
          <cell r="B165" t="str">
            <v>Dist Trans.  11/0.433 KV 25 KVA Single Phase</v>
          </cell>
          <cell r="C165" t="str">
            <v>No</v>
          </cell>
          <cell r="D165">
            <v>44782.848000000005</v>
          </cell>
          <cell r="E165">
            <v>3690.1066752000006</v>
          </cell>
          <cell r="F165">
            <v>48472.954675200002</v>
          </cell>
          <cell r="H165" t="str">
            <v>$</v>
          </cell>
        </row>
        <row r="166">
          <cell r="B166" t="str">
            <v>Dist Trans.  11/0.433 KV 15 KVA Single Phase</v>
          </cell>
          <cell r="C166" t="str">
            <v>No</v>
          </cell>
          <cell r="D166">
            <v>33945.538000000008</v>
          </cell>
          <cell r="E166">
            <v>2797.1123312000009</v>
          </cell>
          <cell r="F166">
            <v>36742.650331200006</v>
          </cell>
          <cell r="H166" t="str">
            <v>$</v>
          </cell>
        </row>
        <row r="167">
          <cell r="B167" t="str">
            <v>L.A.s 22KV (Gapless type) with disconnector</v>
          </cell>
          <cell r="C167" t="str">
            <v>Set</v>
          </cell>
          <cell r="D167">
            <v>2815.5660000000003</v>
          </cell>
          <cell r="E167">
            <v>232.00263840000002</v>
          </cell>
          <cell r="F167">
            <v>3047.5686384000001</v>
          </cell>
          <cell r="H167" t="str">
            <v>$</v>
          </cell>
        </row>
        <row r="168">
          <cell r="B168" t="str">
            <v>L.As. 11 KV (Gapless type)  with disconector</v>
          </cell>
          <cell r="C168" t="str">
            <v>Set</v>
          </cell>
          <cell r="D168">
            <v>1578.1320000000001</v>
          </cell>
          <cell r="E168">
            <v>130.0380768</v>
          </cell>
          <cell r="F168">
            <v>1708.1700768000001</v>
          </cell>
          <cell r="H168" t="str">
            <v>$</v>
          </cell>
        </row>
        <row r="169">
          <cell r="B169" t="str">
            <v>Capacitor banks without Switchgear 11 KV 0.6 MVAR</v>
          </cell>
          <cell r="C169" t="str">
            <v>Set</v>
          </cell>
          <cell r="D169">
            <v>42813.038</v>
          </cell>
          <cell r="E169">
            <v>3527.7943312000002</v>
          </cell>
          <cell r="F169">
            <v>46340.832331199999</v>
          </cell>
          <cell r="H169" t="str">
            <v>$</v>
          </cell>
        </row>
        <row r="170">
          <cell r="B170" t="str">
            <v>Automatic capacitor switch 11 KV</v>
          </cell>
          <cell r="C170" t="str">
            <v>No.</v>
          </cell>
          <cell r="D170">
            <v>81900.47</v>
          </cell>
          <cell r="E170">
            <v>6748.5987279999999</v>
          </cell>
          <cell r="F170">
            <v>88649.068727999998</v>
          </cell>
          <cell r="H170" t="str">
            <v>$</v>
          </cell>
        </row>
        <row r="171">
          <cell r="B171" t="str">
            <v>Kit Kat fuses 415 V 200 A</v>
          </cell>
          <cell r="C171" t="str">
            <v>No</v>
          </cell>
          <cell r="D171">
            <v>197.92</v>
          </cell>
          <cell r="E171">
            <v>16.308608</v>
          </cell>
          <cell r="F171">
            <v>214.22860799999998</v>
          </cell>
          <cell r="H171" t="str">
            <v>$</v>
          </cell>
        </row>
        <row r="172">
          <cell r="B172" t="str">
            <v>Kit Kat fuses 415 V 100 A</v>
          </cell>
          <cell r="C172" t="str">
            <v>No</v>
          </cell>
          <cell r="D172">
            <v>110.45</v>
          </cell>
          <cell r="E172">
            <v>9.1010799999999996</v>
          </cell>
          <cell r="F172">
            <v>119.55108</v>
          </cell>
          <cell r="H172" t="str">
            <v>$</v>
          </cell>
        </row>
        <row r="173">
          <cell r="B173" t="str">
            <v>Single pole MCB with encloser 32 A</v>
          </cell>
          <cell r="C173" t="str">
            <v>No</v>
          </cell>
          <cell r="D173">
            <v>84.86</v>
          </cell>
          <cell r="E173">
            <v>6.992464</v>
          </cell>
          <cell r="F173">
            <v>91.852463999999998</v>
          </cell>
          <cell r="H173" t="str">
            <v>$</v>
          </cell>
        </row>
        <row r="174">
          <cell r="B174" t="str">
            <v>Single pole MCB with encloser 20 A</v>
          </cell>
          <cell r="C174" t="str">
            <v>No</v>
          </cell>
          <cell r="D174">
            <v>84.86</v>
          </cell>
          <cell r="E174">
            <v>6.992464</v>
          </cell>
          <cell r="F174">
            <v>91.852463999999998</v>
          </cell>
          <cell r="H174" t="str">
            <v>$</v>
          </cell>
        </row>
        <row r="175">
          <cell r="B175" t="str">
            <v>Single pole MCB with encloser 10 A</v>
          </cell>
          <cell r="C175" t="str">
            <v>No</v>
          </cell>
          <cell r="D175">
            <v>92.087000000000003</v>
          </cell>
          <cell r="E175">
            <v>7.5879688000000005</v>
          </cell>
          <cell r="F175">
            <v>99.674968800000002</v>
          </cell>
          <cell r="H175" t="str">
            <v>$</v>
          </cell>
        </row>
        <row r="176">
          <cell r="B176" t="str">
            <v xml:space="preserve">22KV   metering cubical with ratio 5/5A CTs &amp; PTs but without meter </v>
          </cell>
          <cell r="C176" t="str">
            <v>Set</v>
          </cell>
          <cell r="D176">
            <v>98844.179000000004</v>
          </cell>
          <cell r="E176">
            <v>8144.7603496000002</v>
          </cell>
          <cell r="F176">
            <v>106988.9393496</v>
          </cell>
          <cell r="H176" t="str">
            <v>$</v>
          </cell>
        </row>
        <row r="177">
          <cell r="B177" t="str">
            <v>-do-          with ratio 10/5A</v>
          </cell>
          <cell r="C177" t="str">
            <v>Set</v>
          </cell>
          <cell r="D177">
            <v>98844.179000000004</v>
          </cell>
          <cell r="E177">
            <v>8144.7603496000002</v>
          </cell>
          <cell r="F177">
            <v>106988.9393496</v>
          </cell>
          <cell r="H177" t="str">
            <v>$</v>
          </cell>
        </row>
        <row r="178">
          <cell r="B178" t="str">
            <v>-do-         with ratio 25/5A</v>
          </cell>
          <cell r="C178" t="str">
            <v>Set</v>
          </cell>
          <cell r="D178">
            <v>98844.179000000004</v>
          </cell>
          <cell r="E178">
            <v>8144.7603496000002</v>
          </cell>
          <cell r="F178">
            <v>106988.9393496</v>
          </cell>
          <cell r="H178" t="str">
            <v>$</v>
          </cell>
        </row>
        <row r="179">
          <cell r="B179" t="str">
            <v>-do-          with ratio 50/5A</v>
          </cell>
          <cell r="C179" t="str">
            <v>Set</v>
          </cell>
          <cell r="D179">
            <v>98844.179000000004</v>
          </cell>
          <cell r="E179">
            <v>8144.7603496000002</v>
          </cell>
          <cell r="F179">
            <v>106988.9393496</v>
          </cell>
          <cell r="H179" t="str">
            <v>$</v>
          </cell>
        </row>
        <row r="180">
          <cell r="B180" t="str">
            <v xml:space="preserve">11KV   metering cubical with ratio 5/5A CTs &amp; PTs but without meter </v>
          </cell>
          <cell r="C180" t="str">
            <v>Set</v>
          </cell>
          <cell r="D180">
            <v>68107.289999999994</v>
          </cell>
          <cell r="E180">
            <v>5612.0406959999991</v>
          </cell>
          <cell r="F180">
            <v>73719.33069599999</v>
          </cell>
          <cell r="H180" t="str">
            <v>$</v>
          </cell>
        </row>
        <row r="181">
          <cell r="B181" t="str">
            <v>-do-          with ratio 10/5A</v>
          </cell>
          <cell r="C181" t="str">
            <v>Set</v>
          </cell>
          <cell r="D181">
            <v>65558.009999999995</v>
          </cell>
          <cell r="E181">
            <v>5401.9800239999995</v>
          </cell>
          <cell r="F181">
            <v>70959.990023999999</v>
          </cell>
          <cell r="H181" t="str">
            <v>$</v>
          </cell>
        </row>
        <row r="182">
          <cell r="B182" t="str">
            <v>-do-         with ratio 25/5A</v>
          </cell>
          <cell r="C182" t="str">
            <v>Set</v>
          </cell>
          <cell r="D182">
            <v>63094.8</v>
          </cell>
          <cell r="E182">
            <v>5199.01152</v>
          </cell>
          <cell r="F182">
            <v>68293.811520000003</v>
          </cell>
          <cell r="H182" t="str">
            <v>$</v>
          </cell>
        </row>
        <row r="183">
          <cell r="B183" t="str">
            <v>-do-          with ratio 50/5A</v>
          </cell>
          <cell r="C183" t="str">
            <v>Set</v>
          </cell>
          <cell r="D183">
            <v>61028.18</v>
          </cell>
          <cell r="E183">
            <v>5028.7220319999997</v>
          </cell>
          <cell r="F183">
            <v>66056.902031999998</v>
          </cell>
          <cell r="H183" t="str">
            <v>$</v>
          </cell>
        </row>
        <row r="184">
          <cell r="B184" t="str">
            <v>-do-          with ratio 100/5A</v>
          </cell>
          <cell r="C184" t="str">
            <v>Set</v>
          </cell>
          <cell r="D184">
            <v>60690.2</v>
          </cell>
          <cell r="E184">
            <v>5000.87248</v>
          </cell>
          <cell r="F184">
            <v>65691.072480000003</v>
          </cell>
          <cell r="H184" t="str">
            <v>$</v>
          </cell>
        </row>
        <row r="185">
          <cell r="B185" t="str">
            <v>11 kV Extendable Ring Main unit</v>
          </cell>
          <cell r="C185" t="str">
            <v>No</v>
          </cell>
          <cell r="D185">
            <v>260467.45</v>
          </cell>
          <cell r="E185">
            <v>21462.517879999999</v>
          </cell>
          <cell r="F185">
            <v>281929.96788000001</v>
          </cell>
          <cell r="H185" t="str">
            <v>$</v>
          </cell>
        </row>
        <row r="186">
          <cell r="B186" t="str">
            <v>11 kV Non Extendable Ring Main unit</v>
          </cell>
          <cell r="C186" t="str">
            <v>No</v>
          </cell>
          <cell r="D186">
            <v>250820.51</v>
          </cell>
          <cell r="E186">
            <v>20667.610024000001</v>
          </cell>
          <cell r="F186">
            <v>271488.120024</v>
          </cell>
          <cell r="H186" t="str">
            <v>$</v>
          </cell>
        </row>
        <row r="187">
          <cell r="B187" t="str">
            <v>22 kV Non Extendable Ring Main unit</v>
          </cell>
          <cell r="C187" t="str">
            <v>No</v>
          </cell>
          <cell r="D187">
            <v>365836.18</v>
          </cell>
          <cell r="E187">
            <v>30144.901232</v>
          </cell>
          <cell r="F187">
            <v>395981.08123199997</v>
          </cell>
          <cell r="H187" t="str">
            <v>$</v>
          </cell>
        </row>
        <row r="188">
          <cell r="B188" t="str">
            <v xml:space="preserve">Transformer Oil </v>
          </cell>
          <cell r="C188" t="str">
            <v>KL</v>
          </cell>
          <cell r="D188">
            <v>27531.200000000001</v>
          </cell>
          <cell r="E188">
            <v>2268.5708800000002</v>
          </cell>
          <cell r="F188">
            <v>29799.77088</v>
          </cell>
          <cell r="H188" t="str">
            <v>$</v>
          </cell>
        </row>
        <row r="190">
          <cell r="B190" t="str">
            <v>Cost of material</v>
          </cell>
        </row>
        <row r="191">
          <cell r="B191" t="str">
            <v xml:space="preserve">Erection on material                                         </v>
          </cell>
          <cell r="F191">
            <v>0.1</v>
          </cell>
        </row>
        <row r="192">
          <cell r="B192" t="str">
            <v xml:space="preserve">Transportation on material   </v>
          </cell>
          <cell r="F192">
            <v>0.05</v>
          </cell>
        </row>
        <row r="193">
          <cell r="B193" t="str">
            <v xml:space="preserve">Insurance on material </v>
          </cell>
          <cell r="F193">
            <v>0.01</v>
          </cell>
        </row>
        <row r="194">
          <cell r="B194" t="str">
            <v>Service Tax @ (10.3%  On 1+2+3)</v>
          </cell>
          <cell r="F194">
            <v>1.6480000000000002E-2</v>
          </cell>
        </row>
        <row r="195">
          <cell r="B195" t="str">
            <v xml:space="preserve">Contingencies on material                     </v>
          </cell>
          <cell r="F195">
            <v>0.03</v>
          </cell>
        </row>
        <row r="196">
          <cell r="B196" t="str">
            <v xml:space="preserve">T &amp; P on material        </v>
          </cell>
          <cell r="F196">
            <v>1.4999999999999999E-2</v>
          </cell>
        </row>
        <row r="197">
          <cell r="B197" t="str">
            <v>Contractor supervision on charges on material</v>
          </cell>
          <cell r="F197">
            <v>0.1</v>
          </cell>
        </row>
        <row r="198">
          <cell r="B198" t="str">
            <v>Contractor profit on Total Project Cost i.e. on Sub-Total-I</v>
          </cell>
          <cell r="F198">
            <v>0.05</v>
          </cell>
        </row>
        <row r="199">
          <cell r="B199" t="str">
            <v xml:space="preserve">Contractors Financing on material                                    </v>
          </cell>
          <cell r="F199">
            <v>0.03</v>
          </cell>
        </row>
        <row r="200">
          <cell r="B200" t="str">
            <v>Price Escalation on Material Cost</v>
          </cell>
          <cell r="F200">
            <v>0.05</v>
          </cell>
        </row>
        <row r="201">
          <cell r="B201" t="str">
            <v>H.O.supervision charges @ 1.5% (i.e. 15% of 10% on errection of material)</v>
          </cell>
          <cell r="F201">
            <v>1.4999999999999999E-2</v>
          </cell>
        </row>
        <row r="202">
          <cell r="B202" t="str">
            <v>Interest during Construction Period (on total project</v>
          </cell>
          <cell r="F202">
            <v>2.5000000000000001E-2</v>
          </cell>
        </row>
        <row r="204">
          <cell r="B204" t="str">
            <v>GROUP - XIII</v>
          </cell>
        </row>
        <row r="205">
          <cell r="B205" t="str">
            <v>11 KV Isolators with EB (800 A)</v>
          </cell>
          <cell r="C205" t="str">
            <v>Set</v>
          </cell>
          <cell r="D205">
            <v>60706</v>
          </cell>
          <cell r="E205">
            <v>5002.1743999999999</v>
          </cell>
          <cell r="F205">
            <v>65708.174400000004</v>
          </cell>
          <cell r="H205" t="str">
            <v>$</v>
          </cell>
        </row>
        <row r="206">
          <cell r="B206" t="str">
            <v>11 KV Isolators without EB (800 Amp.)</v>
          </cell>
          <cell r="C206" t="str">
            <v>Set</v>
          </cell>
          <cell r="D206">
            <v>58928.86</v>
          </cell>
          <cell r="E206">
            <v>0</v>
          </cell>
          <cell r="F206">
            <v>58928.86</v>
          </cell>
          <cell r="H206" t="str">
            <v>$</v>
          </cell>
        </row>
        <row r="207">
          <cell r="B207" t="str">
            <v>22 KV Isolators with EB (800 A)</v>
          </cell>
          <cell r="C207" t="str">
            <v>Set</v>
          </cell>
          <cell r="D207">
            <v>60706</v>
          </cell>
          <cell r="E207">
            <v>5002.1743999999999</v>
          </cell>
          <cell r="F207">
            <v>65708.174400000004</v>
          </cell>
          <cell r="H207" t="str">
            <v>$</v>
          </cell>
        </row>
        <row r="208">
          <cell r="B208" t="str">
            <v>22 KV Isolators without EB (800 Amp.)</v>
          </cell>
          <cell r="C208" t="str">
            <v>Set</v>
          </cell>
          <cell r="D208">
            <v>58928.86</v>
          </cell>
          <cell r="E208">
            <v>0</v>
          </cell>
          <cell r="F208">
            <v>58928.86</v>
          </cell>
          <cell r="H208" t="str">
            <v>$</v>
          </cell>
        </row>
        <row r="209">
          <cell r="B209" t="str">
            <v>33 KV Isolators with EB (800 A)</v>
          </cell>
          <cell r="C209" t="str">
            <v>Set</v>
          </cell>
          <cell r="D209">
            <v>60706</v>
          </cell>
          <cell r="E209">
            <v>5002.1743999999999</v>
          </cell>
          <cell r="F209">
            <v>65708.174400000004</v>
          </cell>
          <cell r="H209" t="str">
            <v>$</v>
          </cell>
        </row>
        <row r="210">
          <cell r="B210" t="str">
            <v>33 KV Isolators without EB (800 Amp.)</v>
          </cell>
          <cell r="C210" t="str">
            <v>Set</v>
          </cell>
          <cell r="D210">
            <v>58928.86</v>
          </cell>
          <cell r="E210">
            <v>0</v>
          </cell>
          <cell r="F210">
            <v>58928.86</v>
          </cell>
          <cell r="H210" t="str">
            <v>$</v>
          </cell>
        </row>
        <row r="211">
          <cell r="B211" t="str">
            <v>AC Distribution Board 'B' type</v>
          </cell>
          <cell r="C211" t="str">
            <v>No.</v>
          </cell>
          <cell r="D211">
            <v>20127.62</v>
          </cell>
          <cell r="E211">
            <v>1658.5158879999999</v>
          </cell>
          <cell r="F211">
            <v>21786.135887999997</v>
          </cell>
          <cell r="H211" t="str">
            <v>$</v>
          </cell>
        </row>
        <row r="212">
          <cell r="B212" t="str">
            <v xml:space="preserve">C&amp;R panel for 33 KV for feeder breaker </v>
          </cell>
          <cell r="C212" t="str">
            <v>Set</v>
          </cell>
          <cell r="D212">
            <v>77854.44</v>
          </cell>
          <cell r="E212">
            <v>6415.2058560000005</v>
          </cell>
          <cell r="F212">
            <v>84269.645856000003</v>
          </cell>
          <cell r="H212" t="str">
            <v>$</v>
          </cell>
        </row>
        <row r="213">
          <cell r="B213" t="str">
            <v>C&amp;R panel for 22 KV feeder breaker</v>
          </cell>
          <cell r="C213" t="str">
            <v>Set</v>
          </cell>
          <cell r="D213">
            <v>77854.44</v>
          </cell>
          <cell r="E213">
            <v>6415.2058560000005</v>
          </cell>
          <cell r="F213">
            <v>84269.645856000003</v>
          </cell>
          <cell r="H213" t="str">
            <v>$</v>
          </cell>
        </row>
        <row r="214">
          <cell r="B214" t="str">
            <v>C&amp;R panel for 33 KV Transformer with 1 Amp. Relay</v>
          </cell>
          <cell r="C214" t="str">
            <v>Set</v>
          </cell>
          <cell r="D214">
            <v>52983.03</v>
          </cell>
          <cell r="E214">
            <v>4365.8016719999996</v>
          </cell>
          <cell r="F214">
            <v>57348.831672</v>
          </cell>
          <cell r="H214" t="str">
            <v>$</v>
          </cell>
        </row>
        <row r="215">
          <cell r="B215" t="str">
            <v>C&amp;R panel for 22 KV Transformer with 1 A relay</v>
          </cell>
          <cell r="C215" t="str">
            <v>Set</v>
          </cell>
          <cell r="D215">
            <v>52983.03</v>
          </cell>
          <cell r="E215">
            <v>4365.8016719999996</v>
          </cell>
          <cell r="F215">
            <v>57348.831672</v>
          </cell>
          <cell r="H215" t="str">
            <v>$</v>
          </cell>
        </row>
        <row r="216">
          <cell r="B216" t="str">
            <v>33 KV VCB complete  1600 Amp (O.D.)</v>
          </cell>
          <cell r="C216" t="str">
            <v>No.</v>
          </cell>
          <cell r="D216">
            <v>229715.17</v>
          </cell>
          <cell r="E216">
            <v>18928.530008000002</v>
          </cell>
          <cell r="F216">
            <v>248643.70000800001</v>
          </cell>
          <cell r="H216" t="str">
            <v>$</v>
          </cell>
        </row>
        <row r="217">
          <cell r="B217" t="str">
            <v>22 KV VCB complete  1600 Amp (O.D.)</v>
          </cell>
          <cell r="C217" t="str">
            <v>No.</v>
          </cell>
          <cell r="D217">
            <v>229715.17</v>
          </cell>
          <cell r="E217">
            <v>18928.530008000002</v>
          </cell>
          <cell r="F217">
            <v>248643.70000800001</v>
          </cell>
          <cell r="H217" t="str">
            <v>$</v>
          </cell>
        </row>
        <row r="218">
          <cell r="B218" t="str">
            <v>C&amp;R panel for 33 KV Transformer with Diff. Protection</v>
          </cell>
          <cell r="C218" t="str">
            <v>Set</v>
          </cell>
          <cell r="D218">
            <v>101256.46</v>
          </cell>
          <cell r="E218">
            <v>8343.5323040000003</v>
          </cell>
          <cell r="F218">
            <v>109599.99230400001</v>
          </cell>
          <cell r="H218" t="str">
            <v>$</v>
          </cell>
        </row>
        <row r="219">
          <cell r="B219" t="str">
            <v>C&amp;R panel for 22 KV Transformer with Diff. Protection</v>
          </cell>
          <cell r="C219" t="str">
            <v>Set</v>
          </cell>
          <cell r="D219">
            <v>101256.46</v>
          </cell>
          <cell r="E219">
            <v>8343.5323040000003</v>
          </cell>
          <cell r="F219">
            <v>109599.99230400001</v>
          </cell>
          <cell r="H219" t="str">
            <v>$</v>
          </cell>
        </row>
        <row r="220">
          <cell r="B220" t="str">
            <v>11 kv 250 MVA OD Switchgears comprising of 1 Incomer and 3 single feeder with associated OD panels, Islators, C.T. &amp; P.T. etc.</v>
          </cell>
          <cell r="C220" t="str">
            <v>Set</v>
          </cell>
          <cell r="D220">
            <v>994051.88</v>
          </cell>
          <cell r="E220">
            <v>81909.874911999999</v>
          </cell>
          <cell r="F220">
            <v>1075961.7549119999</v>
          </cell>
          <cell r="H220" t="str">
            <v>$</v>
          </cell>
        </row>
        <row r="221">
          <cell r="B221" t="str">
            <v>11kV I D switchgear (2 I/c+1 B/c+8O/G)</v>
          </cell>
          <cell r="C221" t="str">
            <v>Set</v>
          </cell>
          <cell r="D221">
            <v>2375613</v>
          </cell>
          <cell r="E221">
            <v>195750.51120000001</v>
          </cell>
          <cell r="F221">
            <v>2571363.5112000001</v>
          </cell>
          <cell r="H221" t="str">
            <v>$</v>
          </cell>
        </row>
        <row r="222">
          <cell r="B222" t="str">
            <v>33 KV P.T.</v>
          </cell>
          <cell r="C222" t="str">
            <v>No.</v>
          </cell>
          <cell r="D222">
            <v>15001.62</v>
          </cell>
          <cell r="E222">
            <v>1236.1334880000002</v>
          </cell>
          <cell r="F222">
            <v>16237.753488</v>
          </cell>
          <cell r="H222" t="str">
            <v>$</v>
          </cell>
        </row>
        <row r="223">
          <cell r="B223" t="str">
            <v>22 KV P.T.</v>
          </cell>
          <cell r="C223" t="str">
            <v>No.</v>
          </cell>
          <cell r="D223">
            <v>15001.62</v>
          </cell>
          <cell r="E223">
            <v>1236.1334880000002</v>
          </cell>
          <cell r="F223">
            <v>16237.753488</v>
          </cell>
          <cell r="H223" t="str">
            <v>$</v>
          </cell>
        </row>
        <row r="224">
          <cell r="B224" t="str">
            <v>33 kV C. T. (400-200/1-1-1)</v>
          </cell>
          <cell r="C224" t="str">
            <v>No.</v>
          </cell>
          <cell r="D224">
            <v>20847.68</v>
          </cell>
          <cell r="E224">
            <v>0</v>
          </cell>
          <cell r="F224">
            <v>20847.68</v>
          </cell>
          <cell r="H224" t="str">
            <v>$</v>
          </cell>
        </row>
        <row r="225">
          <cell r="B225" t="str">
            <v>22 KV C.T. Three core.</v>
          </cell>
          <cell r="C225" t="str">
            <v>No.</v>
          </cell>
          <cell r="D225">
            <v>20847.68</v>
          </cell>
          <cell r="E225">
            <v>0</v>
          </cell>
          <cell r="F225">
            <v>20847.68</v>
          </cell>
          <cell r="H225" t="str">
            <v>$</v>
          </cell>
        </row>
        <row r="226">
          <cell r="B226" t="str">
            <v>30 V, 100 AH Lead Acid Battery  sets</v>
          </cell>
          <cell r="C226" t="str">
            <v>Sets</v>
          </cell>
          <cell r="D226">
            <v>13892.01</v>
          </cell>
          <cell r="E226">
            <v>0</v>
          </cell>
          <cell r="F226">
            <v>13892.01</v>
          </cell>
          <cell r="H226" t="str">
            <v>$</v>
          </cell>
        </row>
        <row r="227">
          <cell r="B227" t="str">
            <v>Battery chargers suitable  for above</v>
          </cell>
          <cell r="C227" t="str">
            <v>No.</v>
          </cell>
          <cell r="D227">
            <v>17360.47</v>
          </cell>
          <cell r="E227">
            <v>1430.5027280000002</v>
          </cell>
          <cell r="F227">
            <v>18790.972728000001</v>
          </cell>
          <cell r="H227" t="str">
            <v>$</v>
          </cell>
        </row>
        <row r="228">
          <cell r="B228" t="str">
            <v>Battery set 30 Volt, 100 AH with Battery charger</v>
          </cell>
          <cell r="C228" t="str">
            <v>Set</v>
          </cell>
          <cell r="F228">
            <v>32682.982728000003</v>
          </cell>
          <cell r="H228" t="str">
            <v>$</v>
          </cell>
        </row>
        <row r="229">
          <cell r="B229" t="str">
            <v>33 KV Lightning Arrestors  (Station type)</v>
          </cell>
          <cell r="C229" t="str">
            <v>Set</v>
          </cell>
          <cell r="D229">
            <v>8973.93</v>
          </cell>
          <cell r="E229">
            <v>739.45183200000008</v>
          </cell>
          <cell r="F229">
            <v>9713.3818320000009</v>
          </cell>
          <cell r="H229" t="str">
            <v>$</v>
          </cell>
        </row>
        <row r="230">
          <cell r="B230" t="str">
            <v>22 KV Lightning Arrestors  (Station type)</v>
          </cell>
          <cell r="C230" t="str">
            <v>set</v>
          </cell>
          <cell r="D230">
            <v>8973.93</v>
          </cell>
          <cell r="E230">
            <v>739.45183200000008</v>
          </cell>
          <cell r="F230">
            <v>9713.3818320000009</v>
          </cell>
          <cell r="H230" t="str">
            <v>$</v>
          </cell>
        </row>
        <row r="231">
          <cell r="B231" t="str">
            <v>Power Transformer 33/11 KV, 5 MVA</v>
          </cell>
          <cell r="C231" t="str">
            <v>No.</v>
          </cell>
          <cell r="D231">
            <v>3240015.9359999998</v>
          </cell>
          <cell r="E231">
            <v>266977.3131264</v>
          </cell>
          <cell r="F231">
            <v>3506993.2491263999</v>
          </cell>
          <cell r="H231" t="str">
            <v>$</v>
          </cell>
        </row>
        <row r="232">
          <cell r="B232" t="str">
            <v xml:space="preserve">Power Transformer 33/11 KV, 10 MVA </v>
          </cell>
          <cell r="C232" t="str">
            <v>No.</v>
          </cell>
          <cell r="D232">
            <v>5901090.6959999995</v>
          </cell>
          <cell r="E232">
            <v>486249.87335039995</v>
          </cell>
          <cell r="F232">
            <v>6387340.5693503991</v>
          </cell>
          <cell r="H232" t="str">
            <v>$</v>
          </cell>
        </row>
        <row r="235">
          <cell r="B235" t="str">
            <v>11 KV Lightning Arrestors  (Station type)</v>
          </cell>
          <cell r="C235" t="str">
            <v>set</v>
          </cell>
          <cell r="F235">
            <v>8091.2470660560002</v>
          </cell>
          <cell r="H235" t="str">
            <v>*</v>
          </cell>
        </row>
        <row r="236">
          <cell r="B236" t="str">
            <v xml:space="preserve">11 KV PT </v>
          </cell>
          <cell r="C236" t="str">
            <v>No.</v>
          </cell>
          <cell r="F236">
            <v>6486.27</v>
          </cell>
          <cell r="H236" t="str">
            <v>*</v>
          </cell>
        </row>
        <row r="237">
          <cell r="B237" t="str">
            <v>11 / .433 KV 25 KVA Transformer</v>
          </cell>
          <cell r="C237" t="str">
            <v>No</v>
          </cell>
          <cell r="F237">
            <v>67500</v>
          </cell>
          <cell r="H237" t="str">
            <v>*</v>
          </cell>
        </row>
        <row r="238">
          <cell r="B238" t="str">
            <v>11 KV  V cross arm with clamp</v>
          </cell>
          <cell r="C238" t="str">
            <v>No</v>
          </cell>
          <cell r="F238">
            <v>430.57136000000003</v>
          </cell>
          <cell r="H238" t="str">
            <v>*</v>
          </cell>
        </row>
        <row r="239">
          <cell r="B239" t="str">
            <v>22 KV  V cross arm with clamp</v>
          </cell>
          <cell r="C239" t="str">
            <v>No</v>
          </cell>
          <cell r="F239">
            <v>610.61112000000003</v>
          </cell>
          <cell r="H239" t="str">
            <v>*</v>
          </cell>
        </row>
        <row r="240">
          <cell r="B240" t="str">
            <v>33 KV  V Cross Arms</v>
          </cell>
          <cell r="C240" t="str">
            <v>No</v>
          </cell>
          <cell r="F240">
            <v>610.61112000000003</v>
          </cell>
          <cell r="H240" t="str">
            <v>*</v>
          </cell>
        </row>
        <row r="241">
          <cell r="B241" t="str">
            <v>11 KV 250 MVA OD switchgear comprising of 2 incomer &amp; 4 single feeders with associated OD pannels , Isolators CT &amp; PT etc</v>
          </cell>
          <cell r="C241" t="str">
            <v>Set</v>
          </cell>
          <cell r="F241">
            <v>1882933.0710959998</v>
          </cell>
          <cell r="H241" t="str">
            <v>*</v>
          </cell>
        </row>
        <row r="242">
          <cell r="B242" t="str">
            <v>11 KV 250 MVA O.D. Switch gear with one I/C+ one O/G</v>
          </cell>
          <cell r="C242" t="str">
            <v>Set</v>
          </cell>
          <cell r="F242">
            <v>537980.87745599996</v>
          </cell>
          <cell r="H242" t="str">
            <v>*</v>
          </cell>
        </row>
        <row r="243">
          <cell r="B243" t="str">
            <v>11 KV 250 MVA O.D. Switch gear with one I/C+ three O/G</v>
          </cell>
          <cell r="C243" t="str">
            <v>Set</v>
          </cell>
          <cell r="F243">
            <v>1075961.7549119999</v>
          </cell>
          <cell r="H243" t="str">
            <v>*</v>
          </cell>
        </row>
        <row r="244">
          <cell r="B244" t="str">
            <v>22 kv 500 MVA OD Switchgears comprising of 1 Incomer and 3 single feeder with associated OD panels, Islators, C.T. &amp; P.T. etc.</v>
          </cell>
          <cell r="C244" t="str">
            <v>Set</v>
          </cell>
          <cell r="F244">
            <v>2134499.2839199998</v>
          </cell>
          <cell r="H244" t="str">
            <v>*</v>
          </cell>
        </row>
        <row r="245">
          <cell r="B245" t="str">
            <v>11 KV 3 Phase, Residual voltage Transformer with terminal connectors.</v>
          </cell>
          <cell r="C245" t="str">
            <v>No</v>
          </cell>
          <cell r="F245">
            <v>23296</v>
          </cell>
          <cell r="H245" t="str">
            <v>*</v>
          </cell>
        </row>
        <row r="247">
          <cell r="B247" t="str">
            <v>11 KV 500 MVA ID switchgear comprising of one incomer ,3 O/G &amp; 1 B/C with associated OD panels, Isolators, CT &amp; PT etc.</v>
          </cell>
          <cell r="C247" t="str">
            <v>Set</v>
          </cell>
          <cell r="E247">
            <v>1168801.5959999999</v>
          </cell>
          <cell r="F247">
            <v>1168801.5959999999</v>
          </cell>
          <cell r="H247" t="str">
            <v>*</v>
          </cell>
        </row>
        <row r="248">
          <cell r="B248" t="str">
            <v>11 KV Capa. Bank 0.6 MVAR without switch</v>
          </cell>
          <cell r="C248" t="str">
            <v>Set</v>
          </cell>
          <cell r="F248">
            <v>42004</v>
          </cell>
          <cell r="H248" t="str">
            <v>*</v>
          </cell>
        </row>
        <row r="249">
          <cell r="B249" t="str">
            <v>11 KV CT 400 - 200 / 5 - 5 Indoor</v>
          </cell>
          <cell r="C249" t="str">
            <v>No</v>
          </cell>
          <cell r="F249">
            <v>5000</v>
          </cell>
          <cell r="H249" t="str">
            <v>*</v>
          </cell>
        </row>
        <row r="250">
          <cell r="B250" t="str">
            <v>11 KV CT 400 - 200 / 5 - 5 Outdoor</v>
          </cell>
          <cell r="C250" t="str">
            <v>No</v>
          </cell>
          <cell r="F250">
            <v>15000</v>
          </cell>
          <cell r="H250" t="str">
            <v>*</v>
          </cell>
        </row>
        <row r="251">
          <cell r="B251" t="str">
            <v>11 KV CT 400 - 200 / 5 - 5 Outdoor with Junction box</v>
          </cell>
          <cell r="C251" t="str">
            <v>No</v>
          </cell>
          <cell r="F251">
            <v>15000</v>
          </cell>
          <cell r="H251" t="str">
            <v>*</v>
          </cell>
        </row>
        <row r="252">
          <cell r="B252" t="str">
            <v>11 KV CT 600 - 300 / 5 - 5 Indoor</v>
          </cell>
          <cell r="C252" t="str">
            <v>No</v>
          </cell>
          <cell r="F252">
            <v>5000</v>
          </cell>
          <cell r="H252" t="str">
            <v>*</v>
          </cell>
        </row>
        <row r="253">
          <cell r="B253" t="str">
            <v>11 KV CT 600 - 300 / 5 - 5 Outdoor</v>
          </cell>
          <cell r="C253" t="str">
            <v>No</v>
          </cell>
          <cell r="F253">
            <v>15000</v>
          </cell>
          <cell r="H253" t="str">
            <v>*</v>
          </cell>
        </row>
        <row r="254">
          <cell r="B254" t="str">
            <v>CT - 11 KV 400 - 200 - 100/ 5-5-5 A / 3 Core I/D</v>
          </cell>
          <cell r="C254" t="str">
            <v>No</v>
          </cell>
          <cell r="F254">
            <v>18000</v>
          </cell>
        </row>
        <row r="255">
          <cell r="B255" t="str">
            <v>11 KV Feedar Pillar 2 Way</v>
          </cell>
          <cell r="C255" t="str">
            <v>No</v>
          </cell>
          <cell r="F255">
            <v>65000</v>
          </cell>
          <cell r="H255" t="str">
            <v>*</v>
          </cell>
        </row>
        <row r="256">
          <cell r="B256" t="str">
            <v>11 KV Guarding angle with clamp</v>
          </cell>
          <cell r="C256" t="str">
            <v>Kg</v>
          </cell>
          <cell r="F256">
            <v>34.92</v>
          </cell>
          <cell r="H256" t="str">
            <v>*</v>
          </cell>
        </row>
        <row r="257">
          <cell r="B257" t="str">
            <v>11 kV heat shrinkable Indoor termination joint kit for 3 C X 185 sqmm</v>
          </cell>
          <cell r="C257" t="str">
            <v>Kit</v>
          </cell>
          <cell r="F257">
            <v>1250</v>
          </cell>
          <cell r="H257" t="str">
            <v>*</v>
          </cell>
        </row>
        <row r="258">
          <cell r="B258" t="str">
            <v>11 kV heat shrinkable Indoor termination joint kit for 3 C X 120 sqmm</v>
          </cell>
          <cell r="C258" t="str">
            <v>Kit</v>
          </cell>
          <cell r="F258">
            <v>1250</v>
          </cell>
        </row>
        <row r="259">
          <cell r="B259" t="str">
            <v>11 kV heat shrinkable Indoor termination joint kit for 3 C X 240 sqmm</v>
          </cell>
          <cell r="C259" t="str">
            <v>Kit</v>
          </cell>
          <cell r="F259">
            <v>1285</v>
          </cell>
          <cell r="H259" t="str">
            <v>*</v>
          </cell>
        </row>
        <row r="260">
          <cell r="B260" t="str">
            <v>11 kV heat shrinkable Indoor termination joint kit for 3 C X 300 sqmm</v>
          </cell>
          <cell r="C260" t="str">
            <v>Kit</v>
          </cell>
          <cell r="F260">
            <v>1350</v>
          </cell>
          <cell r="H260" t="str">
            <v>*</v>
          </cell>
        </row>
        <row r="261">
          <cell r="B261" t="str">
            <v>11 kV heat shrinkable Indoor termination joint kit for 3 C X 95 sqmm</v>
          </cell>
          <cell r="C261" t="str">
            <v>Kit</v>
          </cell>
          <cell r="F261">
            <v>950</v>
          </cell>
          <cell r="H261" t="str">
            <v>*</v>
          </cell>
        </row>
        <row r="262">
          <cell r="B262" t="str">
            <v>11 kV heat shrinkable Outdoor termination joint kit for 3 C X 185 sqmm</v>
          </cell>
          <cell r="C262" t="str">
            <v>Kit</v>
          </cell>
          <cell r="F262">
            <v>1550</v>
          </cell>
          <cell r="H262" t="str">
            <v>*</v>
          </cell>
        </row>
        <row r="263">
          <cell r="B263" t="str">
            <v>11 kV heat shrinkable Outdoor termination joint kit for 3 C X 120 sqmm</v>
          </cell>
          <cell r="C263" t="str">
            <v>Kit</v>
          </cell>
          <cell r="F263">
            <v>1550</v>
          </cell>
          <cell r="H263" t="str">
            <v>*</v>
          </cell>
        </row>
        <row r="264">
          <cell r="B264" t="str">
            <v>11 kV heat shrinkable Outdoor termination joint kit for 3 C X 240 sqmm</v>
          </cell>
          <cell r="C264" t="str">
            <v>Kit</v>
          </cell>
          <cell r="F264">
            <v>1650</v>
          </cell>
          <cell r="H264" t="str">
            <v>*</v>
          </cell>
        </row>
        <row r="265">
          <cell r="B265" t="str">
            <v>11 kV heat shrinkable Outdoor termination joint kit for 3 C X 300 sqmm</v>
          </cell>
          <cell r="C265" t="str">
            <v>Kit</v>
          </cell>
          <cell r="F265">
            <v>1650</v>
          </cell>
          <cell r="H265" t="str">
            <v>*</v>
          </cell>
        </row>
        <row r="266">
          <cell r="B266" t="str">
            <v>11 kV heat shrinkable Outdoor termination joint kit for 3 C X 95 sqmm</v>
          </cell>
          <cell r="C266" t="str">
            <v>Kit</v>
          </cell>
          <cell r="F266">
            <v>1185</v>
          </cell>
          <cell r="H266" t="str">
            <v>*</v>
          </cell>
        </row>
        <row r="267">
          <cell r="B267" t="str">
            <v>11 kV heat shrinkable Straight through joint kit for 3 C X 185 sqmm</v>
          </cell>
          <cell r="C267" t="str">
            <v>Kit</v>
          </cell>
          <cell r="F267">
            <v>4100</v>
          </cell>
          <cell r="H267" t="str">
            <v>*</v>
          </cell>
        </row>
        <row r="268">
          <cell r="B268" t="str">
            <v>11 kV heat shrinkable Straight through joint kit for 3 C X 120 sqmm</v>
          </cell>
          <cell r="C268" t="str">
            <v>Kit</v>
          </cell>
          <cell r="F268">
            <v>4100</v>
          </cell>
          <cell r="H268" t="str">
            <v>*</v>
          </cell>
        </row>
        <row r="269">
          <cell r="B269" t="str">
            <v>11 kV heat shrinkable Straight through joint kit for 3 C X 240 sqmm</v>
          </cell>
          <cell r="C269" t="str">
            <v>Kit</v>
          </cell>
          <cell r="F269">
            <v>4300</v>
          </cell>
          <cell r="H269" t="str">
            <v>*</v>
          </cell>
        </row>
        <row r="270">
          <cell r="B270" t="str">
            <v>11 kV heat shrinkable Straight through joint kit for 3 C X 300 sqmm</v>
          </cell>
          <cell r="C270" t="str">
            <v>Kit</v>
          </cell>
          <cell r="F270">
            <v>4300</v>
          </cell>
          <cell r="H270" t="str">
            <v>*</v>
          </cell>
        </row>
        <row r="271">
          <cell r="B271" t="str">
            <v>11 kV heat shrinkable Straight through joint kit for 3 C X 95 sqmm</v>
          </cell>
          <cell r="C271" t="str">
            <v>Kit</v>
          </cell>
          <cell r="F271">
            <v>3400</v>
          </cell>
          <cell r="H271" t="str">
            <v>*</v>
          </cell>
        </row>
        <row r="272">
          <cell r="B272" t="str">
            <v xml:space="preserve">11 KV Isolator with  EB 400 A </v>
          </cell>
          <cell r="C272" t="str">
            <v>Set</v>
          </cell>
          <cell r="F272">
            <v>34944</v>
          </cell>
          <cell r="H272" t="str">
            <v>*</v>
          </cell>
        </row>
        <row r="273">
          <cell r="B273" t="str">
            <v xml:space="preserve">11 KV Isolator without  EB 400 A </v>
          </cell>
          <cell r="C273" t="str">
            <v>Set</v>
          </cell>
          <cell r="F273">
            <v>33000</v>
          </cell>
          <cell r="H273" t="str">
            <v>*</v>
          </cell>
        </row>
        <row r="274">
          <cell r="B274" t="str">
            <v>11 KV Top fitting with clamp</v>
          </cell>
          <cell r="C274" t="str">
            <v>No</v>
          </cell>
          <cell r="F274">
            <v>68</v>
          </cell>
          <cell r="H274" t="str">
            <v>*</v>
          </cell>
        </row>
        <row r="275">
          <cell r="B275" t="str">
            <v>11 KV VCB 400 A Indoor</v>
          </cell>
          <cell r="C275" t="str">
            <v>No</v>
          </cell>
          <cell r="F275">
            <v>325000</v>
          </cell>
          <cell r="H275" t="str">
            <v>*</v>
          </cell>
        </row>
        <row r="276">
          <cell r="B276" t="str">
            <v>11 KV VCB 400 A Outdoor</v>
          </cell>
          <cell r="C276" t="str">
            <v>No</v>
          </cell>
          <cell r="F276">
            <v>165000</v>
          </cell>
          <cell r="H276" t="str">
            <v>*</v>
          </cell>
        </row>
        <row r="277">
          <cell r="B277" t="str">
            <v>11 KV VCB 800 A Indoor</v>
          </cell>
          <cell r="C277" t="str">
            <v>No</v>
          </cell>
          <cell r="F277">
            <v>340000</v>
          </cell>
          <cell r="H277" t="str">
            <v>*</v>
          </cell>
        </row>
        <row r="278">
          <cell r="B278" t="str">
            <v>11 KV VCB 800 A Outdoor</v>
          </cell>
          <cell r="C278" t="str">
            <v>No</v>
          </cell>
          <cell r="F278">
            <v>227136</v>
          </cell>
          <cell r="H278" t="str">
            <v>*</v>
          </cell>
        </row>
        <row r="279">
          <cell r="B279" t="str">
            <v>11 KV VCB 800 A Outdoor with Structure &amp; CT mounting Bracket</v>
          </cell>
          <cell r="C279" t="str">
            <v>No</v>
          </cell>
          <cell r="F279">
            <v>227136</v>
          </cell>
          <cell r="H279" t="str">
            <v>*</v>
          </cell>
        </row>
        <row r="280">
          <cell r="B280" t="str">
            <v>22 KV VCB complete  800 Amp (O.D.)</v>
          </cell>
          <cell r="C280" t="str">
            <v>No.</v>
          </cell>
          <cell r="D280">
            <v>229715.17</v>
          </cell>
          <cell r="E280">
            <v>18928.530008000002</v>
          </cell>
          <cell r="F280">
            <v>248643.70000800001</v>
          </cell>
          <cell r="H280" t="str">
            <v>*</v>
          </cell>
        </row>
        <row r="281">
          <cell r="B281" t="str">
            <v>11 KV, 3 Phase, 400 amps. Isolator with earth switch, Double blade complete with set of insulators and terminal connectors.</v>
          </cell>
          <cell r="C281" t="str">
            <v>No</v>
          </cell>
          <cell r="F281">
            <v>40000</v>
          </cell>
          <cell r="H281" t="str">
            <v>*</v>
          </cell>
        </row>
        <row r="282">
          <cell r="B282" t="str">
            <v>11kV 250 MVA OD switchgear comprising of one incomer and 3 single feeders withassociated o.d.panels</v>
          </cell>
          <cell r="C282" t="str">
            <v>set</v>
          </cell>
          <cell r="F282">
            <v>1347693.68</v>
          </cell>
          <cell r="H282" t="str">
            <v>*</v>
          </cell>
        </row>
        <row r="283">
          <cell r="B283" t="str">
            <v>11 KV 250 MVA OD switchgear comprising of one incomer ,3 O/G &amp; 1 B/C with associated OD panels, Isolators, CT &amp; PT etc.</v>
          </cell>
          <cell r="C283" t="str">
            <v>set</v>
          </cell>
          <cell r="F283">
            <v>1344952.19364</v>
          </cell>
          <cell r="H283" t="str">
            <v>*</v>
          </cell>
        </row>
        <row r="284">
          <cell r="B284" t="str">
            <v>152x152 mm Cross Arm clamp</v>
          </cell>
          <cell r="C284" t="str">
            <v>Pair</v>
          </cell>
          <cell r="F284">
            <v>173.18</v>
          </cell>
          <cell r="H284" t="str">
            <v>*</v>
          </cell>
        </row>
        <row r="285">
          <cell r="B285" t="str">
            <v>152x152 mm pole clamps</v>
          </cell>
          <cell r="C285" t="str">
            <v>Pair</v>
          </cell>
          <cell r="F285">
            <v>173.18</v>
          </cell>
          <cell r="H285" t="str">
            <v>*</v>
          </cell>
        </row>
        <row r="286">
          <cell r="B286" t="str">
            <v>22 kV Heat shrik Indoor termination joint (Al) kit for XLPE 3 C X 240 sqmm</v>
          </cell>
          <cell r="C286" t="str">
            <v>Kit</v>
          </cell>
          <cell r="F286">
            <v>7335</v>
          </cell>
          <cell r="H286" t="str">
            <v>*</v>
          </cell>
        </row>
        <row r="287">
          <cell r="B287" t="str">
            <v>22 kV Heat shrik Indoor termination joint (Al) kit for XLPE 3 C X 95 sqmm</v>
          </cell>
          <cell r="C287" t="str">
            <v>Kit</v>
          </cell>
          <cell r="F287">
            <v>7335</v>
          </cell>
          <cell r="H287" t="str">
            <v>*</v>
          </cell>
        </row>
        <row r="288">
          <cell r="B288" t="str">
            <v>22 kV Heat shrik Outdoor termination joint (Al) kit for XLPE 3 C X 300 sqmm</v>
          </cell>
          <cell r="C288" t="str">
            <v>Kit</v>
          </cell>
          <cell r="F288">
            <v>11150</v>
          </cell>
          <cell r="H288" t="str">
            <v>*</v>
          </cell>
        </row>
        <row r="289">
          <cell r="B289" t="str">
            <v>22 KV Lightning Arrestors  (Screw type)</v>
          </cell>
          <cell r="C289" t="str">
            <v>Set</v>
          </cell>
          <cell r="F289">
            <v>9556.4699999999993</v>
          </cell>
          <cell r="H289" t="str">
            <v>*</v>
          </cell>
        </row>
        <row r="290">
          <cell r="B290" t="str">
            <v>22 KV Post Insulator</v>
          </cell>
          <cell r="C290" t="str">
            <v>Nos</v>
          </cell>
          <cell r="F290">
            <v>750</v>
          </cell>
          <cell r="H290" t="str">
            <v>*</v>
          </cell>
        </row>
        <row r="291">
          <cell r="B291" t="str">
            <v>22 KV Transformer CR Panel With 1 Amp relay</v>
          </cell>
          <cell r="C291" t="str">
            <v>Set</v>
          </cell>
          <cell r="F291">
            <v>67474.080000000002</v>
          </cell>
          <cell r="H291" t="str">
            <v>*</v>
          </cell>
        </row>
        <row r="292">
          <cell r="B292" t="str">
            <v>33 kV Heat shrik Indoor termination joint (Al) kit for XLPE 3 C X 300 sqmm</v>
          </cell>
          <cell r="C292" t="str">
            <v>Kit</v>
          </cell>
          <cell r="F292">
            <v>11500</v>
          </cell>
          <cell r="H292" t="str">
            <v>*</v>
          </cell>
        </row>
        <row r="293">
          <cell r="B293" t="str">
            <v>33 kV Heat shrik Outdoor termination joint (Al) kit for XLPE 3 C X 300 sqmm</v>
          </cell>
          <cell r="C293" t="str">
            <v>Kit</v>
          </cell>
          <cell r="F293">
            <v>15470</v>
          </cell>
          <cell r="H293" t="str">
            <v>*</v>
          </cell>
        </row>
        <row r="294">
          <cell r="B294" t="str">
            <v>33 kV Heat shrik Straight through joint (Al) kit for XLPE 3 C X 300 sqmm</v>
          </cell>
          <cell r="C294" t="str">
            <v>Kit</v>
          </cell>
          <cell r="F294">
            <v>30000</v>
          </cell>
          <cell r="H294" t="str">
            <v>*</v>
          </cell>
        </row>
        <row r="295">
          <cell r="B295" t="str">
            <v>33 KV LA 9 KA</v>
          </cell>
          <cell r="C295" t="str">
            <v>Set</v>
          </cell>
          <cell r="F295">
            <v>13310.67</v>
          </cell>
          <cell r="H295" t="str">
            <v>*</v>
          </cell>
        </row>
        <row r="296">
          <cell r="B296" t="str">
            <v>33 KV Post Insulator</v>
          </cell>
          <cell r="C296" t="str">
            <v>No</v>
          </cell>
          <cell r="F296">
            <v>750</v>
          </cell>
          <cell r="H296" t="str">
            <v>*</v>
          </cell>
        </row>
        <row r="297">
          <cell r="B297" t="str">
            <v>33 KV Top Fitting</v>
          </cell>
          <cell r="C297" t="str">
            <v>No</v>
          </cell>
          <cell r="F297">
            <v>257.47680000000003</v>
          </cell>
          <cell r="H297" t="str">
            <v>*</v>
          </cell>
        </row>
        <row r="298">
          <cell r="B298" t="str">
            <v>22 KV Top Fitting</v>
          </cell>
          <cell r="C298" t="str">
            <v>No</v>
          </cell>
          <cell r="F298">
            <v>257.47680000000003</v>
          </cell>
          <cell r="H298" t="str">
            <v>*</v>
          </cell>
        </row>
        <row r="299">
          <cell r="B299" t="str">
            <v>33 KV Transformer CR Panel With 1 Amp relay</v>
          </cell>
          <cell r="C299" t="str">
            <v>Set</v>
          </cell>
          <cell r="F299">
            <v>67474.080000000002</v>
          </cell>
          <cell r="H299" t="str">
            <v>*</v>
          </cell>
        </row>
        <row r="300">
          <cell r="B300" t="str">
            <v>33 KV Transformer CR Panel With Differential</v>
          </cell>
          <cell r="C300" t="str">
            <v>Set</v>
          </cell>
          <cell r="F300">
            <v>140960.70000000001</v>
          </cell>
          <cell r="H300" t="str">
            <v>*</v>
          </cell>
        </row>
        <row r="301">
          <cell r="B301" t="str">
            <v>9 KV, 10 KA, 1 Ph. Metal Oxide (Gapless) Lightning Arresters with terminal connectors.</v>
          </cell>
          <cell r="C301" t="str">
            <v>Set</v>
          </cell>
          <cell r="F301">
            <v>6989</v>
          </cell>
          <cell r="H301" t="str">
            <v>*</v>
          </cell>
        </row>
        <row r="302">
          <cell r="B302" t="str">
            <v>AAAC 80 sqmm</v>
          </cell>
          <cell r="C302" t="str">
            <v>Rmt</v>
          </cell>
          <cell r="F302">
            <v>35.6</v>
          </cell>
          <cell r="H302" t="str">
            <v>*</v>
          </cell>
        </row>
        <row r="303">
          <cell r="B303" t="str">
            <v>Aluminium Jointing  Sleeve for 100 Sq mm ACSR</v>
          </cell>
          <cell r="C303" t="str">
            <v>No</v>
          </cell>
          <cell r="F303">
            <v>100</v>
          </cell>
          <cell r="H303" t="str">
            <v>*</v>
          </cell>
        </row>
        <row r="304">
          <cell r="B304" t="str">
            <v>Aluminium Jointing  Sleeve for 30 Sq mm ACSR</v>
          </cell>
          <cell r="C304" t="str">
            <v>No</v>
          </cell>
          <cell r="F304">
            <v>100</v>
          </cell>
          <cell r="H304" t="str">
            <v>*</v>
          </cell>
        </row>
        <row r="305">
          <cell r="B305" t="str">
            <v>Aluminium Jointing  Sleeve for 55 Sq mm AAAC</v>
          </cell>
          <cell r="C305" t="str">
            <v>No</v>
          </cell>
          <cell r="F305">
            <v>100</v>
          </cell>
          <cell r="H305" t="str">
            <v>*</v>
          </cell>
        </row>
        <row r="306">
          <cell r="B306" t="str">
            <v>Armoured Copper control cable 12C X 2.5 Sq mm</v>
          </cell>
          <cell r="C306" t="str">
            <v>Mtr</v>
          </cell>
          <cell r="F306">
            <v>139.9</v>
          </cell>
          <cell r="H306" t="str">
            <v>*</v>
          </cell>
        </row>
        <row r="307">
          <cell r="B307" t="str">
            <v>Armoured Copper control cable 19C X 2.5 Sq mm</v>
          </cell>
          <cell r="C307" t="str">
            <v>Mtr</v>
          </cell>
          <cell r="F307">
            <v>214.2</v>
          </cell>
          <cell r="H307" t="str">
            <v>*</v>
          </cell>
        </row>
        <row r="308">
          <cell r="B308" t="str">
            <v>Armoured Copper control cable 4C X 2.5 Sq mm</v>
          </cell>
          <cell r="C308" t="str">
            <v>Mtr</v>
          </cell>
          <cell r="F308">
            <v>156.94</v>
          </cell>
          <cell r="H308" t="str">
            <v>*</v>
          </cell>
        </row>
        <row r="309">
          <cell r="B309" t="str">
            <v>Armoured Copper control cable 2Cx4 sq.mm.</v>
          </cell>
          <cell r="C309" t="str">
            <v>RMT</v>
          </cell>
          <cell r="D309">
            <v>47.515360000000001</v>
          </cell>
          <cell r="E309">
            <v>3.9152656640000005</v>
          </cell>
          <cell r="F309">
            <v>51.430625664000004</v>
          </cell>
          <cell r="H309" t="str">
            <v>*</v>
          </cell>
        </row>
        <row r="310">
          <cell r="B310" t="str">
            <v>Black bituminus paint</v>
          </cell>
          <cell r="C310" t="str">
            <v>Ltr</v>
          </cell>
          <cell r="F310">
            <v>37</v>
          </cell>
          <cell r="H310" t="str">
            <v>*</v>
          </cell>
        </row>
        <row r="311">
          <cell r="B311" t="str">
            <v>C&amp;R  Panel  for  11 kV Outgoing  Feeder OD</v>
          </cell>
          <cell r="C311" t="str">
            <v>No</v>
          </cell>
          <cell r="F311">
            <v>84269.645856000003</v>
          </cell>
          <cell r="H311" t="str">
            <v>*</v>
          </cell>
        </row>
        <row r="312">
          <cell r="B312" t="str">
            <v>C&amp;R  Panel  for  Capacitor Bank</v>
          </cell>
          <cell r="C312" t="str">
            <v>No</v>
          </cell>
          <cell r="F312">
            <v>57348.831672</v>
          </cell>
          <cell r="H312" t="str">
            <v>*</v>
          </cell>
        </row>
        <row r="313">
          <cell r="B313" t="str">
            <v>Capacitor Bank 11 KV  1.2 MVAR ( 200 KVAR x 6 ) Single Star connected with Internal fuses, Interconnected mounting Structure, Insulators &amp; Other Accessories</v>
          </cell>
          <cell r="C313" t="str">
            <v>Set</v>
          </cell>
          <cell r="F313">
            <v>900000</v>
          </cell>
          <cell r="H313" t="str">
            <v>*</v>
          </cell>
        </row>
        <row r="314">
          <cell r="B314" t="str">
            <v>Capacitor banks wit Switchgear 11 KV 3 MVAR</v>
          </cell>
          <cell r="C314" t="str">
            <v>Set</v>
          </cell>
          <cell r="F314">
            <v>1351000</v>
          </cell>
          <cell r="H314" t="str">
            <v>*</v>
          </cell>
        </row>
        <row r="315">
          <cell r="B315" t="str">
            <v>Clamp for PT</v>
          </cell>
          <cell r="C315" t="str">
            <v>No</v>
          </cell>
          <cell r="F315">
            <v>1125</v>
          </cell>
          <cell r="H315" t="str">
            <v>*</v>
          </cell>
        </row>
        <row r="316">
          <cell r="B316" t="str">
            <v>Clamp for CT</v>
          </cell>
          <cell r="C316" t="str">
            <v>No</v>
          </cell>
          <cell r="F316">
            <v>1125</v>
          </cell>
          <cell r="H316" t="str">
            <v>*</v>
          </cell>
        </row>
        <row r="317">
          <cell r="B317" t="str">
            <v>Clamps for 33 KV V.C.B.</v>
          </cell>
          <cell r="C317" t="str">
            <v>No</v>
          </cell>
          <cell r="F317">
            <v>1610</v>
          </cell>
          <cell r="H317" t="str">
            <v>*</v>
          </cell>
        </row>
        <row r="318">
          <cell r="B318" t="str">
            <v>Clamp for T/F Bushing special  type  with  tinned  copper  and  Al  Palm</v>
          </cell>
          <cell r="C318" t="str">
            <v>No</v>
          </cell>
          <cell r="F318">
            <v>3222.7</v>
          </cell>
          <cell r="H318" t="str">
            <v>*</v>
          </cell>
        </row>
        <row r="319">
          <cell r="B319" t="str">
            <v>Clamps for 100 x 116 mm  RSJ Pole Stay</v>
          </cell>
          <cell r="C319" t="str">
            <v>Pair</v>
          </cell>
          <cell r="F319">
            <v>116</v>
          </cell>
          <cell r="H319" t="str">
            <v>*</v>
          </cell>
        </row>
        <row r="320">
          <cell r="B320" t="str">
            <v>Clamps for 152 x 152 mm  RSJ Pole Stay</v>
          </cell>
          <cell r="C320" t="str">
            <v>Pair</v>
          </cell>
          <cell r="F320">
            <v>173</v>
          </cell>
          <cell r="H320" t="str">
            <v>*</v>
          </cell>
        </row>
        <row r="321">
          <cell r="B321" t="str">
            <v>Clamps for 33 KV C.T.</v>
          </cell>
          <cell r="C321" t="str">
            <v>No</v>
          </cell>
          <cell r="F321">
            <v>1125</v>
          </cell>
          <cell r="H321" t="str">
            <v>*</v>
          </cell>
        </row>
        <row r="322">
          <cell r="B322" t="str">
            <v>Clamps for 33 KV Isolator</v>
          </cell>
          <cell r="C322" t="str">
            <v>No</v>
          </cell>
          <cell r="F322">
            <v>805</v>
          </cell>
          <cell r="H322" t="str">
            <v>*</v>
          </cell>
        </row>
        <row r="323">
          <cell r="B323" t="str">
            <v>Clamps for 33 KV P.T.</v>
          </cell>
          <cell r="C323" t="str">
            <v>No</v>
          </cell>
          <cell r="F323">
            <v>1125</v>
          </cell>
          <cell r="H323" t="str">
            <v>*</v>
          </cell>
        </row>
        <row r="324">
          <cell r="B324" t="str">
            <v>Coal</v>
          </cell>
          <cell r="C324" t="str">
            <v>Kg.</v>
          </cell>
          <cell r="F324">
            <v>4</v>
          </cell>
          <cell r="H324" t="str">
            <v>*</v>
          </cell>
        </row>
        <row r="325">
          <cell r="B325" t="str">
            <v>Concreting ration 1:4:8</v>
          </cell>
          <cell r="C325" t="str">
            <v>CMtr</v>
          </cell>
          <cell r="F325">
            <v>2850</v>
          </cell>
          <cell r="H325" t="str">
            <v>*</v>
          </cell>
        </row>
        <row r="326">
          <cell r="B326" t="str">
            <v>Concreting ration 1:3:6</v>
          </cell>
          <cell r="C326" t="str">
            <v>CMtr</v>
          </cell>
          <cell r="F326">
            <v>3344</v>
          </cell>
          <cell r="H326" t="str">
            <v>*</v>
          </cell>
        </row>
        <row r="327">
          <cell r="B327" t="str">
            <v xml:space="preserve">Connectors for T/F Bushing </v>
          </cell>
          <cell r="C327" t="str">
            <v>Nos.</v>
          </cell>
          <cell r="F327">
            <v>3222.7</v>
          </cell>
          <cell r="H327" t="str">
            <v>*</v>
          </cell>
        </row>
        <row r="328">
          <cell r="B328" t="str">
            <v>Control Panel complete with NDR,UV,OV &amp; 2 O/C + 1 E/F  and Time delay relay  and accessories.</v>
          </cell>
          <cell r="C328" t="str">
            <v>No</v>
          </cell>
          <cell r="F328">
            <v>67474.080000000002</v>
          </cell>
          <cell r="H328" t="str">
            <v>*</v>
          </cell>
        </row>
        <row r="329">
          <cell r="B329" t="str">
            <v>CT 200 -100 / 5 - 5 Amp11 KV 1 Ph. Oil filled Out Door Type with Terminal connections</v>
          </cell>
          <cell r="C329" t="str">
            <v>No</v>
          </cell>
          <cell r="F329">
            <v>14000</v>
          </cell>
          <cell r="H329" t="str">
            <v>*</v>
          </cell>
        </row>
        <row r="330">
          <cell r="B330" t="str">
            <v>Cutpoint channel - 11 KV</v>
          </cell>
          <cell r="C330" t="str">
            <v>Pair</v>
          </cell>
          <cell r="F330">
            <v>627</v>
          </cell>
          <cell r="H330" t="str">
            <v>*</v>
          </cell>
        </row>
        <row r="331">
          <cell r="B331" t="str">
            <v>Cutpoint channel - 33 / 22 KV</v>
          </cell>
          <cell r="C331" t="str">
            <v>Pair</v>
          </cell>
          <cell r="F331">
            <v>1015</v>
          </cell>
          <cell r="H331" t="str">
            <v>*</v>
          </cell>
        </row>
        <row r="332">
          <cell r="B332" t="str">
            <v>Danger Board in yard.</v>
          </cell>
          <cell r="C332" t="str">
            <v>No</v>
          </cell>
          <cell r="F332">
            <v>40</v>
          </cell>
          <cell r="H332" t="str">
            <v>*</v>
          </cell>
        </row>
        <row r="333">
          <cell r="B333" t="str">
            <v>DTC  Metering  Cabinet ( Box )</v>
          </cell>
          <cell r="C333" t="str">
            <v>No</v>
          </cell>
          <cell r="F333">
            <v>3500</v>
          </cell>
          <cell r="H333" t="str">
            <v>*</v>
          </cell>
        </row>
        <row r="334">
          <cell r="B334" t="str">
            <v>Earthing Sets H.T of C.I.pipe 150 mm 3 mtr.</v>
          </cell>
          <cell r="C334" t="str">
            <v>No.</v>
          </cell>
          <cell r="F334">
            <v>5500</v>
          </cell>
          <cell r="H334" t="str">
            <v>*</v>
          </cell>
        </row>
        <row r="335">
          <cell r="B335" t="str">
            <v>Earthing Replenishment for DTC</v>
          </cell>
          <cell r="C335" t="str">
            <v>Set</v>
          </cell>
          <cell r="F335">
            <v>10000</v>
          </cell>
          <cell r="H335" t="str">
            <v>*</v>
          </cell>
        </row>
        <row r="336">
          <cell r="B336" t="str">
            <v xml:space="preserve">Electron  Powder </v>
          </cell>
          <cell r="C336" t="str">
            <v>Kg</v>
          </cell>
          <cell r="F336">
            <v>7</v>
          </cell>
          <cell r="H336" t="str">
            <v>*</v>
          </cell>
        </row>
        <row r="337">
          <cell r="B337" t="str">
            <v>Aluminium Bobbins for neutral</v>
          </cell>
          <cell r="C337" t="str">
            <v>No.</v>
          </cell>
          <cell r="F337">
            <v>27</v>
          </cell>
          <cell r="H337" t="str">
            <v>*</v>
          </cell>
        </row>
        <row r="338">
          <cell r="B338" t="str">
            <v>Fire Extinguisher with stand</v>
          </cell>
          <cell r="C338" t="str">
            <v>Set</v>
          </cell>
          <cell r="F338">
            <v>4000</v>
          </cell>
          <cell r="H338" t="str">
            <v>*</v>
          </cell>
        </row>
        <row r="339">
          <cell r="B339" t="str">
            <v>Furniture for S/Stn.</v>
          </cell>
          <cell r="C339" t="str">
            <v>L.S.</v>
          </cell>
          <cell r="F339">
            <v>5000</v>
          </cell>
          <cell r="H339" t="str">
            <v>*</v>
          </cell>
        </row>
        <row r="340">
          <cell r="B340" t="str">
            <v>Flood lights with control gear box &amp; 250w SV Lamp</v>
          </cell>
          <cell r="C340" t="str">
            <v>No</v>
          </cell>
          <cell r="F340">
            <v>2800</v>
          </cell>
          <cell r="H340" t="str">
            <v>*</v>
          </cell>
        </row>
        <row r="341">
          <cell r="B341" t="str">
            <v>Foundation for 11 kV Isolators</v>
          </cell>
          <cell r="F341">
            <v>2850</v>
          </cell>
          <cell r="H341" t="str">
            <v>*</v>
          </cell>
        </row>
        <row r="342">
          <cell r="B342" t="str">
            <v>Foundation for 11 kV Isolators without EB</v>
          </cell>
          <cell r="F342">
            <v>2850</v>
          </cell>
          <cell r="H342" t="str">
            <v>*</v>
          </cell>
        </row>
        <row r="343">
          <cell r="B343" t="str">
            <v>Foundation for 11 kV Lightning Arrestor</v>
          </cell>
          <cell r="F343">
            <v>2850</v>
          </cell>
          <cell r="H343" t="str">
            <v>*</v>
          </cell>
        </row>
        <row r="344">
          <cell r="B344" t="str">
            <v>Foundation for 11 kV C.Ts</v>
          </cell>
          <cell r="F344">
            <v>2850</v>
          </cell>
          <cell r="H344" t="str">
            <v>*</v>
          </cell>
        </row>
        <row r="345">
          <cell r="B345" t="str">
            <v>Foundation for 11 kV P.Ts</v>
          </cell>
          <cell r="F345">
            <v>2850</v>
          </cell>
          <cell r="H345" t="str">
            <v>*</v>
          </cell>
        </row>
        <row r="346">
          <cell r="B346" t="str">
            <v>Foundation for 11 kV Breaker</v>
          </cell>
          <cell r="F346">
            <v>2850</v>
          </cell>
          <cell r="H346" t="str">
            <v>*</v>
          </cell>
        </row>
        <row r="347">
          <cell r="B347" t="str">
            <v>Foundation for Gantry Structures</v>
          </cell>
          <cell r="F347">
            <v>2850</v>
          </cell>
          <cell r="H347" t="str">
            <v>*</v>
          </cell>
        </row>
        <row r="348">
          <cell r="B348" t="str">
            <v>Foundation for 22 kV Isolators</v>
          </cell>
          <cell r="F348">
            <v>2850</v>
          </cell>
          <cell r="H348" t="str">
            <v>*</v>
          </cell>
        </row>
        <row r="349">
          <cell r="B349" t="str">
            <v>Foundation for 22 kV Isolators without EB</v>
          </cell>
          <cell r="F349">
            <v>2850</v>
          </cell>
          <cell r="H349" t="str">
            <v>*</v>
          </cell>
        </row>
        <row r="350">
          <cell r="B350" t="str">
            <v>Foundation for 22 kV Lightning Arrestor</v>
          </cell>
          <cell r="F350">
            <v>2850</v>
          </cell>
          <cell r="H350" t="str">
            <v>*</v>
          </cell>
        </row>
        <row r="351">
          <cell r="B351" t="str">
            <v>Foundation for 22 kV C.Ts</v>
          </cell>
          <cell r="F351">
            <v>2850</v>
          </cell>
          <cell r="H351" t="str">
            <v>*</v>
          </cell>
        </row>
        <row r="352">
          <cell r="B352" t="str">
            <v>Foundation for 22 kV Breaker</v>
          </cell>
          <cell r="F352">
            <v>2850</v>
          </cell>
          <cell r="H352" t="str">
            <v>*</v>
          </cell>
        </row>
        <row r="353">
          <cell r="B353" t="str">
            <v>Foundation for Gantry Structures</v>
          </cell>
          <cell r="F353">
            <v>2850</v>
          </cell>
          <cell r="H353" t="str">
            <v>*</v>
          </cell>
        </row>
        <row r="354">
          <cell r="B354" t="str">
            <v>Foundation for 33 kV Isolators with EB</v>
          </cell>
          <cell r="F354">
            <v>2850</v>
          </cell>
          <cell r="H354" t="str">
            <v>*</v>
          </cell>
        </row>
        <row r="355">
          <cell r="B355" t="str">
            <v>Foundation for 33 kV Isolators without EB</v>
          </cell>
          <cell r="F355">
            <v>2850</v>
          </cell>
          <cell r="H355" t="str">
            <v>*</v>
          </cell>
        </row>
        <row r="356">
          <cell r="B356" t="str">
            <v>Foundation for 33 kV Lightning Arrestor</v>
          </cell>
          <cell r="F356">
            <v>2850</v>
          </cell>
          <cell r="H356" t="str">
            <v>*</v>
          </cell>
        </row>
        <row r="357">
          <cell r="B357" t="str">
            <v>Foundation for 33 kV C.Ts</v>
          </cell>
          <cell r="F357">
            <v>2850</v>
          </cell>
          <cell r="H357" t="str">
            <v>*</v>
          </cell>
        </row>
        <row r="358">
          <cell r="B358" t="str">
            <v>Foundation for 33 kV P.Ts</v>
          </cell>
          <cell r="F358">
            <v>2850</v>
          </cell>
          <cell r="H358" t="str">
            <v>*</v>
          </cell>
        </row>
        <row r="359">
          <cell r="B359" t="str">
            <v>Foundation for 33 kV Breaker</v>
          </cell>
          <cell r="F359">
            <v>2850</v>
          </cell>
          <cell r="H359" t="str">
            <v>*</v>
          </cell>
        </row>
        <row r="360">
          <cell r="B360" t="str">
            <v>Foundation for Gantry Structures</v>
          </cell>
          <cell r="F360">
            <v>2850</v>
          </cell>
          <cell r="H360" t="str">
            <v>*</v>
          </cell>
        </row>
        <row r="361">
          <cell r="B361" t="str">
            <v>HT Pillar Foundation</v>
          </cell>
          <cell r="F361">
            <v>10000</v>
          </cell>
          <cell r="H361" t="str">
            <v>*</v>
          </cell>
        </row>
        <row r="362">
          <cell r="B362" t="str">
            <v>G.I. Pipe 110 mm</v>
          </cell>
          <cell r="C362" t="str">
            <v>Mtr</v>
          </cell>
          <cell r="F362">
            <v>160</v>
          </cell>
          <cell r="H362" t="str">
            <v>*</v>
          </cell>
        </row>
        <row r="363">
          <cell r="B363" t="str">
            <v>G.I.Nut Bolts</v>
          </cell>
          <cell r="C363" t="str">
            <v>Kg</v>
          </cell>
          <cell r="F363">
            <v>60</v>
          </cell>
          <cell r="H363" t="str">
            <v>*</v>
          </cell>
        </row>
        <row r="364">
          <cell r="B364" t="str">
            <v>G.I.Nut Boltss Washer &amp; Misc Material</v>
          </cell>
          <cell r="C364" t="str">
            <v>L.S</v>
          </cell>
          <cell r="F364">
            <v>1500</v>
          </cell>
          <cell r="H364" t="str">
            <v>*</v>
          </cell>
        </row>
        <row r="365">
          <cell r="B365" t="str">
            <v>GI Pipe 20 mm</v>
          </cell>
          <cell r="C365" t="str">
            <v>Mtr</v>
          </cell>
          <cell r="F365">
            <v>47</v>
          </cell>
          <cell r="H365" t="str">
            <v>*</v>
          </cell>
        </row>
        <row r="366">
          <cell r="B366" t="str">
            <v>GI Pipe 25 mm</v>
          </cell>
          <cell r="C366" t="str">
            <v>Mtr</v>
          </cell>
          <cell r="F366">
            <v>59</v>
          </cell>
          <cell r="H366" t="str">
            <v>*</v>
          </cell>
        </row>
        <row r="367">
          <cell r="B367" t="str">
            <v>Gantry Structures</v>
          </cell>
          <cell r="F367">
            <v>45</v>
          </cell>
          <cell r="H367" t="str">
            <v>*</v>
          </cell>
        </row>
        <row r="368">
          <cell r="B368" t="str">
            <v>Half round cement pipe ( 150mm X 1mtr)</v>
          </cell>
          <cell r="C368" t="str">
            <v>No</v>
          </cell>
          <cell r="F368">
            <v>78</v>
          </cell>
          <cell r="H368" t="str">
            <v>*</v>
          </cell>
        </row>
        <row r="369">
          <cell r="B369" t="str">
            <v>Hot dip Galvanised Elevating Structure for Capacitor Bank &amp; RVT, Isolator, VCB etc.</v>
          </cell>
          <cell r="C369" t="str">
            <v>Set</v>
          </cell>
          <cell r="F369">
            <v>40000</v>
          </cell>
          <cell r="H369" t="str">
            <v>*</v>
          </cell>
        </row>
        <row r="370">
          <cell r="B370" t="str">
            <v>Jointing Sleeves for Conductor.</v>
          </cell>
          <cell r="C370" t="str">
            <v>No</v>
          </cell>
          <cell r="F370">
            <v>30</v>
          </cell>
          <cell r="H370" t="str">
            <v>*</v>
          </cell>
        </row>
        <row r="371">
          <cell r="B371" t="str">
            <v>L.Board with clamp</v>
          </cell>
          <cell r="C371" t="str">
            <v>No</v>
          </cell>
          <cell r="F371">
            <v>200</v>
          </cell>
          <cell r="H371" t="str">
            <v>*</v>
          </cell>
        </row>
        <row r="372">
          <cell r="B372" t="str">
            <v>L.T. 2 Core Cable 2.5 sqmm Armoured</v>
          </cell>
          <cell r="C372" t="str">
            <v>Mtr</v>
          </cell>
          <cell r="F372">
            <v>63.25</v>
          </cell>
          <cell r="H372" t="str">
            <v>*</v>
          </cell>
        </row>
        <row r="373">
          <cell r="B373" t="str">
            <v>L.T. 2 Core Cable 2.5 sqmm Un-armoured</v>
          </cell>
          <cell r="C373" t="str">
            <v>Mtr</v>
          </cell>
          <cell r="F373">
            <v>42.13</v>
          </cell>
          <cell r="H373" t="str">
            <v>*</v>
          </cell>
        </row>
        <row r="374">
          <cell r="B374" t="str">
            <v>L.T. 2 Core Cable 4 sqmm Armoured</v>
          </cell>
          <cell r="C374" t="str">
            <v>Mtr</v>
          </cell>
          <cell r="F374">
            <v>70</v>
          </cell>
          <cell r="H374" t="str">
            <v>*</v>
          </cell>
        </row>
        <row r="375">
          <cell r="B375" t="str">
            <v>L.T. 2 Core Cable 4 sqmm Un-armoured</v>
          </cell>
          <cell r="C375" t="str">
            <v>Mtr</v>
          </cell>
          <cell r="F375">
            <v>45</v>
          </cell>
          <cell r="H375" t="str">
            <v>*</v>
          </cell>
        </row>
        <row r="376">
          <cell r="B376" t="str">
            <v>L.T. Feedar Pillar 4 Way</v>
          </cell>
          <cell r="C376" t="str">
            <v>No</v>
          </cell>
          <cell r="F376">
            <v>19500</v>
          </cell>
          <cell r="H376" t="str">
            <v>*</v>
          </cell>
        </row>
        <row r="377">
          <cell r="B377" t="str">
            <v>L.T. Feedar Pillar 6 Way</v>
          </cell>
          <cell r="C377" t="str">
            <v>No</v>
          </cell>
          <cell r="F377">
            <v>25500</v>
          </cell>
          <cell r="H377" t="str">
            <v>*</v>
          </cell>
        </row>
        <row r="378">
          <cell r="B378" t="str">
            <v>L.T. Four pin cross arm with clamp</v>
          </cell>
          <cell r="C378" t="str">
            <v>No</v>
          </cell>
          <cell r="F378">
            <v>440</v>
          </cell>
          <cell r="H378" t="str">
            <v>*</v>
          </cell>
        </row>
        <row r="379">
          <cell r="B379" t="str">
            <v xml:space="preserve">L.T. Mini Feedar Pillar </v>
          </cell>
          <cell r="C379" t="str">
            <v>No</v>
          </cell>
          <cell r="F379">
            <v>7500</v>
          </cell>
          <cell r="H379" t="str">
            <v>*</v>
          </cell>
        </row>
        <row r="380">
          <cell r="B380" t="str">
            <v>L.T. PVC armoured cable 2/C 50 Sq.mm</v>
          </cell>
          <cell r="C380" t="str">
            <v>mtr</v>
          </cell>
          <cell r="F380">
            <v>95.53</v>
          </cell>
          <cell r="H380" t="str">
            <v>*</v>
          </cell>
        </row>
        <row r="381">
          <cell r="B381" t="str">
            <v xml:space="preserve">L.T. Shackle Hardware  </v>
          </cell>
          <cell r="C381" t="str">
            <v>Pair</v>
          </cell>
          <cell r="F381">
            <v>24.68</v>
          </cell>
          <cell r="H381" t="str">
            <v>*</v>
          </cell>
        </row>
        <row r="382">
          <cell r="B382" t="str">
            <v>L.T. Stay Insulators     [ Firm Price ]</v>
          </cell>
          <cell r="C382" t="str">
            <v>No</v>
          </cell>
          <cell r="F382">
            <v>4.63</v>
          </cell>
          <cell r="H382" t="str">
            <v>*</v>
          </cell>
        </row>
        <row r="383">
          <cell r="B383" t="str">
            <v>L.T. Two pin cross arm with clamp</v>
          </cell>
          <cell r="C383" t="str">
            <v>No</v>
          </cell>
          <cell r="F383">
            <v>300</v>
          </cell>
          <cell r="H383" t="str">
            <v>*</v>
          </cell>
        </row>
        <row r="384">
          <cell r="B384" t="str">
            <v xml:space="preserve">LT  CTs ( Ring Type ) </v>
          </cell>
          <cell r="C384" t="str">
            <v>No</v>
          </cell>
          <cell r="F384">
            <v>2000</v>
          </cell>
          <cell r="H384" t="str">
            <v>*</v>
          </cell>
        </row>
        <row r="385">
          <cell r="B385" t="str">
            <v>LT Dist. Box 25 KVA With Kitkat</v>
          </cell>
          <cell r="C385" t="str">
            <v>No</v>
          </cell>
          <cell r="F385">
            <v>18772.599999999999</v>
          </cell>
          <cell r="H385" t="str">
            <v>*</v>
          </cell>
        </row>
        <row r="386">
          <cell r="B386" t="str">
            <v>LT Dist. Box 25 KVA With MCCB</v>
          </cell>
          <cell r="C386" t="str">
            <v>No</v>
          </cell>
          <cell r="F386">
            <v>20926.900000000001</v>
          </cell>
          <cell r="H386" t="str">
            <v>*</v>
          </cell>
        </row>
        <row r="387">
          <cell r="B387" t="str">
            <v>LT Feeder Pillar 2/3 Way</v>
          </cell>
          <cell r="C387" t="str">
            <v>No</v>
          </cell>
          <cell r="F387">
            <v>13500</v>
          </cell>
          <cell r="H387" t="str">
            <v>*</v>
          </cell>
        </row>
        <row r="388">
          <cell r="B388" t="str">
            <v>LT Feeder Pillar 6 Way</v>
          </cell>
          <cell r="C388" t="str">
            <v>No</v>
          </cell>
          <cell r="F388">
            <v>25500</v>
          </cell>
          <cell r="H388" t="str">
            <v>*</v>
          </cell>
        </row>
        <row r="389">
          <cell r="B389" t="str">
            <v>LT Feeder Pillar 8 Way</v>
          </cell>
          <cell r="C389" t="str">
            <v>No</v>
          </cell>
          <cell r="F389">
            <v>30000</v>
          </cell>
          <cell r="H389" t="str">
            <v>*</v>
          </cell>
        </row>
        <row r="390">
          <cell r="B390" t="str">
            <v>LT XLPE Armoured Cable 3 1/2C X 120 Sq mm</v>
          </cell>
          <cell r="C390" t="str">
            <v>Mtr</v>
          </cell>
          <cell r="F390">
            <v>303.33</v>
          </cell>
          <cell r="H390" t="str">
            <v>*</v>
          </cell>
        </row>
        <row r="391">
          <cell r="B391" t="str">
            <v>L.T. XLPE Armoured cable 4core 16sq.mm.</v>
          </cell>
          <cell r="C391" t="str">
            <v>RMT</v>
          </cell>
          <cell r="F391">
            <v>76.972299888000009</v>
          </cell>
          <cell r="H391" t="str">
            <v>*</v>
          </cell>
        </row>
        <row r="392">
          <cell r="B392" t="str">
            <v>L.T. XLPE armoured cable 3 1/2 C 50 sq.mm.</v>
          </cell>
          <cell r="C392" t="str">
            <v>RMT</v>
          </cell>
          <cell r="F392">
            <v>145.82244335999999</v>
          </cell>
          <cell r="H392" t="str">
            <v>*</v>
          </cell>
        </row>
        <row r="393">
          <cell r="B393" t="str">
            <v>M.S.Flat 50 x 6 mm</v>
          </cell>
          <cell r="C393" t="str">
            <v>Kg</v>
          </cell>
          <cell r="F393">
            <v>31.428000000000001</v>
          </cell>
          <cell r="H393" t="str">
            <v>*</v>
          </cell>
        </row>
        <row r="394">
          <cell r="B394" t="str">
            <v>M.S.Plate 10 mm Thick Size 1' x 1 '</v>
          </cell>
          <cell r="C394" t="str">
            <v>Kg</v>
          </cell>
          <cell r="F394">
            <v>34.92</v>
          </cell>
          <cell r="H394" t="str">
            <v>*</v>
          </cell>
        </row>
        <row r="395">
          <cell r="B395" t="str">
            <v>Marshalling Box</v>
          </cell>
          <cell r="C395" t="str">
            <v>No</v>
          </cell>
          <cell r="F395">
            <v>4500</v>
          </cell>
          <cell r="H395" t="str">
            <v>*</v>
          </cell>
        </row>
        <row r="396">
          <cell r="B396" t="str">
            <v>MS angle 50x50x6 mm</v>
          </cell>
          <cell r="C396" t="str">
            <v>Kg</v>
          </cell>
          <cell r="F396">
            <v>34.92</v>
          </cell>
          <cell r="H396" t="str">
            <v>*</v>
          </cell>
        </row>
        <row r="397">
          <cell r="B397" t="str">
            <v>MS Channel 100x50x6 mm</v>
          </cell>
          <cell r="C397" t="str">
            <v>Kg</v>
          </cell>
          <cell r="F397">
            <v>34.92</v>
          </cell>
          <cell r="H397" t="str">
            <v>*</v>
          </cell>
        </row>
        <row r="398">
          <cell r="B398" t="str">
            <v>M.S.Channel 75x40x6 mm</v>
          </cell>
          <cell r="C398" t="str">
            <v>Kg</v>
          </cell>
          <cell r="F398">
            <v>34.92</v>
          </cell>
          <cell r="H398" t="str">
            <v>*</v>
          </cell>
        </row>
        <row r="399">
          <cell r="B399" t="str">
            <v>M.S. Angel(75 X 40 mm)</v>
          </cell>
          <cell r="C399" t="str">
            <v>Kg</v>
          </cell>
          <cell r="F399">
            <v>34.92</v>
          </cell>
          <cell r="H399" t="str">
            <v>*</v>
          </cell>
        </row>
        <row r="400">
          <cell r="B400" t="str">
            <v>M.S. Flats(50 X 10mm)</v>
          </cell>
          <cell r="C400" t="str">
            <v>Kg</v>
          </cell>
          <cell r="F400">
            <v>31.428000000000001</v>
          </cell>
          <cell r="H400" t="str">
            <v>*</v>
          </cell>
        </row>
        <row r="401">
          <cell r="B401" t="str">
            <v>MS Flat 50 X 8 mm</v>
          </cell>
          <cell r="C401" t="str">
            <v>Kg</v>
          </cell>
          <cell r="F401">
            <v>31.428000000000001</v>
          </cell>
          <cell r="H401" t="str">
            <v>*</v>
          </cell>
        </row>
        <row r="402">
          <cell r="B402" t="str">
            <v>MS Flat 75x10 mm</v>
          </cell>
          <cell r="C402" t="str">
            <v>Kg</v>
          </cell>
          <cell r="F402">
            <v>31.428000000000001</v>
          </cell>
          <cell r="H402" t="str">
            <v>*</v>
          </cell>
        </row>
        <row r="403">
          <cell r="B403" t="str">
            <v>MS Flat 80x10 mm</v>
          </cell>
          <cell r="C403" t="str">
            <v>Kg</v>
          </cell>
          <cell r="F403">
            <v>31.428000000000001</v>
          </cell>
          <cell r="H403" t="str">
            <v>*</v>
          </cell>
        </row>
        <row r="404">
          <cell r="B404" t="str">
            <v>Oil paint</v>
          </cell>
          <cell r="C404" t="str">
            <v>Kg</v>
          </cell>
          <cell r="F404">
            <v>250</v>
          </cell>
          <cell r="H404" t="str">
            <v>*</v>
          </cell>
        </row>
        <row r="405">
          <cell r="B405" t="str">
            <v>Power Transformer 22/11 KV,   5 MVA (DY-11)</v>
          </cell>
          <cell r="C405" t="str">
            <v>No</v>
          </cell>
          <cell r="F405">
            <v>3600000</v>
          </cell>
          <cell r="H405" t="str">
            <v>*</v>
          </cell>
        </row>
        <row r="406">
          <cell r="B406" t="str">
            <v>Power Transformer 22/11 KV,   10 MVA (DY-11)</v>
          </cell>
          <cell r="C406" t="str">
            <v>No</v>
          </cell>
          <cell r="F406">
            <v>6360000</v>
          </cell>
          <cell r="H406" t="str">
            <v>*</v>
          </cell>
        </row>
        <row r="407">
          <cell r="B407" t="str">
            <v>Power Transformer 22/11 KV,   10 MVA (DZ-10)</v>
          </cell>
          <cell r="C407" t="str">
            <v>No</v>
          </cell>
          <cell r="F407">
            <v>7200000</v>
          </cell>
          <cell r="H407" t="str">
            <v>*</v>
          </cell>
        </row>
        <row r="408">
          <cell r="B408" t="str">
            <v>Plinth for station Transformer</v>
          </cell>
          <cell r="C408" t="str">
            <v>Cmtr</v>
          </cell>
          <cell r="F408">
            <v>3982</v>
          </cell>
          <cell r="H408" t="str">
            <v>*</v>
          </cell>
        </row>
        <row r="409">
          <cell r="B409" t="str">
            <v>PSC Pole 8 Mtr (200 KG)</v>
          </cell>
          <cell r="C409" t="str">
            <v>No</v>
          </cell>
          <cell r="F409">
            <v>1487</v>
          </cell>
          <cell r="H409" t="str">
            <v>X</v>
          </cell>
        </row>
        <row r="410">
          <cell r="B410" t="str">
            <v>PSC Pole 8 Mtr (140 KG)</v>
          </cell>
          <cell r="C410" t="str">
            <v>No</v>
          </cell>
          <cell r="F410">
            <v>1383</v>
          </cell>
          <cell r="H410" t="str">
            <v>X</v>
          </cell>
        </row>
        <row r="411">
          <cell r="B411" t="str">
            <v>PSC Pole 9 Mtr (200 KG)</v>
          </cell>
          <cell r="C411" t="str">
            <v>No</v>
          </cell>
          <cell r="F411">
            <v>1803</v>
          </cell>
          <cell r="H411" t="str">
            <v>X</v>
          </cell>
        </row>
        <row r="412">
          <cell r="B412" t="str">
            <v>R.C.C. Pipe 150 mm 2 M</v>
          </cell>
          <cell r="C412" t="str">
            <v>No</v>
          </cell>
          <cell r="F412">
            <v>435</v>
          </cell>
          <cell r="H412" t="str">
            <v>*</v>
          </cell>
        </row>
        <row r="413">
          <cell r="B413" t="str">
            <v>R.C.C. Pipe 200 mm 2 M</v>
          </cell>
          <cell r="C413" t="str">
            <v>No</v>
          </cell>
          <cell r="F413">
            <v>435</v>
          </cell>
          <cell r="H413" t="str">
            <v>*</v>
          </cell>
        </row>
        <row r="414">
          <cell r="B414" t="str">
            <v>RCC  Tiles (0.6 x 0.5) Mtrs.</v>
          </cell>
          <cell r="C414" t="str">
            <v>No</v>
          </cell>
          <cell r="F414">
            <v>78</v>
          </cell>
          <cell r="H414" t="str">
            <v>*</v>
          </cell>
        </row>
        <row r="415">
          <cell r="B415" t="str">
            <v>RCC Ring work for earthing pits</v>
          </cell>
          <cell r="C415" t="str">
            <v>No.</v>
          </cell>
          <cell r="F415">
            <v>200</v>
          </cell>
          <cell r="H415" t="str">
            <v>*</v>
          </cell>
        </row>
        <row r="416">
          <cell r="B416" t="str">
            <v>RCC  half round pipe (1mtr)</v>
          </cell>
          <cell r="C416" t="str">
            <v>No.</v>
          </cell>
          <cell r="F416">
            <v>78</v>
          </cell>
          <cell r="H416" t="str">
            <v>*</v>
          </cell>
        </row>
        <row r="417">
          <cell r="B417" t="str">
            <v>Red Oxide Paint for 2 coats</v>
          </cell>
          <cell r="C417" t="str">
            <v>Ltr</v>
          </cell>
          <cell r="F417">
            <v>46</v>
          </cell>
          <cell r="H417" t="str">
            <v>*</v>
          </cell>
        </row>
        <row r="418">
          <cell r="B418" t="str">
            <v>Reel Insulator 25 / 20 mm</v>
          </cell>
          <cell r="C418" t="str">
            <v>No</v>
          </cell>
          <cell r="F418">
            <v>1</v>
          </cell>
          <cell r="H418" t="str">
            <v>*</v>
          </cell>
        </row>
        <row r="419">
          <cell r="B419" t="str">
            <v>Salt</v>
          </cell>
          <cell r="C419" t="str">
            <v>Kg</v>
          </cell>
          <cell r="F419">
            <v>3</v>
          </cell>
          <cell r="H419" t="str">
            <v>*</v>
          </cell>
        </row>
        <row r="420">
          <cell r="B420" t="str">
            <v>Silver paint</v>
          </cell>
          <cell r="C420" t="str">
            <v>Ltr</v>
          </cell>
          <cell r="F420">
            <v>80</v>
          </cell>
          <cell r="H420" t="str">
            <v>*</v>
          </cell>
        </row>
        <row r="421">
          <cell r="B421" t="str">
            <v>Sleve Joints</v>
          </cell>
          <cell r="C421" t="str">
            <v>No</v>
          </cell>
          <cell r="F421">
            <v>100</v>
          </cell>
          <cell r="H421" t="str">
            <v>*</v>
          </cell>
        </row>
        <row r="422">
          <cell r="B422" t="str">
            <v>Stay Wire 7/10</v>
          </cell>
          <cell r="C422" t="str">
            <v>Kg</v>
          </cell>
          <cell r="F422">
            <v>45</v>
          </cell>
          <cell r="H422" t="str">
            <v>*</v>
          </cell>
        </row>
        <row r="423">
          <cell r="B423" t="str">
            <v>Stay Wire 7/8</v>
          </cell>
          <cell r="C423" t="str">
            <v>Kg</v>
          </cell>
          <cell r="F423">
            <v>44.71</v>
          </cell>
          <cell r="H423" t="str">
            <v>*</v>
          </cell>
        </row>
        <row r="424">
          <cell r="B424" t="str">
            <v>Steel - Angle, Channel, Column , Structure</v>
          </cell>
          <cell r="C424" t="str">
            <v>Kg</v>
          </cell>
          <cell r="F424">
            <v>34.92</v>
          </cell>
          <cell r="H424" t="str">
            <v>*</v>
          </cell>
        </row>
        <row r="425">
          <cell r="B425" t="str">
            <v>Column type HG(4 Nos.)-496.0 kg.</v>
          </cell>
          <cell r="C425" t="str">
            <v>MT</v>
          </cell>
          <cell r="F425">
            <v>34914.5</v>
          </cell>
          <cell r="H425" t="str">
            <v>*</v>
          </cell>
        </row>
        <row r="426">
          <cell r="B426" t="str">
            <v>Beam type HA(2 Nos.)-261.0 Kg.</v>
          </cell>
          <cell r="C426" t="str">
            <v>MT</v>
          </cell>
          <cell r="F426">
            <v>34914.5</v>
          </cell>
          <cell r="H426" t="str">
            <v>*</v>
          </cell>
        </row>
        <row r="427">
          <cell r="B427" t="str">
            <v>Column type HG( 6Nos.)-496.0 kg.</v>
          </cell>
          <cell r="C427" t="str">
            <v>MT</v>
          </cell>
          <cell r="F427">
            <v>34914.5</v>
          </cell>
          <cell r="H427" t="str">
            <v>*</v>
          </cell>
        </row>
        <row r="428">
          <cell r="B428" t="str">
            <v>Beam type HA(4 Nos.)-261.0 Kg.</v>
          </cell>
          <cell r="C428" t="str">
            <v>MT</v>
          </cell>
          <cell r="F428">
            <v>34914.5</v>
          </cell>
          <cell r="H428" t="str">
            <v>*</v>
          </cell>
        </row>
        <row r="429">
          <cell r="B429" t="str">
            <v>Steel - Flat</v>
          </cell>
          <cell r="C429" t="str">
            <v>Kg</v>
          </cell>
          <cell r="F429">
            <v>31.428000000000001</v>
          </cell>
          <cell r="H429" t="str">
            <v>*</v>
          </cell>
        </row>
        <row r="430">
          <cell r="B430" t="str">
            <v>Strain Hardware for 30 Sq mm ACSR Conductor</v>
          </cell>
          <cell r="C430" t="str">
            <v>Set</v>
          </cell>
          <cell r="F430">
            <v>136.28</v>
          </cell>
          <cell r="H430" t="str">
            <v>*</v>
          </cell>
        </row>
        <row r="431">
          <cell r="B431" t="str">
            <v>Strain Hardware for 55 Sq.mm AAAC</v>
          </cell>
          <cell r="C431" t="str">
            <v>Set</v>
          </cell>
          <cell r="F431">
            <v>146.72999999999999</v>
          </cell>
          <cell r="H431" t="str">
            <v>*</v>
          </cell>
        </row>
        <row r="432">
          <cell r="B432" t="str">
            <v>Strain Hardware for 34 Sq.mm AAAC</v>
          </cell>
          <cell r="C432" t="str">
            <v>Set</v>
          </cell>
          <cell r="F432">
            <v>146.72999999999999</v>
          </cell>
          <cell r="H432" t="str">
            <v>*</v>
          </cell>
        </row>
        <row r="433">
          <cell r="B433" t="str">
            <v>Strain Hardware for 80 Sq mm</v>
          </cell>
          <cell r="C433" t="str">
            <v>Set</v>
          </cell>
          <cell r="F433">
            <v>248.89</v>
          </cell>
          <cell r="H433" t="str">
            <v>*</v>
          </cell>
        </row>
        <row r="434">
          <cell r="B434" t="str">
            <v>Structure for 22 KV PT</v>
          </cell>
          <cell r="C434" t="str">
            <v>Kg.</v>
          </cell>
          <cell r="F434">
            <v>34.92</v>
          </cell>
          <cell r="H434" t="str">
            <v>*</v>
          </cell>
        </row>
        <row r="435">
          <cell r="B435" t="str">
            <v>Structure for 22 KV CT</v>
          </cell>
          <cell r="C435" t="str">
            <v>Kg.</v>
          </cell>
          <cell r="F435">
            <v>34.92</v>
          </cell>
          <cell r="H435" t="str">
            <v>*</v>
          </cell>
        </row>
        <row r="436">
          <cell r="B436" t="str">
            <v>Structure for 22 KV L.A.</v>
          </cell>
          <cell r="C436" t="str">
            <v>Kg.</v>
          </cell>
          <cell r="F436">
            <v>34.92</v>
          </cell>
          <cell r="H436" t="str">
            <v>*</v>
          </cell>
        </row>
        <row r="437">
          <cell r="B437" t="str">
            <v>Structure for 22 KV H/G.</v>
          </cell>
          <cell r="C437" t="str">
            <v>Kg.</v>
          </cell>
          <cell r="F437">
            <v>34.92</v>
          </cell>
          <cell r="H437" t="str">
            <v>*</v>
          </cell>
        </row>
        <row r="438">
          <cell r="B438" t="str">
            <v>Structure for 11 KV PT</v>
          </cell>
          <cell r="C438" t="str">
            <v>Kg.</v>
          </cell>
          <cell r="F438">
            <v>34.92</v>
          </cell>
          <cell r="H438" t="str">
            <v>*</v>
          </cell>
        </row>
        <row r="439">
          <cell r="B439" t="str">
            <v>Structure for 11 KV CT</v>
          </cell>
          <cell r="C439" t="str">
            <v>Kg.</v>
          </cell>
          <cell r="F439">
            <v>34.92</v>
          </cell>
          <cell r="H439" t="str">
            <v>*</v>
          </cell>
        </row>
        <row r="440">
          <cell r="B440" t="str">
            <v>Structure for 11 KV L.A.</v>
          </cell>
          <cell r="C440" t="str">
            <v>Kg.</v>
          </cell>
          <cell r="F440">
            <v>34.92</v>
          </cell>
          <cell r="H440" t="str">
            <v>*</v>
          </cell>
        </row>
        <row r="441">
          <cell r="B441" t="str">
            <v>Structure for 11 KV H/G.</v>
          </cell>
          <cell r="C441" t="str">
            <v>Kg.</v>
          </cell>
          <cell r="F441">
            <v>34.92</v>
          </cell>
          <cell r="H441" t="str">
            <v>*</v>
          </cell>
        </row>
        <row r="442">
          <cell r="B442" t="str">
            <v>Structure for 33 KV LA + 11/22 KV LA (155 Kg X 2)</v>
          </cell>
          <cell r="C442" t="str">
            <v>Kg.</v>
          </cell>
          <cell r="F442">
            <v>34.92</v>
          </cell>
          <cell r="H442" t="str">
            <v>*</v>
          </cell>
        </row>
        <row r="443">
          <cell r="B443" t="str">
            <v>Structure for Breaker and Capacitors</v>
          </cell>
          <cell r="C443" t="str">
            <v>Kg.</v>
          </cell>
          <cell r="F443">
            <v>34.92</v>
          </cell>
          <cell r="H443" t="str">
            <v>*</v>
          </cell>
        </row>
        <row r="444">
          <cell r="B444" t="str">
            <v>Structure for 33 KV CT</v>
          </cell>
          <cell r="C444" t="str">
            <v>Kg</v>
          </cell>
          <cell r="F444">
            <v>34.92</v>
          </cell>
          <cell r="H444" t="str">
            <v>*</v>
          </cell>
        </row>
        <row r="445">
          <cell r="B445" t="str">
            <v>Structure for 33 KV L.A.</v>
          </cell>
          <cell r="C445" t="str">
            <v>Kg</v>
          </cell>
          <cell r="F445">
            <v>34.92</v>
          </cell>
          <cell r="H445" t="str">
            <v>*</v>
          </cell>
        </row>
        <row r="446">
          <cell r="B446" t="str">
            <v>Structure for 33 KV PT</v>
          </cell>
          <cell r="C446" t="str">
            <v>Kg</v>
          </cell>
          <cell r="F446">
            <v>34.92</v>
          </cell>
          <cell r="H446" t="str">
            <v>*</v>
          </cell>
        </row>
        <row r="447">
          <cell r="B447" t="str">
            <v>Structure for Power T/F Neutral Earthing</v>
          </cell>
          <cell r="C447" t="str">
            <v>Kg</v>
          </cell>
          <cell r="F447">
            <v>34.92</v>
          </cell>
          <cell r="H447" t="str">
            <v>*</v>
          </cell>
        </row>
        <row r="448">
          <cell r="B448" t="str">
            <v>Stud Pole H.T. 100 x 116 mm RSJ Pole 11 Rmt.</v>
          </cell>
          <cell r="C448" t="str">
            <v>No</v>
          </cell>
          <cell r="F448">
            <v>9699.6678240000001</v>
          </cell>
          <cell r="H448" t="str">
            <v>*</v>
          </cell>
        </row>
        <row r="449">
          <cell r="B449" t="str">
            <v>Sundries such as N/B, Washers, Welding etc.</v>
          </cell>
          <cell r="C449" t="str">
            <v>L.S.</v>
          </cell>
          <cell r="F449">
            <v>2500</v>
          </cell>
          <cell r="H449" t="str">
            <v>*</v>
          </cell>
        </row>
        <row r="450">
          <cell r="B450" t="str">
            <v>Sundries e.g. Ferulls, Glands, Lugs etc.</v>
          </cell>
          <cell r="C450" t="str">
            <v>L.S.</v>
          </cell>
          <cell r="F450">
            <v>2500</v>
          </cell>
          <cell r="H450" t="str">
            <v>*</v>
          </cell>
        </row>
        <row r="451">
          <cell r="B451" t="str">
            <v>Sundries</v>
          </cell>
          <cell r="C451" t="str">
            <v>L.S.</v>
          </cell>
          <cell r="F451">
            <v>700</v>
          </cell>
          <cell r="H451" t="str">
            <v>*</v>
          </cell>
        </row>
        <row r="452">
          <cell r="B452" t="str">
            <v>T-Connector for 100 sq mm conductor</v>
          </cell>
          <cell r="C452" t="str">
            <v>No</v>
          </cell>
          <cell r="F452">
            <v>700</v>
          </cell>
          <cell r="H452" t="str">
            <v>*</v>
          </cell>
        </row>
        <row r="453">
          <cell r="B453" t="str">
            <v>T-Connector for 200 sq mm conductor(Compression type)</v>
          </cell>
          <cell r="C453" t="str">
            <v>No</v>
          </cell>
          <cell r="F453">
            <v>3200</v>
          </cell>
          <cell r="H453" t="str">
            <v>*</v>
          </cell>
        </row>
        <row r="454">
          <cell r="B454" t="str">
            <v>Tubular pole 9 Mtr. Long 88.9C, 137.7 mm</v>
          </cell>
          <cell r="C454" t="str">
            <v>No</v>
          </cell>
          <cell r="F454">
            <v>3200</v>
          </cell>
          <cell r="H454" t="str">
            <v>*</v>
          </cell>
        </row>
        <row r="455">
          <cell r="B455" t="str">
            <v>Wedge Connector for ANT to ANT conductor</v>
          </cell>
          <cell r="C455" t="str">
            <v>No</v>
          </cell>
          <cell r="F455">
            <v>150</v>
          </cell>
          <cell r="H455" t="str">
            <v>*</v>
          </cell>
        </row>
        <row r="456">
          <cell r="B456" t="str">
            <v>Wedge Connector for GANT to GANT conductor</v>
          </cell>
          <cell r="C456" t="str">
            <v>No</v>
          </cell>
          <cell r="F456">
            <v>150</v>
          </cell>
          <cell r="H456" t="str">
            <v>*</v>
          </cell>
        </row>
        <row r="457">
          <cell r="B457" t="str">
            <v>Wedge Connector for Weasel to Weasel conductor</v>
          </cell>
          <cell r="C457" t="str">
            <v>No</v>
          </cell>
          <cell r="F457">
            <v>225</v>
          </cell>
          <cell r="H457" t="str">
            <v>*</v>
          </cell>
        </row>
        <row r="458">
          <cell r="B458" t="str">
            <v>XLPE Cable 22 kV 3C 50 sq.mm.</v>
          </cell>
          <cell r="C458" t="str">
            <v>Rmt</v>
          </cell>
          <cell r="F458">
            <v>850</v>
          </cell>
          <cell r="H458" t="str">
            <v>*</v>
          </cell>
        </row>
        <row r="459">
          <cell r="B459" t="str">
            <v>Breaker Clamps</v>
          </cell>
          <cell r="C459" t="str">
            <v>Nos.</v>
          </cell>
          <cell r="F459">
            <v>1611.35</v>
          </cell>
          <cell r="H459" t="str">
            <v>*</v>
          </cell>
        </row>
        <row r="460">
          <cell r="B460" t="str">
            <v>clamps for Isolator</v>
          </cell>
          <cell r="C460" t="str">
            <v>Nos.</v>
          </cell>
          <cell r="F460">
            <v>806.6</v>
          </cell>
          <cell r="H460" t="str">
            <v>*</v>
          </cell>
        </row>
        <row r="461">
          <cell r="B461" t="str">
            <v>Clamps for CTs</v>
          </cell>
          <cell r="C461" t="str">
            <v>Nos.</v>
          </cell>
          <cell r="F461">
            <v>1126.6500000000001</v>
          </cell>
          <cell r="H461" t="str">
            <v>*</v>
          </cell>
        </row>
        <row r="462">
          <cell r="B462" t="str">
            <v>Cable Glands,rerules and tape etc.</v>
          </cell>
          <cell r="C462" t="str">
            <v>L.S.</v>
          </cell>
          <cell r="F462">
            <v>500</v>
          </cell>
          <cell r="H462" t="str">
            <v>*</v>
          </cell>
        </row>
        <row r="463">
          <cell r="B463" t="str">
            <v>Angle for fixing trays 50x50x6mm</v>
          </cell>
          <cell r="C463" t="str">
            <v>Kg.</v>
          </cell>
          <cell r="F463">
            <v>34.92</v>
          </cell>
          <cell r="H463" t="str">
            <v>*</v>
          </cell>
        </row>
        <row r="464">
          <cell r="B464" t="str">
            <v>M.S.Flat 25x6 mm</v>
          </cell>
          <cell r="C464" t="str">
            <v>Kg.</v>
          </cell>
          <cell r="F464">
            <v>31.428000000000001</v>
          </cell>
          <cell r="H464" t="str">
            <v>*</v>
          </cell>
        </row>
        <row r="465">
          <cell r="B465" t="str">
            <v>Hiring of Welding machine</v>
          </cell>
          <cell r="C465" t="str">
            <v>Nos.</v>
          </cell>
          <cell r="F465">
            <v>200</v>
          </cell>
          <cell r="H465" t="str">
            <v>*</v>
          </cell>
        </row>
        <row r="466">
          <cell r="B466" t="str">
            <v>Brick &amp; Masonary works for earthing pit</v>
          </cell>
          <cell r="C466" t="str">
            <v>Nos.</v>
          </cell>
          <cell r="F466">
            <v>1302</v>
          </cell>
          <cell r="H466" t="str">
            <v>*</v>
          </cell>
        </row>
        <row r="467">
          <cell r="B467" t="str">
            <v>Control Cable 2/4 sq.mm.</v>
          </cell>
          <cell r="C467" t="str">
            <v>Rmt.</v>
          </cell>
          <cell r="F467">
            <v>70</v>
          </cell>
          <cell r="H467" t="str">
            <v>*</v>
          </cell>
        </row>
        <row r="468">
          <cell r="B468" t="str">
            <v>Painting/Hardware &amp; support with numbering of pole</v>
          </cell>
          <cell r="C468" t="str">
            <v>L.S.</v>
          </cell>
          <cell r="F468">
            <v>200</v>
          </cell>
          <cell r="H468" t="str">
            <v>*</v>
          </cell>
        </row>
        <row r="469">
          <cell r="B469" t="str">
            <v>Painting of Supports &amp; fabricated materials</v>
          </cell>
          <cell r="C469" t="str">
            <v>L.S.</v>
          </cell>
          <cell r="F469">
            <v>140</v>
          </cell>
          <cell r="H469" t="str">
            <v>*</v>
          </cell>
        </row>
        <row r="470">
          <cell r="B470" t="str">
            <v>ACSR 80 mm2 (Raccoon)/AAAC equivalent</v>
          </cell>
          <cell r="C470" t="str">
            <v>Rmt.</v>
          </cell>
          <cell r="F470">
            <v>50</v>
          </cell>
          <cell r="H470" t="str">
            <v>*</v>
          </cell>
        </row>
        <row r="471">
          <cell r="B471" t="str">
            <v xml:space="preserve">LT Shackle  Insulator </v>
          </cell>
          <cell r="C471" t="str">
            <v>No.</v>
          </cell>
          <cell r="F471">
            <v>5.5</v>
          </cell>
          <cell r="H471" t="str">
            <v>*</v>
          </cell>
        </row>
        <row r="472">
          <cell r="B472" t="str">
            <v>Jointing Sleeves for AAC</v>
          </cell>
          <cell r="C472" t="str">
            <v>No.</v>
          </cell>
          <cell r="F472">
            <v>30</v>
          </cell>
          <cell r="H472" t="str">
            <v>*</v>
          </cell>
        </row>
        <row r="473">
          <cell r="B473" t="str">
            <v>Backfilling of supports with Boulders.</v>
          </cell>
          <cell r="C473" t="str">
            <v>No.</v>
          </cell>
          <cell r="F473">
            <v>36</v>
          </cell>
          <cell r="H473" t="str">
            <v>*</v>
          </cell>
        </row>
        <row r="474">
          <cell r="B474" t="str">
            <v>22 KV st. through joints  for 3 C / 240 mm sq.</v>
          </cell>
          <cell r="C474" t="str">
            <v>No.</v>
          </cell>
          <cell r="F474">
            <v>13500</v>
          </cell>
          <cell r="H474" t="str">
            <v>*</v>
          </cell>
        </row>
        <row r="475">
          <cell r="B475" t="str">
            <v>Misc. ( Bricks,sand,tremination kit and etc.)</v>
          </cell>
          <cell r="C475" t="str">
            <v>L.S.</v>
          </cell>
          <cell r="F475">
            <v>22000</v>
          </cell>
          <cell r="H475" t="str">
            <v>*</v>
          </cell>
        </row>
        <row r="476">
          <cell r="B476" t="str">
            <v>22 KV st. through joints  for 3 C / 300 mm sq.</v>
          </cell>
          <cell r="C476" t="str">
            <v>No.</v>
          </cell>
          <cell r="F476">
            <v>14040</v>
          </cell>
          <cell r="H476" t="str">
            <v>*</v>
          </cell>
        </row>
        <row r="477">
          <cell r="B477" t="str">
            <v>Suspension Hardware for 55 sq mm Condr.</v>
          </cell>
          <cell r="C477" t="str">
            <v>No.</v>
          </cell>
          <cell r="F477">
            <v>150</v>
          </cell>
          <cell r="H477" t="str">
            <v>*</v>
          </cell>
        </row>
        <row r="478">
          <cell r="B478" t="str">
            <v>11 KV R.V.T.</v>
          </cell>
          <cell r="C478" t="str">
            <v>No.</v>
          </cell>
          <cell r="F478">
            <v>23296</v>
          </cell>
          <cell r="H478" t="str">
            <v>*</v>
          </cell>
        </row>
        <row r="479">
          <cell r="B479" t="str">
            <v>11 kV, Single phase, outdoor NCT</v>
          </cell>
          <cell r="C479" t="str">
            <v>No.</v>
          </cell>
          <cell r="F479">
            <v>25000</v>
          </cell>
          <cell r="H479" t="str">
            <v>*</v>
          </cell>
        </row>
        <row r="480">
          <cell r="B480" t="str">
            <v>22 kV, Single phase, outdoor NCT</v>
          </cell>
          <cell r="C480" t="str">
            <v>No.</v>
          </cell>
          <cell r="F480">
            <v>30000</v>
          </cell>
          <cell r="H480" t="str">
            <v>*</v>
          </cell>
        </row>
        <row r="481">
          <cell r="B481" t="str">
            <v>Tension Hardware  for 100 sq.mm Conductor.</v>
          </cell>
          <cell r="C481" t="str">
            <v>No.</v>
          </cell>
          <cell r="F481">
            <v>291.83</v>
          </cell>
          <cell r="H481" t="str">
            <v>*</v>
          </cell>
        </row>
        <row r="482">
          <cell r="B482" t="str">
            <v>Tension Hardware  for 200 sq.mm Conductor.</v>
          </cell>
          <cell r="C482" t="str">
            <v>No.</v>
          </cell>
          <cell r="F482">
            <v>472.68</v>
          </cell>
          <cell r="H482" t="str">
            <v>*</v>
          </cell>
        </row>
        <row r="483">
          <cell r="B483" t="str">
            <v>ACSR  80 sqmm</v>
          </cell>
          <cell r="C483" t="str">
            <v>Rmt</v>
          </cell>
          <cell r="F483">
            <v>50</v>
          </cell>
          <cell r="H483" t="str">
            <v>*</v>
          </cell>
        </row>
        <row r="484">
          <cell r="B484" t="str">
            <v>11 KV Ring main unit with Vaccum /SF6 /Air break switch &amp; two isolators for the same.</v>
          </cell>
          <cell r="C484" t="str">
            <v>Set</v>
          </cell>
          <cell r="F484">
            <v>281929.96788000001</v>
          </cell>
          <cell r="H484" t="str">
            <v>*</v>
          </cell>
        </row>
        <row r="485">
          <cell r="B485" t="str">
            <v xml:space="preserve">Strain Hardware for0.2 ACSR for twin conductor </v>
          </cell>
          <cell r="C485" t="str">
            <v>Nos.</v>
          </cell>
          <cell r="F485">
            <v>538.72</v>
          </cell>
          <cell r="H485" t="str">
            <v>*</v>
          </cell>
        </row>
        <row r="486">
          <cell r="B486" t="str">
            <v>PVC pipe 110 mm dia 4Kg/sqcm pressure</v>
          </cell>
          <cell r="C486" t="str">
            <v>Rmt</v>
          </cell>
          <cell r="F486">
            <v>80</v>
          </cell>
          <cell r="H486" t="str">
            <v>*</v>
          </cell>
        </row>
        <row r="487">
          <cell r="B487" t="str">
            <v>Misc</v>
          </cell>
          <cell r="C487" t="str">
            <v>LS</v>
          </cell>
          <cell r="F487">
            <v>400</v>
          </cell>
          <cell r="H487" t="str">
            <v>*</v>
          </cell>
        </row>
        <row r="488">
          <cell r="B488" t="str">
            <v>Replacement of Control Panel 22 KV</v>
          </cell>
          <cell r="C488" t="str">
            <v>Set</v>
          </cell>
          <cell r="F488">
            <v>67474.080000000002</v>
          </cell>
          <cell r="H488" t="str">
            <v>*</v>
          </cell>
        </row>
        <row r="489">
          <cell r="B489" t="str">
            <v>Re - earthing</v>
          </cell>
          <cell r="C489" t="str">
            <v>No</v>
          </cell>
          <cell r="F489">
            <v>62940</v>
          </cell>
          <cell r="H489" t="str">
            <v>*</v>
          </cell>
        </row>
        <row r="490">
          <cell r="B490" t="str">
            <v>11 KV Annunciator Panel</v>
          </cell>
          <cell r="C490" t="str">
            <v>No.</v>
          </cell>
          <cell r="F490">
            <v>5000</v>
          </cell>
          <cell r="H490" t="str">
            <v>*</v>
          </cell>
        </row>
        <row r="491">
          <cell r="B491" t="str">
            <v>HT Pillar 22 KV</v>
          </cell>
          <cell r="C491" t="str">
            <v>No.</v>
          </cell>
          <cell r="F491">
            <v>68000</v>
          </cell>
          <cell r="H491" t="str">
            <v>*</v>
          </cell>
        </row>
        <row r="492">
          <cell r="B492" t="str">
            <v>8 way feeder pillar with ACB</v>
          </cell>
          <cell r="C492" t="str">
            <v>No.</v>
          </cell>
          <cell r="F492">
            <v>83000</v>
          </cell>
          <cell r="H492" t="str">
            <v>*</v>
          </cell>
        </row>
        <row r="493">
          <cell r="B493" t="str">
            <v>6 way feeder pillar with ACB</v>
          </cell>
          <cell r="C493" t="str">
            <v>No.</v>
          </cell>
          <cell r="F493">
            <v>69000</v>
          </cell>
          <cell r="H493" t="str">
            <v>*</v>
          </cell>
        </row>
        <row r="494">
          <cell r="B494" t="str">
            <v>Earthing with GI pipe</v>
          </cell>
          <cell r="C494" t="str">
            <v>No.</v>
          </cell>
          <cell r="F494">
            <v>205.499</v>
          </cell>
          <cell r="H494" t="str">
            <v>*</v>
          </cell>
        </row>
        <row r="495">
          <cell r="B495" t="str">
            <v>Earthing with GI plate</v>
          </cell>
          <cell r="C495" t="str">
            <v>No.</v>
          </cell>
          <cell r="F495">
            <v>1200</v>
          </cell>
          <cell r="H495" t="str">
            <v>*</v>
          </cell>
        </row>
        <row r="496">
          <cell r="B496" t="str">
            <v>Civil Works  20 Sq. Mtr</v>
          </cell>
          <cell r="C496" t="str">
            <v>LS</v>
          </cell>
          <cell r="F496">
            <v>250000</v>
          </cell>
          <cell r="H496" t="str">
            <v>*</v>
          </cell>
        </row>
        <row r="497">
          <cell r="B497" t="str">
            <v>Civil Works - Foundation Structure for Feeder Pillar,  RMU &amp; Transformer</v>
          </cell>
          <cell r="C497" t="str">
            <v>LS</v>
          </cell>
          <cell r="F497">
            <v>21000</v>
          </cell>
          <cell r="H497" t="str">
            <v>*</v>
          </cell>
        </row>
        <row r="498">
          <cell r="B498" t="str">
            <v>Dist. Transformer 995 KVA, 11/0.4 kv</v>
          </cell>
          <cell r="C498" t="str">
            <v>LS</v>
          </cell>
          <cell r="F498">
            <v>935000.00000000012</v>
          </cell>
          <cell r="H498" t="str">
            <v>*</v>
          </cell>
        </row>
        <row r="499">
          <cell r="B499" t="str">
            <v>Road resurfacing charges</v>
          </cell>
          <cell r="C499" t="str">
            <v>Rmt</v>
          </cell>
          <cell r="F499">
            <v>875</v>
          </cell>
          <cell r="H499" t="str">
            <v>*</v>
          </cell>
        </row>
        <row r="500">
          <cell r="B500" t="str">
            <v>L.T.XLPE Armoured cable 4core 16sq.mm.</v>
          </cell>
          <cell r="C500" t="str">
            <v>Rmt</v>
          </cell>
          <cell r="F500">
            <v>76.972299888000009</v>
          </cell>
          <cell r="H500" t="str">
            <v>*</v>
          </cell>
        </row>
        <row r="501">
          <cell r="B501" t="str">
            <v>LT Feeder pillar 4 way</v>
          </cell>
          <cell r="C501" t="str">
            <v>No</v>
          </cell>
          <cell r="F501">
            <v>19500</v>
          </cell>
          <cell r="H501" t="str">
            <v>*</v>
          </cell>
        </row>
        <row r="502">
          <cell r="B502" t="str">
            <v>11 KV Isolators with EB (400 A)</v>
          </cell>
          <cell r="C502" t="str">
            <v>No.</v>
          </cell>
          <cell r="F502">
            <v>34944</v>
          </cell>
          <cell r="H502" t="str">
            <v>*</v>
          </cell>
        </row>
        <row r="503">
          <cell r="B503" t="str">
            <v>L.T. XLPE Amourred 2C 16 Sqmm cable</v>
          </cell>
          <cell r="C503" t="str">
            <v>Rmt</v>
          </cell>
          <cell r="F503">
            <v>49.942087536000003</v>
          </cell>
          <cell r="H503" t="str">
            <v>*</v>
          </cell>
        </row>
        <row r="504">
          <cell r="B504" t="str">
            <v>Foundation for RMU</v>
          </cell>
          <cell r="C504" t="str">
            <v>LS</v>
          </cell>
          <cell r="F504">
            <v>15000</v>
          </cell>
          <cell r="H504" t="str">
            <v>*</v>
          </cell>
        </row>
        <row r="505">
          <cell r="B505" t="str">
            <v>11kV I D switchgear (1 I/c+1 B/c+4O/G)</v>
          </cell>
          <cell r="C505" t="str">
            <v>Set</v>
          </cell>
          <cell r="F505">
            <v>1402561.9151999999</v>
          </cell>
          <cell r="H505" t="str">
            <v>*</v>
          </cell>
        </row>
        <row r="506">
          <cell r="B506" t="str">
            <v>Earthing HDG Flat 75 X 10 mm</v>
          </cell>
          <cell r="C506" t="str">
            <v>kg.</v>
          </cell>
          <cell r="F506">
            <v>41.427999999999997</v>
          </cell>
          <cell r="H506" t="str">
            <v>*</v>
          </cell>
        </row>
        <row r="507">
          <cell r="B507" t="str">
            <v>Earthing HDG Flat 50 X 6 mm</v>
          </cell>
          <cell r="C507" t="str">
            <v>kg.</v>
          </cell>
          <cell r="F507">
            <v>41.427999999999997</v>
          </cell>
          <cell r="H507" t="str">
            <v>*</v>
          </cell>
        </row>
        <row r="508">
          <cell r="B508" t="str">
            <v>C.I. Plates 2' X 2'</v>
          </cell>
          <cell r="C508" t="str">
            <v>No.</v>
          </cell>
          <cell r="F508">
            <v>200</v>
          </cell>
          <cell r="H508" t="str">
            <v>*</v>
          </cell>
        </row>
        <row r="509">
          <cell r="B509" t="str">
            <v>C.I. Pipes 4" dia 3 Metre Long</v>
          </cell>
          <cell r="C509" t="str">
            <v>No.</v>
          </cell>
          <cell r="F509">
            <v>5860</v>
          </cell>
          <cell r="H509" t="str">
            <v>*</v>
          </cell>
        </row>
        <row r="510">
          <cell r="B510" t="str">
            <v>Misc. for XLPE U/G Cable</v>
          </cell>
          <cell r="C510" t="str">
            <v>LS</v>
          </cell>
          <cell r="F510">
            <v>900</v>
          </cell>
          <cell r="H510" t="str">
            <v>*</v>
          </cell>
        </row>
        <row r="511">
          <cell r="B511" t="str">
            <v>Misc. ( RCC Tiles/H.R.Pipe,sand,tremination kit and etc.)</v>
          </cell>
          <cell r="C511" t="str">
            <v>L.S.</v>
          </cell>
          <cell r="F511">
            <v>142000</v>
          </cell>
          <cell r="H511" t="str">
            <v>*</v>
          </cell>
        </row>
        <row r="512">
          <cell r="B512" t="str">
            <v>Earthing materials</v>
          </cell>
          <cell r="C512" t="str">
            <v>L.S.</v>
          </cell>
          <cell r="F512">
            <v>300</v>
          </cell>
          <cell r="H512" t="str">
            <v>*</v>
          </cell>
        </row>
        <row r="515">
          <cell r="B515" t="str">
            <v>11 KV 250 MVA Indoor Switch Gears comprising of 2 Incomer and 6 Single feeder &amp; Bus Coupler  with associated C.R Panels, V.C.B. for Incoming &amp; Bus Coup.for Feeder</v>
          </cell>
          <cell r="C515" t="str">
            <v>Set</v>
          </cell>
          <cell r="F515">
            <v>2420913.9485519999</v>
          </cell>
          <cell r="H515" t="str">
            <v>*</v>
          </cell>
        </row>
        <row r="516">
          <cell r="B516" t="str">
            <v>100/1-1 A, 11 KV CT</v>
          </cell>
          <cell r="C516" t="str">
            <v>Nos.</v>
          </cell>
          <cell r="F516">
            <v>13978</v>
          </cell>
          <cell r="H516" t="str">
            <v>*</v>
          </cell>
        </row>
        <row r="517">
          <cell r="B517" t="str">
            <v>11 KV  D. O set</v>
          </cell>
          <cell r="C517" t="str">
            <v>Set.</v>
          </cell>
          <cell r="F517">
            <v>3580</v>
          </cell>
          <cell r="H517" t="str">
            <v>*</v>
          </cell>
        </row>
        <row r="518">
          <cell r="B518" t="str">
            <v>11 KV 250 MVA OD Single Feeder with Panel , Isolator CT etc</v>
          </cell>
          <cell r="C518" t="str">
            <v>Set</v>
          </cell>
          <cell r="F518">
            <v>363558</v>
          </cell>
          <cell r="H518" t="str">
            <v>*</v>
          </cell>
        </row>
        <row r="519">
          <cell r="B519" t="str">
            <v>11 KV Feeder Pillar 4 Way</v>
          </cell>
          <cell r="C519" t="str">
            <v>No.</v>
          </cell>
          <cell r="F519">
            <v>65000</v>
          </cell>
          <cell r="H519" t="str">
            <v>*</v>
          </cell>
        </row>
        <row r="520">
          <cell r="B520" t="str">
            <v>11 KV OD type VCB with directional relay with Bus coupler complete</v>
          </cell>
          <cell r="C520" t="str">
            <v>Set</v>
          </cell>
          <cell r="F520">
            <v>538968</v>
          </cell>
          <cell r="H520" t="str">
            <v>*</v>
          </cell>
        </row>
        <row r="521">
          <cell r="B521" t="str">
            <v>11 KV VCB With C.T.; P.T&amp; Panel Indoor</v>
          </cell>
          <cell r="C521" t="str">
            <v>Set</v>
          </cell>
          <cell r="F521">
            <v>272382.40000000002</v>
          </cell>
          <cell r="H521" t="str">
            <v>*</v>
          </cell>
        </row>
        <row r="522">
          <cell r="B522" t="str">
            <v>11KV HT O.S.F.</v>
          </cell>
          <cell r="C522" t="str">
            <v>Nos</v>
          </cell>
          <cell r="F522">
            <v>87000</v>
          </cell>
          <cell r="H522" t="str">
            <v>*</v>
          </cell>
        </row>
        <row r="523">
          <cell r="B523" t="str">
            <v>180 KVAR, 11 KV Series Reactor</v>
          </cell>
          <cell r="C523" t="str">
            <v>Set</v>
          </cell>
          <cell r="F523">
            <v>465920</v>
          </cell>
          <cell r="H523" t="str">
            <v>*</v>
          </cell>
        </row>
        <row r="524">
          <cell r="B524" t="str">
            <v>2.5 / 5 KV Megger (Mannual)</v>
          </cell>
          <cell r="C524" t="str">
            <v>No.</v>
          </cell>
          <cell r="F524">
            <v>22500</v>
          </cell>
          <cell r="H524" t="str">
            <v>*</v>
          </cell>
        </row>
        <row r="525">
          <cell r="B525" t="str">
            <v>22  KV  OD  for 240  Sqmm cable (End Termination Joint)</v>
          </cell>
          <cell r="C525" t="str">
            <v>Nos</v>
          </cell>
          <cell r="F525">
            <v>11150</v>
          </cell>
          <cell r="H525" t="str">
            <v>*</v>
          </cell>
        </row>
        <row r="526">
          <cell r="B526" t="str">
            <v>22 KV Post Insulator</v>
          </cell>
          <cell r="C526" t="str">
            <v>Nos</v>
          </cell>
          <cell r="F526">
            <v>750</v>
          </cell>
          <cell r="H526" t="str">
            <v>*</v>
          </cell>
        </row>
        <row r="527">
          <cell r="B527" t="str">
            <v>22 KV Ring Main Unit</v>
          </cell>
          <cell r="C527" t="str">
            <v>No.</v>
          </cell>
          <cell r="F527">
            <v>350000</v>
          </cell>
          <cell r="H527" t="str">
            <v>*</v>
          </cell>
        </row>
        <row r="528">
          <cell r="B528" t="str">
            <v>22 KV st. through joints  for 3 C / 95 mm sq.</v>
          </cell>
          <cell r="C528" t="str">
            <v>No</v>
          </cell>
          <cell r="F528">
            <v>10800</v>
          </cell>
          <cell r="H528" t="str">
            <v>*</v>
          </cell>
        </row>
        <row r="529">
          <cell r="B529" t="str">
            <v>22 KV Str Thr Joints for  240 Sqmm cable</v>
          </cell>
          <cell r="C529" t="str">
            <v>Nos</v>
          </cell>
          <cell r="F529">
            <v>22000</v>
          </cell>
          <cell r="H529" t="str">
            <v>*</v>
          </cell>
        </row>
        <row r="530">
          <cell r="B530" t="str">
            <v>22 KV Termination joint (OD)  for 3 C / 95 mm sq.</v>
          </cell>
          <cell r="C530" t="str">
            <v>No.</v>
          </cell>
          <cell r="F530">
            <v>6601</v>
          </cell>
          <cell r="H530" t="str">
            <v>*</v>
          </cell>
        </row>
        <row r="531">
          <cell r="B531" t="str">
            <v>3960 KVAR, HT Capacitor  Bank, 22 KV</v>
          </cell>
          <cell r="C531" t="str">
            <v>Set</v>
          </cell>
          <cell r="F531">
            <v>369009</v>
          </cell>
          <cell r="H531" t="str">
            <v>*</v>
          </cell>
        </row>
        <row r="532">
          <cell r="B532" t="str">
            <v>500 V Megger</v>
          </cell>
          <cell r="C532" t="str">
            <v>No.</v>
          </cell>
          <cell r="F532">
            <v>1500</v>
          </cell>
          <cell r="H532" t="str">
            <v>*</v>
          </cell>
        </row>
        <row r="533">
          <cell r="B533" t="str">
            <v>ACB 800 Amp</v>
          </cell>
          <cell r="C533" t="str">
            <v>No.</v>
          </cell>
          <cell r="F533">
            <v>25375</v>
          </cell>
          <cell r="H533" t="str">
            <v>*</v>
          </cell>
        </row>
        <row r="534">
          <cell r="B534" t="str">
            <v>Air Circuit Breaker 400 Amp</v>
          </cell>
          <cell r="C534" t="str">
            <v>No.</v>
          </cell>
          <cell r="F534">
            <v>24375</v>
          </cell>
          <cell r="H534" t="str">
            <v>*</v>
          </cell>
        </row>
        <row r="535">
          <cell r="B535" t="str">
            <v>All Lugs (Assorted)</v>
          </cell>
          <cell r="C535" t="str">
            <v>Nos.</v>
          </cell>
          <cell r="F535">
            <v>20</v>
          </cell>
          <cell r="H535" t="str">
            <v>*</v>
          </cell>
        </row>
        <row r="536">
          <cell r="B536" t="str">
            <v xml:space="preserve">Aluminium ladder (Adjustable) </v>
          </cell>
          <cell r="C536" t="str">
            <v>No.</v>
          </cell>
          <cell r="F536">
            <v>1250</v>
          </cell>
          <cell r="H536" t="str">
            <v>*</v>
          </cell>
        </row>
        <row r="537">
          <cell r="B537" t="str">
            <v>Aluminium Paint for 1 coat</v>
          </cell>
          <cell r="C537" t="str">
            <v>Ltrs</v>
          </cell>
          <cell r="F537">
            <v>80</v>
          </cell>
          <cell r="H537" t="str">
            <v>*</v>
          </cell>
        </row>
        <row r="538">
          <cell r="B538" t="str">
            <v>Anti Climbing Devices</v>
          </cell>
          <cell r="C538" t="str">
            <v>No.</v>
          </cell>
          <cell r="F538">
            <v>39</v>
          </cell>
          <cell r="H538" t="str">
            <v>*</v>
          </cell>
        </row>
        <row r="539">
          <cell r="B539" t="str">
            <v xml:space="preserve">Bentonite clay </v>
          </cell>
          <cell r="C539" t="str">
            <v>Kg.</v>
          </cell>
          <cell r="F539">
            <v>10</v>
          </cell>
          <cell r="H539" t="str">
            <v>*</v>
          </cell>
        </row>
        <row r="540">
          <cell r="B540" t="str">
            <v>Binding Tape</v>
          </cell>
          <cell r="C540" t="str">
            <v>Kg</v>
          </cell>
          <cell r="F540">
            <v>36</v>
          </cell>
          <cell r="H540" t="str">
            <v>*</v>
          </cell>
        </row>
        <row r="541">
          <cell r="B541" t="str">
            <v>Binding Wire</v>
          </cell>
          <cell r="C541" t="str">
            <v>Kg</v>
          </cell>
          <cell r="F541">
            <v>60</v>
          </cell>
          <cell r="H541" t="str">
            <v>*</v>
          </cell>
        </row>
        <row r="542">
          <cell r="B542" t="str">
            <v>Capacitance meter</v>
          </cell>
          <cell r="C542" t="str">
            <v>Nos.</v>
          </cell>
          <cell r="F542">
            <v>4500</v>
          </cell>
          <cell r="H542" t="str">
            <v>*</v>
          </cell>
        </row>
        <row r="543">
          <cell r="B543" t="str">
            <v>Capacitor Cell 84 KVAR</v>
          </cell>
          <cell r="C543" t="str">
            <v>Nos.</v>
          </cell>
          <cell r="F543">
            <v>7500</v>
          </cell>
          <cell r="H543" t="str">
            <v>*</v>
          </cell>
        </row>
        <row r="544">
          <cell r="B544" t="str">
            <v>1.2 MVAr, 11 kV Capacitor Bank</v>
          </cell>
          <cell r="F544">
            <v>139650</v>
          </cell>
          <cell r="H544" t="str">
            <v>*</v>
          </cell>
        </row>
        <row r="545">
          <cell r="B545" t="str">
            <v>3.0 MVAr, 11 kV Capacitor Bank</v>
          </cell>
          <cell r="F545">
            <v>294500</v>
          </cell>
          <cell r="H545" t="str">
            <v>*</v>
          </cell>
        </row>
        <row r="546">
          <cell r="B546" t="str">
            <v>2.4 MVAr, 11 kV Capacitor Bank</v>
          </cell>
          <cell r="F546">
            <v>237500</v>
          </cell>
          <cell r="H546" t="str">
            <v>*</v>
          </cell>
        </row>
        <row r="547">
          <cell r="B547" t="str">
            <v>Structure for Series Reactor( 1 Set = 3 Nos)</v>
          </cell>
          <cell r="C547" t="str">
            <v>L.S.</v>
          </cell>
          <cell r="F547">
            <v>23750</v>
          </cell>
          <cell r="H547" t="str">
            <v>*</v>
          </cell>
        </row>
        <row r="548">
          <cell r="B548" t="str">
            <v>0.48 KVAr, 11 kv, 1 Ph, Al wound series reactor(1Set=6Nos.)</v>
          </cell>
          <cell r="C548" t="str">
            <v>Set</v>
          </cell>
          <cell r="F548">
            <v>76950</v>
          </cell>
          <cell r="H548" t="str">
            <v>*</v>
          </cell>
        </row>
        <row r="549">
          <cell r="B549" t="str">
            <v>0.9688 KVAr, 11 kv, 1 Ph, Al wound series reactor(1Set=6Nos.)</v>
          </cell>
          <cell r="C549" t="str">
            <v>Set</v>
          </cell>
          <cell r="F549">
            <v>94050</v>
          </cell>
          <cell r="H549" t="str">
            <v>*</v>
          </cell>
        </row>
        <row r="550">
          <cell r="B550" t="str">
            <v>2.42 KVAr, 11 kv, 1 Ph, Al wound series reactor</v>
          </cell>
          <cell r="C550" t="str">
            <v>Set</v>
          </cell>
          <cell r="F550">
            <v>89423.076923076922</v>
          </cell>
          <cell r="H550" t="str">
            <v>*</v>
          </cell>
        </row>
        <row r="551">
          <cell r="B551" t="str">
            <v>1.93 KVAr, 11 kv, 1 Ph, Al wound series reactor</v>
          </cell>
          <cell r="C551" t="str">
            <v>Set</v>
          </cell>
          <cell r="F551">
            <v>54807.692307692305</v>
          </cell>
          <cell r="H551" t="str">
            <v>*</v>
          </cell>
        </row>
        <row r="552">
          <cell r="B552" t="str">
            <v>1.21 KVAr, 11 kv, 1 Ph, Al wound series reactor(1Set=6Nos.)</v>
          </cell>
          <cell r="C552" t="str">
            <v>Set</v>
          </cell>
          <cell r="F552">
            <v>139650</v>
          </cell>
          <cell r="H552" t="str">
            <v>*</v>
          </cell>
        </row>
        <row r="553">
          <cell r="B553" t="str">
            <v>72.6 kVAr, 11 kV series reactor(1 Set = 3 Nos)</v>
          </cell>
          <cell r="C553" t="str">
            <v>Set</v>
          </cell>
          <cell r="F553">
            <v>287850</v>
          </cell>
          <cell r="H553" t="str">
            <v>*</v>
          </cell>
        </row>
        <row r="554">
          <cell r="B554" t="str">
            <v>1.2 MVAr, 22 kV Capacitor Bank</v>
          </cell>
          <cell r="F554">
            <v>208050</v>
          </cell>
          <cell r="H554" t="str">
            <v>*</v>
          </cell>
        </row>
        <row r="555">
          <cell r="B555" t="str">
            <v>3.0 MVAr, 22 kV Capacitor Bank</v>
          </cell>
          <cell r="F555">
            <v>384750</v>
          </cell>
          <cell r="H555" t="str">
            <v>*</v>
          </cell>
        </row>
        <row r="556">
          <cell r="B556" t="str">
            <v>2.4 MVAr, 22 kV Capacitor Bank</v>
          </cell>
          <cell r="F556">
            <v>286900</v>
          </cell>
          <cell r="H556" t="str">
            <v>*</v>
          </cell>
        </row>
        <row r="557">
          <cell r="B557" t="str">
            <v>Structure for Series Reactor(1 Set = 3 Nos) 22 kV</v>
          </cell>
          <cell r="C557" t="str">
            <v>L.S.</v>
          </cell>
          <cell r="F557">
            <v>48450</v>
          </cell>
          <cell r="H557" t="str">
            <v>*</v>
          </cell>
        </row>
        <row r="558">
          <cell r="B558" t="str">
            <v>0.48 KVAr, 22 kv, 1 Ph, Al wound series reactor(1Set=6Nos.)</v>
          </cell>
          <cell r="C558" t="str">
            <v>Set</v>
          </cell>
          <cell r="F558">
            <v>87400</v>
          </cell>
          <cell r="H558" t="str">
            <v>*</v>
          </cell>
        </row>
        <row r="559">
          <cell r="B559" t="str">
            <v>0.97 KVAr, 22 kv, 1 Ph, Al wound series reactor(1Set=6Nos.)</v>
          </cell>
          <cell r="C559" t="str">
            <v>Set</v>
          </cell>
          <cell r="F559">
            <v>114000</v>
          </cell>
          <cell r="H559" t="str">
            <v>*</v>
          </cell>
        </row>
        <row r="560">
          <cell r="B560" t="str">
            <v>1.32 KVAr, 22 kv, 1 Ph, Al wound series reactor(1Set=6Nos.)</v>
          </cell>
          <cell r="C560" t="str">
            <v>Set</v>
          </cell>
          <cell r="F560">
            <v>136800</v>
          </cell>
          <cell r="H560" t="str">
            <v>*</v>
          </cell>
        </row>
        <row r="561">
          <cell r="B561" t="str">
            <v>79.2 kVAr, 22 kV series reactor(1 Set = 3 Nos)</v>
          </cell>
          <cell r="C561" t="str">
            <v>Set</v>
          </cell>
          <cell r="F561">
            <v>413250</v>
          </cell>
          <cell r="H561" t="str">
            <v>*</v>
          </cell>
        </row>
        <row r="562">
          <cell r="B562" t="str">
            <v>2 C X 4 sq mm  Copper Cable</v>
          </cell>
          <cell r="C562" t="str">
            <v>Rmt</v>
          </cell>
          <cell r="F562">
            <v>78</v>
          </cell>
          <cell r="H562" t="str">
            <v>*</v>
          </cell>
        </row>
        <row r="563">
          <cell r="B563" t="str">
            <v>4 C X 4 sq mm  Copper Cable</v>
          </cell>
          <cell r="C563" t="str">
            <v>Rmt</v>
          </cell>
          <cell r="F563">
            <v>119</v>
          </cell>
          <cell r="H563" t="str">
            <v>*</v>
          </cell>
        </row>
        <row r="564">
          <cell r="B564" t="str">
            <v>Structure for Capacitor &amp; Isolators</v>
          </cell>
          <cell r="C564" t="str">
            <v>Kg</v>
          </cell>
          <cell r="F564">
            <v>34.92</v>
          </cell>
          <cell r="H564" t="str">
            <v>*</v>
          </cell>
        </row>
        <row r="565">
          <cell r="B565" t="str">
            <v>22 KV C.T. Two core with Junction Box</v>
          </cell>
          <cell r="C565" t="str">
            <v>No.</v>
          </cell>
          <cell r="F565">
            <v>20847.68</v>
          </cell>
          <cell r="H565" t="str">
            <v>*</v>
          </cell>
        </row>
        <row r="566">
          <cell r="B566" t="str">
            <v>Structure for Capacitor, Isolators, LA, CT &amp; NCT</v>
          </cell>
          <cell r="C566" t="str">
            <v>Kg</v>
          </cell>
          <cell r="F566">
            <v>34.92</v>
          </cell>
          <cell r="H566" t="str">
            <v>*</v>
          </cell>
        </row>
        <row r="567">
          <cell r="B567" t="str">
            <v>Earthing material including MS Earth flat, Earth Electrodes etc for 22 kV Bank</v>
          </cell>
          <cell r="C567" t="str">
            <v>LS</v>
          </cell>
          <cell r="F567">
            <v>24000</v>
          </cell>
          <cell r="H567" t="str">
            <v>*</v>
          </cell>
        </row>
        <row r="568">
          <cell r="B568" t="str">
            <v>Earthing material including MS Earth flat, Earth Electrodes etc for 11 kV Bank</v>
          </cell>
          <cell r="C568" t="str">
            <v>LS</v>
          </cell>
          <cell r="F568">
            <v>22000</v>
          </cell>
          <cell r="H568" t="str">
            <v>*</v>
          </cell>
        </row>
        <row r="569">
          <cell r="B569" t="str">
            <v>Control cable of Assorted sizes indicated in tech. specs of required length for 22 kV</v>
          </cell>
          <cell r="C569" t="str">
            <v>LS</v>
          </cell>
          <cell r="F569">
            <v>66000</v>
          </cell>
          <cell r="H569" t="str">
            <v>*</v>
          </cell>
        </row>
        <row r="570">
          <cell r="B570" t="str">
            <v>ACSR Conductor as per Tech. specs for 22 kV</v>
          </cell>
          <cell r="C570" t="str">
            <v>LS</v>
          </cell>
          <cell r="F570">
            <v>10000</v>
          </cell>
          <cell r="H570" t="str">
            <v>*</v>
          </cell>
        </row>
        <row r="571">
          <cell r="B571" t="str">
            <v>Control cable of Assorted sizes indicated in tech. specs of required length for 11 kV</v>
          </cell>
          <cell r="C571" t="str">
            <v>LS</v>
          </cell>
          <cell r="F571">
            <v>60000</v>
          </cell>
          <cell r="H571" t="str">
            <v>*</v>
          </cell>
        </row>
        <row r="572">
          <cell r="B572" t="str">
            <v>ACSR Conductor as per Tech. specs for 11 kV</v>
          </cell>
          <cell r="C572" t="str">
            <v>LS</v>
          </cell>
          <cell r="F572">
            <v>5000</v>
          </cell>
          <cell r="H572" t="str">
            <v>*</v>
          </cell>
        </row>
        <row r="573">
          <cell r="B573" t="str">
            <v>11 kV, 110/190 V Residual voltage transformer</v>
          </cell>
          <cell r="F573">
            <v>23296</v>
          </cell>
          <cell r="H573" t="str">
            <v>*</v>
          </cell>
        </row>
        <row r="574">
          <cell r="B574" t="str">
            <v>22 KV VCB complete  800 Amp (O.D.) with structure</v>
          </cell>
          <cell r="C574" t="str">
            <v>No.</v>
          </cell>
          <cell r="D574">
            <v>229715.17</v>
          </cell>
          <cell r="E574">
            <v>18928.530008000002</v>
          </cell>
          <cell r="F574">
            <v>248643.70000800001</v>
          </cell>
          <cell r="H574" t="str">
            <v>*</v>
          </cell>
        </row>
        <row r="575">
          <cell r="B575" t="str">
            <v>C&amp;R panel for capacitor Bank</v>
          </cell>
          <cell r="C575" t="str">
            <v>Set</v>
          </cell>
          <cell r="D575">
            <v>77854.44</v>
          </cell>
          <cell r="E575">
            <v>6415.2058560000005</v>
          </cell>
          <cell r="F575">
            <v>84269.645856000003</v>
          </cell>
          <cell r="H575" t="str">
            <v>$</v>
          </cell>
        </row>
        <row r="576">
          <cell r="B576" t="str">
            <v>11 KV Lightning Arrestors (Discharge Class III)</v>
          </cell>
          <cell r="C576" t="str">
            <v>Set</v>
          </cell>
          <cell r="D576">
            <v>8973.93</v>
          </cell>
          <cell r="E576">
            <v>739.45183200000008</v>
          </cell>
          <cell r="F576">
            <v>9713.3818320000009</v>
          </cell>
          <cell r="H576" t="str">
            <v>$</v>
          </cell>
        </row>
        <row r="577">
          <cell r="B577" t="str">
            <v>22 KV Lightning Arrestors  (Discharge Class III)</v>
          </cell>
          <cell r="C577" t="str">
            <v>set</v>
          </cell>
          <cell r="D577">
            <v>8973.93</v>
          </cell>
          <cell r="E577">
            <v>739.45183200000008</v>
          </cell>
          <cell r="F577">
            <v>9713.3818320000009</v>
          </cell>
          <cell r="H577" t="str">
            <v>$</v>
          </cell>
        </row>
        <row r="578">
          <cell r="B578" t="str">
            <v>Clamp for 22 KV VCB</v>
          </cell>
          <cell r="C578" t="str">
            <v>No</v>
          </cell>
          <cell r="F578">
            <v>1610</v>
          </cell>
          <cell r="H578" t="str">
            <v>*</v>
          </cell>
        </row>
        <row r="579">
          <cell r="B579" t="str">
            <v>Clamps for 22 KV C.T.</v>
          </cell>
          <cell r="C579" t="str">
            <v>No</v>
          </cell>
          <cell r="F579">
            <v>1125</v>
          </cell>
          <cell r="H579" t="str">
            <v>*</v>
          </cell>
        </row>
        <row r="580">
          <cell r="B580" t="str">
            <v>Clamps for 22 KV Isolator</v>
          </cell>
          <cell r="C580" t="str">
            <v>No</v>
          </cell>
          <cell r="F580">
            <v>805</v>
          </cell>
          <cell r="H580" t="str">
            <v>*</v>
          </cell>
        </row>
        <row r="581">
          <cell r="B581" t="str">
            <v>Clamps for 22 KV P.T.</v>
          </cell>
          <cell r="C581" t="str">
            <v>No</v>
          </cell>
          <cell r="F581">
            <v>1125</v>
          </cell>
          <cell r="H581" t="str">
            <v>*</v>
          </cell>
        </row>
        <row r="582">
          <cell r="B582" t="str">
            <v xml:space="preserve">Connectors for T/F Bushing </v>
          </cell>
          <cell r="C582" t="str">
            <v>Nos.</v>
          </cell>
          <cell r="F582">
            <v>3222.7</v>
          </cell>
          <cell r="H582" t="str">
            <v>*</v>
          </cell>
        </row>
        <row r="583">
          <cell r="B583" t="str">
            <v>CR Panel for 11 KV Capacitor bank with relay</v>
          </cell>
          <cell r="C583" t="str">
            <v>set</v>
          </cell>
          <cell r="F583">
            <v>84269.645856000003</v>
          </cell>
          <cell r="H583" t="str">
            <v>*</v>
          </cell>
        </row>
        <row r="584">
          <cell r="B584" t="str">
            <v>Control C&amp;R Panel 22 KV for feeder with accessories.</v>
          </cell>
          <cell r="C584" t="str">
            <v>Nos</v>
          </cell>
          <cell r="F584">
            <v>84269.645856000003</v>
          </cell>
          <cell r="H584" t="str">
            <v>*</v>
          </cell>
        </row>
        <row r="585">
          <cell r="B585" t="str">
            <v>CR Panel for 33/22 KV line breaker with 1/5A relay</v>
          </cell>
          <cell r="C585" t="str">
            <v>Set</v>
          </cell>
          <cell r="F585">
            <v>84269.645856000003</v>
          </cell>
          <cell r="H585" t="str">
            <v>*</v>
          </cell>
        </row>
        <row r="586">
          <cell r="B586" t="str">
            <v>Crimping of jumpers at cut points</v>
          </cell>
          <cell r="C586" t="str">
            <v>No.</v>
          </cell>
          <cell r="F586">
            <v>1200</v>
          </cell>
          <cell r="H586" t="str">
            <v>*</v>
          </cell>
        </row>
        <row r="587">
          <cell r="B587" t="str">
            <v>CT 100/5 A LT (Ring Type)</v>
          </cell>
          <cell r="C587" t="str">
            <v>Nos.</v>
          </cell>
          <cell r="F587">
            <v>2000</v>
          </cell>
          <cell r="H587" t="str">
            <v>*</v>
          </cell>
        </row>
        <row r="588">
          <cell r="B588" t="str">
            <v>CT 200/5 A LT (Ring Type)</v>
          </cell>
          <cell r="C588" t="str">
            <v>Nos.</v>
          </cell>
          <cell r="F588">
            <v>2000</v>
          </cell>
          <cell r="H588" t="str">
            <v>*</v>
          </cell>
        </row>
        <row r="589">
          <cell r="B589" t="str">
            <v>CT 200-100/1-1 A , 33 KV</v>
          </cell>
          <cell r="C589" t="str">
            <v>Nos.</v>
          </cell>
          <cell r="F589">
            <v>20000</v>
          </cell>
          <cell r="H589" t="str">
            <v>*</v>
          </cell>
        </row>
        <row r="590">
          <cell r="B590" t="str">
            <v>CT 200-100/1-1 A , 22 KV</v>
          </cell>
          <cell r="C590" t="str">
            <v>Nos.</v>
          </cell>
          <cell r="F590">
            <v>20000</v>
          </cell>
          <cell r="H590" t="str">
            <v>*</v>
          </cell>
        </row>
        <row r="591">
          <cell r="B591" t="str">
            <v>CT 50/5 A LT (Ring Type)</v>
          </cell>
          <cell r="C591" t="str">
            <v>Nos.</v>
          </cell>
          <cell r="F591">
            <v>2000</v>
          </cell>
          <cell r="H591" t="str">
            <v>*</v>
          </cell>
        </row>
        <row r="592">
          <cell r="B592" t="str">
            <v>Dicharge rod for 33 KV</v>
          </cell>
          <cell r="C592" t="str">
            <v>Set</v>
          </cell>
          <cell r="F592">
            <v>500</v>
          </cell>
          <cell r="H592" t="str">
            <v>*</v>
          </cell>
        </row>
        <row r="593">
          <cell r="B593" t="str">
            <v>Digital Multi meter (10 Amp)</v>
          </cell>
          <cell r="C593" t="str">
            <v>No.</v>
          </cell>
          <cell r="F593">
            <v>1600</v>
          </cell>
          <cell r="H593" t="str">
            <v>*</v>
          </cell>
        </row>
        <row r="594">
          <cell r="B594" t="str">
            <v>Digital Tong tester (1000 Amp., 500 V) With associated accessories.</v>
          </cell>
          <cell r="C594" t="str">
            <v>No.</v>
          </cell>
          <cell r="F594">
            <v>2450</v>
          </cell>
          <cell r="H594" t="str">
            <v>*</v>
          </cell>
        </row>
        <row r="595">
          <cell r="B595" t="str">
            <v>Discharge rod for 11 KV</v>
          </cell>
          <cell r="C595" t="str">
            <v>Set</v>
          </cell>
          <cell r="F595">
            <v>500</v>
          </cell>
          <cell r="H595" t="str">
            <v>*</v>
          </cell>
        </row>
        <row r="596">
          <cell r="B596" t="str">
            <v>Discharge rod for 22 KV</v>
          </cell>
          <cell r="C596" t="str">
            <v>Set</v>
          </cell>
          <cell r="F596">
            <v>500</v>
          </cell>
          <cell r="H596" t="str">
            <v>*</v>
          </cell>
        </row>
        <row r="597">
          <cell r="B597" t="str">
            <v>DTC Metring with Box, single core L.T. XLPE cable (16 sq.mm., 120 mtr length) and other allied material.</v>
          </cell>
          <cell r="C597" t="str">
            <v>LS</v>
          </cell>
          <cell r="F597">
            <v>9812.4</v>
          </cell>
          <cell r="H597" t="str">
            <v>*</v>
          </cell>
        </row>
        <row r="598">
          <cell r="B598" t="str">
            <v>DTC Metring with Box, single core L.T. XLPE cable (35 sq.mm., 120 mtr length) and other allied material.</v>
          </cell>
          <cell r="C598" t="str">
            <v>LS</v>
          </cell>
          <cell r="F598">
            <v>11306.4</v>
          </cell>
          <cell r="H598" t="str">
            <v>*</v>
          </cell>
        </row>
        <row r="599">
          <cell r="B599" t="str">
            <v>DTC Metring with Box, single core L.T. XLPE cable (70 sq.mm., 120 mtr length) and other allied material.</v>
          </cell>
          <cell r="C599" t="str">
            <v>LS</v>
          </cell>
          <cell r="F599">
            <v>13735.2</v>
          </cell>
          <cell r="H599" t="str">
            <v>*</v>
          </cell>
        </row>
        <row r="600">
          <cell r="B600" t="str">
            <v>DTC Metring with Box, single core L.T. XLPE cable (185 sq.mm., 200 mtr length) and other allied material.</v>
          </cell>
          <cell r="C600" t="str">
            <v>LS</v>
          </cell>
          <cell r="F600">
            <v>21268.799999999999</v>
          </cell>
          <cell r="H600" t="str">
            <v>*</v>
          </cell>
        </row>
        <row r="601">
          <cell r="B601" t="str">
            <v>DTC Metring with Box, single core L.T. XLPE cable (300 sq.mm., 280 mtr length) and other allied material.</v>
          </cell>
          <cell r="C601" t="str">
            <v>LS</v>
          </cell>
          <cell r="F601">
            <v>28282.799999999999</v>
          </cell>
          <cell r="H601" t="str">
            <v>*</v>
          </cell>
        </row>
        <row r="602">
          <cell r="B602" t="str">
            <v>DTC Metring with Box, single core L.T. XLPE cable (300 sq.mm., 320 mtr length) and other allied material for 630 KVA</v>
          </cell>
          <cell r="C602" t="str">
            <v>LS</v>
          </cell>
          <cell r="F602">
            <v>51265.599999999999</v>
          </cell>
          <cell r="H602" t="str">
            <v>*</v>
          </cell>
        </row>
        <row r="603">
          <cell r="B603" t="str">
            <v>DTC Metring with Box, single core L.T. XLPE cable (300 sq.mm., 320 mtr length) and other allied material for 995 KVA</v>
          </cell>
          <cell r="C603" t="str">
            <v>LS</v>
          </cell>
          <cell r="F603">
            <v>72648.399999999994</v>
          </cell>
          <cell r="H603" t="str">
            <v>*</v>
          </cell>
        </row>
        <row r="604">
          <cell r="B604" t="str">
            <v>Earth tester 200 Amp. 2000 Ohm</v>
          </cell>
          <cell r="C604" t="str">
            <v>Nos.</v>
          </cell>
          <cell r="F604">
            <v>8000</v>
          </cell>
          <cell r="H604" t="str">
            <v>*</v>
          </cell>
        </row>
        <row r="605">
          <cell r="B605" t="str">
            <v>Earthing Sets H.T with clamp</v>
          </cell>
          <cell r="C605" t="str">
            <v>Set</v>
          </cell>
          <cell r="F605">
            <v>5860</v>
          </cell>
          <cell r="H605" t="str">
            <v>*</v>
          </cell>
        </row>
        <row r="606">
          <cell r="B606" t="str">
            <v>Emergency Artificial resperation kit</v>
          </cell>
          <cell r="C606" t="str">
            <v>Set</v>
          </cell>
          <cell r="F606">
            <v>1500</v>
          </cell>
          <cell r="H606" t="str">
            <v>*</v>
          </cell>
        </row>
        <row r="607">
          <cell r="B607" t="str">
            <v>G. I Structure for 22 KV H/G.</v>
          </cell>
          <cell r="C607" t="str">
            <v>Kg.</v>
          </cell>
          <cell r="F607">
            <v>44.92</v>
          </cell>
          <cell r="H607" t="str">
            <v>*</v>
          </cell>
        </row>
        <row r="608">
          <cell r="B608" t="str">
            <v>G.I Angles (50X50X6mm) forcable tray</v>
          </cell>
          <cell r="C608" t="str">
            <v>Kg.</v>
          </cell>
          <cell r="F608">
            <v>44.92</v>
          </cell>
          <cell r="H608" t="str">
            <v>*</v>
          </cell>
        </row>
        <row r="609">
          <cell r="B609" t="str">
            <v>G.I Flat 50x10 mm</v>
          </cell>
          <cell r="C609" t="str">
            <v>Kg.</v>
          </cell>
          <cell r="F609">
            <v>41.427999999999997</v>
          </cell>
          <cell r="H609" t="str">
            <v>*</v>
          </cell>
        </row>
        <row r="610">
          <cell r="B610" t="str">
            <v>G.I Flat 75x10 mm</v>
          </cell>
          <cell r="C610" t="str">
            <v>Kg.</v>
          </cell>
          <cell r="F610">
            <v>41.427999999999997</v>
          </cell>
          <cell r="H610" t="str">
            <v>*</v>
          </cell>
        </row>
        <row r="611">
          <cell r="B611" t="str">
            <v>G.I Structure for 22 KV PT</v>
          </cell>
          <cell r="C611" t="str">
            <v>Kg.</v>
          </cell>
          <cell r="F611">
            <v>41.427999999999997</v>
          </cell>
          <cell r="H611" t="str">
            <v>*</v>
          </cell>
        </row>
        <row r="612">
          <cell r="B612" t="str">
            <v>G.I. Pipe 200 mm</v>
          </cell>
          <cell r="C612" t="str">
            <v>Mtr.</v>
          </cell>
          <cell r="F612">
            <v>186.93</v>
          </cell>
          <cell r="H612" t="str">
            <v>*</v>
          </cell>
        </row>
        <row r="613">
          <cell r="B613" t="str">
            <v>G.I..Flat 50 x 6 mm</v>
          </cell>
          <cell r="C613" t="str">
            <v>Kg.</v>
          </cell>
          <cell r="F613">
            <v>41.427999999999997</v>
          </cell>
          <cell r="H613" t="str">
            <v>*</v>
          </cell>
        </row>
        <row r="614">
          <cell r="B614" t="str">
            <v>G.I.Angle 50x50x6mm</v>
          </cell>
          <cell r="C614" t="str">
            <v>Kg.</v>
          </cell>
          <cell r="F614">
            <v>44.92</v>
          </cell>
          <cell r="H614" t="str">
            <v>*</v>
          </cell>
        </row>
        <row r="615">
          <cell r="B615" t="str">
            <v>G.I.Angle 75x40 mm</v>
          </cell>
          <cell r="C615" t="str">
            <v>Kg.</v>
          </cell>
          <cell r="F615">
            <v>44.92</v>
          </cell>
          <cell r="H615" t="str">
            <v>*</v>
          </cell>
        </row>
        <row r="616">
          <cell r="B616" t="str">
            <v>G.I.Channel  100x50x6mm</v>
          </cell>
          <cell r="C616" t="str">
            <v>Kg.</v>
          </cell>
          <cell r="F616">
            <v>44.92</v>
          </cell>
          <cell r="H616" t="str">
            <v>*</v>
          </cell>
        </row>
        <row r="617">
          <cell r="B617" t="str">
            <v>G.I.Channel 75x40x6mm</v>
          </cell>
          <cell r="C617" t="str">
            <v>Kg.</v>
          </cell>
          <cell r="F617">
            <v>44.92</v>
          </cell>
          <cell r="H617" t="str">
            <v>*</v>
          </cell>
        </row>
        <row r="618">
          <cell r="B618" t="str">
            <v>G.I.Strip (25 X 3 mm)</v>
          </cell>
          <cell r="C618" t="str">
            <v>Kg.</v>
          </cell>
          <cell r="F618">
            <v>41.427999999999997</v>
          </cell>
          <cell r="H618" t="str">
            <v>*</v>
          </cell>
        </row>
        <row r="619">
          <cell r="B619" t="str">
            <v>Hand Gloves</v>
          </cell>
          <cell r="C619" t="str">
            <v>Pairs</v>
          </cell>
          <cell r="F619">
            <v>650</v>
          </cell>
          <cell r="H619" t="str">
            <v>*</v>
          </cell>
        </row>
        <row r="620">
          <cell r="B620" t="str">
            <v>HT Cable Joint Chamber (Civil)</v>
          </cell>
          <cell r="C620" t="str">
            <v>Nos</v>
          </cell>
          <cell r="F620">
            <v>1000</v>
          </cell>
          <cell r="H620" t="str">
            <v>*</v>
          </cell>
        </row>
        <row r="621">
          <cell r="B621" t="str">
            <v>Jointing Slevees compression type, 80 sqmm</v>
          </cell>
          <cell r="C621" t="str">
            <v>Nos.</v>
          </cell>
          <cell r="F621">
            <v>425</v>
          </cell>
          <cell r="H621" t="str">
            <v>*</v>
          </cell>
        </row>
        <row r="622">
          <cell r="B622" t="str">
            <v>L. T. PVC Cable 3.5 x 240 sq. mm / XLPE</v>
          </cell>
          <cell r="C622" t="str">
            <v>Rmt.</v>
          </cell>
          <cell r="F622">
            <v>496.77467999999999</v>
          </cell>
          <cell r="H622" t="str">
            <v>*</v>
          </cell>
        </row>
        <row r="623">
          <cell r="B623" t="str">
            <v>L. T. PVC Cable 3.5 x 300 sq. mm / XLPE</v>
          </cell>
          <cell r="C623" t="str">
            <v>Rmt.</v>
          </cell>
          <cell r="F623">
            <v>609.64730999999995</v>
          </cell>
          <cell r="H623" t="str">
            <v>*</v>
          </cell>
        </row>
        <row r="624">
          <cell r="B624" t="str">
            <v>L.T.Dist.Boxes 200 KVA with KitKat</v>
          </cell>
          <cell r="C624" t="str">
            <v>No</v>
          </cell>
          <cell r="F624">
            <v>24374.966088000001</v>
          </cell>
          <cell r="H624" t="str">
            <v>*</v>
          </cell>
        </row>
        <row r="625">
          <cell r="B625" t="str">
            <v>L.T. Feedar Pillar 6 Way With ACB</v>
          </cell>
          <cell r="C625" t="str">
            <v>No</v>
          </cell>
          <cell r="F625">
            <v>69000</v>
          </cell>
          <cell r="H625" t="str">
            <v>*</v>
          </cell>
        </row>
        <row r="626">
          <cell r="B626" t="str">
            <v>L.T. jointing kits for 120 Sqmm</v>
          </cell>
          <cell r="C626" t="str">
            <v>No</v>
          </cell>
          <cell r="F626">
            <v>500</v>
          </cell>
          <cell r="H626" t="str">
            <v>*</v>
          </cell>
        </row>
        <row r="627">
          <cell r="B627" t="str">
            <v>LT Jointing kits  for 185 Sqmm</v>
          </cell>
          <cell r="C627" t="str">
            <v>No</v>
          </cell>
          <cell r="F627">
            <v>720</v>
          </cell>
          <cell r="H627" t="str">
            <v>*</v>
          </cell>
        </row>
        <row r="628">
          <cell r="B628" t="str">
            <v>L.T. jointing kits for 95 Sqmm</v>
          </cell>
          <cell r="C628" t="str">
            <v>No</v>
          </cell>
          <cell r="F628">
            <v>450</v>
          </cell>
          <cell r="H628" t="str">
            <v>*</v>
          </cell>
        </row>
        <row r="629">
          <cell r="B629" t="str">
            <v>L.T. jointing kits for 70 Sqmm</v>
          </cell>
          <cell r="C629" t="str">
            <v>No</v>
          </cell>
          <cell r="F629">
            <v>400</v>
          </cell>
          <cell r="H629" t="str">
            <v>*</v>
          </cell>
        </row>
        <row r="630">
          <cell r="B630" t="str">
            <v>LT XLPE Armoured Cable 3 1/2C X 95 Sq mm</v>
          </cell>
          <cell r="C630" t="str">
            <v>Rmt</v>
          </cell>
          <cell r="F630">
            <v>178.5604161</v>
          </cell>
          <cell r="H630" t="str">
            <v>*</v>
          </cell>
        </row>
        <row r="631">
          <cell r="B631" t="str">
            <v>Earthing Set LT</v>
          </cell>
          <cell r="C631" t="str">
            <v>Nos</v>
          </cell>
          <cell r="F631">
            <v>148.72</v>
          </cell>
          <cell r="H631" t="str">
            <v>*</v>
          </cell>
        </row>
        <row r="632">
          <cell r="B632" t="str">
            <v>LT Fixed Capacitor 18 KVAR</v>
          </cell>
          <cell r="C632" t="str">
            <v>Nos.</v>
          </cell>
          <cell r="F632">
            <v>5400</v>
          </cell>
          <cell r="H632" t="str">
            <v>*</v>
          </cell>
        </row>
        <row r="633">
          <cell r="B633" t="str">
            <v>LT Fixed Capacitor 9 KVAR</v>
          </cell>
          <cell r="C633" t="str">
            <v>Nos.</v>
          </cell>
          <cell r="F633">
            <v>2700</v>
          </cell>
          <cell r="H633" t="str">
            <v>*</v>
          </cell>
        </row>
        <row r="634">
          <cell r="B634" t="str">
            <v>L.T.Spacers</v>
          </cell>
          <cell r="C634" t="str">
            <v>Nos.</v>
          </cell>
          <cell r="F634">
            <v>80</v>
          </cell>
          <cell r="H634" t="str">
            <v>*</v>
          </cell>
        </row>
        <row r="635">
          <cell r="B635" t="str">
            <v>LT St.through joints for 185 sqmm</v>
          </cell>
          <cell r="C635" t="str">
            <v>No.</v>
          </cell>
          <cell r="F635">
            <v>720</v>
          </cell>
          <cell r="H635" t="str">
            <v>*</v>
          </cell>
        </row>
        <row r="636">
          <cell r="B636" t="str">
            <v>LT St.through joints for 240 sqmm</v>
          </cell>
          <cell r="C636" t="str">
            <v>No.</v>
          </cell>
          <cell r="F636">
            <v>1045</v>
          </cell>
          <cell r="H636" t="str">
            <v>*</v>
          </cell>
        </row>
        <row r="637">
          <cell r="B637" t="str">
            <v>LT St.through joints for 300 sqmm</v>
          </cell>
          <cell r="C637" t="str">
            <v>Nos</v>
          </cell>
          <cell r="F637">
            <v>1045</v>
          </cell>
          <cell r="H637" t="str">
            <v>*</v>
          </cell>
        </row>
        <row r="638">
          <cell r="B638" t="str">
            <v>Non Magnetic stainless steel nut bolt with plain washer</v>
          </cell>
          <cell r="C638" t="str">
            <v>Kg</v>
          </cell>
          <cell r="F638">
            <v>90</v>
          </cell>
          <cell r="H638" t="str">
            <v>*</v>
          </cell>
        </row>
        <row r="639">
          <cell r="B639" t="str">
            <v>Palm Type Clamp (Compression Type)</v>
          </cell>
          <cell r="C639" t="str">
            <v>Nos.</v>
          </cell>
          <cell r="F639">
            <v>805.86</v>
          </cell>
          <cell r="H639" t="str">
            <v>*</v>
          </cell>
        </row>
        <row r="640">
          <cell r="B640" t="str">
            <v>PG Clamp</v>
          </cell>
          <cell r="C640" t="str">
            <v>Nos.</v>
          </cell>
          <cell r="F640">
            <v>23</v>
          </cell>
          <cell r="H640" t="str">
            <v>*</v>
          </cell>
        </row>
        <row r="641">
          <cell r="B641" t="str">
            <v>PVC Pipe 110 mm Dia 4 Kg/sqmm</v>
          </cell>
          <cell r="C641" t="str">
            <v>Mtr.</v>
          </cell>
          <cell r="F641">
            <v>80</v>
          </cell>
          <cell r="H641" t="str">
            <v>*</v>
          </cell>
        </row>
        <row r="642">
          <cell r="B642" t="str">
            <v>RCC Ring work for earthing pits</v>
          </cell>
          <cell r="C642" t="str">
            <v>No.</v>
          </cell>
          <cell r="F642">
            <v>200</v>
          </cell>
          <cell r="H642" t="str">
            <v>*</v>
          </cell>
        </row>
        <row r="643">
          <cell r="B643" t="str">
            <v>Red Bricks</v>
          </cell>
          <cell r="C643" t="str">
            <v>No.</v>
          </cell>
          <cell r="F643">
            <v>2</v>
          </cell>
          <cell r="H643" t="str">
            <v>*</v>
          </cell>
        </row>
        <row r="644">
          <cell r="B644" t="str">
            <v>Rubberised oil corksheet 5mm</v>
          </cell>
          <cell r="C644" t="str">
            <v>Nos.</v>
          </cell>
          <cell r="F644">
            <v>336</v>
          </cell>
          <cell r="H644" t="str">
            <v>*</v>
          </cell>
        </row>
        <row r="645">
          <cell r="B645" t="str">
            <v>Rubberised oil corksheet 8mm</v>
          </cell>
          <cell r="C645" t="str">
            <v>Nos.</v>
          </cell>
          <cell r="F645">
            <v>620</v>
          </cell>
          <cell r="H645" t="str">
            <v>*</v>
          </cell>
        </row>
        <row r="646">
          <cell r="B646" t="str">
            <v>Sand</v>
          </cell>
          <cell r="C646" t="str">
            <v>Cum</v>
          </cell>
          <cell r="F646">
            <v>174</v>
          </cell>
          <cell r="H646" t="str">
            <v>*</v>
          </cell>
        </row>
        <row r="647">
          <cell r="B647" t="str">
            <v>Special type lugs for 100 sqmm</v>
          </cell>
          <cell r="C647" t="str">
            <v>Nos.</v>
          </cell>
          <cell r="F647">
            <v>450</v>
          </cell>
          <cell r="H647" t="str">
            <v>*</v>
          </cell>
        </row>
        <row r="648">
          <cell r="B648" t="str">
            <v xml:space="preserve">T Connectors suitable for 200 sqmm twin conductor </v>
          </cell>
          <cell r="C648" t="str">
            <v>Nos.</v>
          </cell>
          <cell r="F648">
            <v>750</v>
          </cell>
          <cell r="H648" t="str">
            <v>*</v>
          </cell>
        </row>
        <row r="649">
          <cell r="B649" t="str">
            <v>Tool box with ratchet spanner,flat spanners,box spanner, plier, screwdriver, hammer ,hacksaw with blades, chisel,files (Standard make)</v>
          </cell>
          <cell r="C649" t="str">
            <v>No.</v>
          </cell>
          <cell r="F649">
            <v>3000</v>
          </cell>
          <cell r="H649" t="str">
            <v>*</v>
          </cell>
        </row>
        <row r="650">
          <cell r="B650" t="str">
            <v>Cable Trays 2.5 Mtr. X 6" W</v>
          </cell>
          <cell r="C650" t="str">
            <v>Nos.</v>
          </cell>
          <cell r="F650">
            <v>250</v>
          </cell>
          <cell r="H650" t="str">
            <v>*</v>
          </cell>
        </row>
        <row r="651">
          <cell r="B651" t="str">
            <v>Welding Rods</v>
          </cell>
          <cell r="C651" t="str">
            <v>Nos.</v>
          </cell>
          <cell r="F651">
            <v>2</v>
          </cell>
          <cell r="H651" t="str">
            <v>*</v>
          </cell>
        </row>
        <row r="652">
          <cell r="B652" t="str">
            <v>30 Volt Non directional type Electronic Static relay (Numeric Relay)</v>
          </cell>
          <cell r="C652" t="str">
            <v>Nos.</v>
          </cell>
          <cell r="F652">
            <v>18500</v>
          </cell>
          <cell r="H652" t="str">
            <v>*</v>
          </cell>
        </row>
        <row r="653">
          <cell r="H653" t="str">
            <v>*</v>
          </cell>
        </row>
        <row r="654">
          <cell r="B654" t="str">
            <v>Distribution T/F 22 / .433 KV 25 KVA O/D</v>
          </cell>
          <cell r="C654" t="str">
            <v>No.</v>
          </cell>
          <cell r="F654">
            <v>94000</v>
          </cell>
          <cell r="H654" t="str">
            <v>*</v>
          </cell>
        </row>
        <row r="655">
          <cell r="B655" t="str">
            <v>GI Bend 20 mm.</v>
          </cell>
          <cell r="C655" t="str">
            <v>No.</v>
          </cell>
          <cell r="F655">
            <v>12</v>
          </cell>
          <cell r="H655" t="str">
            <v>*</v>
          </cell>
        </row>
        <row r="656">
          <cell r="B656" t="str">
            <v>GI Coupling 20 mm.</v>
          </cell>
          <cell r="C656" t="str">
            <v>No.</v>
          </cell>
          <cell r="F656">
            <v>5</v>
          </cell>
          <cell r="H656" t="str">
            <v>*</v>
          </cell>
        </row>
        <row r="657">
          <cell r="B657" t="str">
            <v>Guard Loops 5 wire</v>
          </cell>
          <cell r="C657" t="str">
            <v>Kg.</v>
          </cell>
          <cell r="F657">
            <v>41.45</v>
          </cell>
          <cell r="H657" t="str">
            <v>*</v>
          </cell>
        </row>
        <row r="658">
          <cell r="B658" t="str">
            <v>Kit Kat fuse 250 V 15 A</v>
          </cell>
          <cell r="C658" t="str">
            <v>No.</v>
          </cell>
          <cell r="F658">
            <v>25</v>
          </cell>
          <cell r="H658" t="str">
            <v>*</v>
          </cell>
        </row>
        <row r="659">
          <cell r="B659" t="str">
            <v>Power Transformer 33/22 KV 5 MVA</v>
          </cell>
          <cell r="C659" t="str">
            <v>No.</v>
          </cell>
          <cell r="F659">
            <v>2693677.8780148183</v>
          </cell>
          <cell r="H659" t="str">
            <v>*</v>
          </cell>
        </row>
        <row r="660">
          <cell r="B660" t="str">
            <v>Power Transformer 33/22 KV 10 MVA</v>
          </cell>
          <cell r="C660" t="str">
            <v>No.</v>
          </cell>
          <cell r="F660">
            <v>5145334.4487372525</v>
          </cell>
          <cell r="H660" t="str">
            <v>*</v>
          </cell>
        </row>
        <row r="661">
          <cell r="B661" t="str">
            <v>SLD Board 11 KV side</v>
          </cell>
          <cell r="C661" t="str">
            <v>No.</v>
          </cell>
          <cell r="F661">
            <v>500</v>
          </cell>
          <cell r="H661" t="str">
            <v>*</v>
          </cell>
        </row>
        <row r="662">
          <cell r="B662" t="str">
            <v>SLD Board 22 KV side</v>
          </cell>
          <cell r="C662" t="str">
            <v>No.</v>
          </cell>
          <cell r="F662">
            <v>500</v>
          </cell>
          <cell r="H662" t="str">
            <v>*</v>
          </cell>
        </row>
        <row r="663">
          <cell r="B663" t="str">
            <v xml:space="preserve">Sub-station Board (Name) with angle stand </v>
          </cell>
          <cell r="C663" t="str">
            <v>No.</v>
          </cell>
          <cell r="F663">
            <v>3000</v>
          </cell>
          <cell r="H663" t="str">
            <v>*</v>
          </cell>
        </row>
        <row r="664">
          <cell r="B664" t="str">
            <v>Battery Accessories such as hydrometer,cell tester, Acid can, distilled water can,handgloves etc.</v>
          </cell>
          <cell r="C664" t="str">
            <v>Set</v>
          </cell>
          <cell r="F664">
            <v>750</v>
          </cell>
          <cell r="H664" t="str">
            <v>*</v>
          </cell>
        </row>
        <row r="665">
          <cell r="B665" t="str">
            <v>2 no.s 8W CFL lamps with one suitable invertor ( DC to AC)</v>
          </cell>
          <cell r="C665" t="str">
            <v>Set</v>
          </cell>
          <cell r="F665">
            <v>500</v>
          </cell>
          <cell r="H665" t="str">
            <v>*</v>
          </cell>
        </row>
        <row r="666">
          <cell r="B666" t="str">
            <v>2 Cell torch</v>
          </cell>
          <cell r="C666" t="str">
            <v>No.</v>
          </cell>
          <cell r="F666">
            <v>45</v>
          </cell>
          <cell r="H666" t="str">
            <v>*</v>
          </cell>
        </row>
        <row r="667">
          <cell r="B667" t="str">
            <v>3 Cell torch</v>
          </cell>
          <cell r="C667" t="str">
            <v>No.</v>
          </cell>
          <cell r="F667">
            <v>65</v>
          </cell>
          <cell r="H667" t="str">
            <v>*</v>
          </cell>
        </row>
        <row r="668">
          <cell r="B668" t="str">
            <v xml:space="preserve">Name plate painting for all equipments </v>
          </cell>
          <cell r="C668" t="str">
            <v>L.S.</v>
          </cell>
          <cell r="F668">
            <v>500</v>
          </cell>
          <cell r="H668" t="str">
            <v>*</v>
          </cell>
        </row>
        <row r="669">
          <cell r="B669" t="str">
            <v>Safety Items as per the requirement of electrical inspector as under</v>
          </cell>
          <cell r="C669" t="str">
            <v>L.S.</v>
          </cell>
          <cell r="F669">
            <v>7500</v>
          </cell>
          <cell r="H669" t="str">
            <v>*</v>
          </cell>
        </row>
        <row r="670">
          <cell r="B670" t="str">
            <v>a)      First Aid Box</v>
          </cell>
        </row>
        <row r="671">
          <cell r="B671" t="str">
            <v>b)      Shock treatment chart</v>
          </cell>
        </row>
        <row r="672">
          <cell r="B672" t="str">
            <v>c)       Rubber matts 8 mm thick</v>
          </cell>
        </row>
        <row r="673">
          <cell r="B673" t="str">
            <v>d)      4 Fire buckets with sand &amp; M.S. Hooks / stand</v>
          </cell>
        </row>
        <row r="674">
          <cell r="B674" t="str">
            <v>e)      Helmet</v>
          </cell>
        </row>
        <row r="675">
          <cell r="B675" t="str">
            <v>f)       Hand gloves</v>
          </cell>
        </row>
        <row r="676">
          <cell r="B676" t="str">
            <v>g)      2 Nos. Fire extinguisher</v>
          </cell>
        </row>
        <row r="677">
          <cell r="B677" t="str">
            <v>Land development</v>
          </cell>
          <cell r="C677" t="str">
            <v>L.S.</v>
          </cell>
          <cell r="F677">
            <v>223368</v>
          </cell>
          <cell r="H677" t="str">
            <v>*</v>
          </cell>
        </row>
        <row r="678">
          <cell r="B678" t="str">
            <v xml:space="preserve">Control room "C"  type </v>
          </cell>
          <cell r="C678" t="str">
            <v>L.S.</v>
          </cell>
          <cell r="F678">
            <v>1245836.1599999999</v>
          </cell>
          <cell r="H678" t="str">
            <v>*</v>
          </cell>
        </row>
        <row r="679">
          <cell r="B679" t="str">
            <v>Store  room 8X6 m .</v>
          </cell>
          <cell r="C679" t="str">
            <v>L.S.</v>
          </cell>
          <cell r="F679">
            <v>327072</v>
          </cell>
          <cell r="G679">
            <v>340700</v>
          </cell>
          <cell r="H679" t="str">
            <v>*</v>
          </cell>
        </row>
        <row r="680">
          <cell r="B680" t="str">
            <v>Sanitory Water supply</v>
          </cell>
          <cell r="C680" t="str">
            <v>L.S.</v>
          </cell>
          <cell r="F680">
            <v>103200</v>
          </cell>
          <cell r="H680" t="str">
            <v>*</v>
          </cell>
        </row>
        <row r="681">
          <cell r="B681" t="str">
            <v>Electrification</v>
          </cell>
          <cell r="C681" t="str">
            <v>L.S.</v>
          </cell>
          <cell r="F681">
            <v>110400</v>
          </cell>
          <cell r="H681" t="str">
            <v>*</v>
          </cell>
        </row>
        <row r="682">
          <cell r="B682" t="str">
            <v>Approach Rood</v>
          </cell>
          <cell r="C682" t="str">
            <v>L.S.</v>
          </cell>
          <cell r="F682">
            <v>360019.20000000001</v>
          </cell>
          <cell r="H682" t="str">
            <v>*</v>
          </cell>
        </row>
        <row r="683">
          <cell r="B683" t="str">
            <v xml:space="preserve">Chain-link and G.I.Barbed Wire `A' type. fencing  </v>
          </cell>
          <cell r="C683" t="str">
            <v>L.S.</v>
          </cell>
          <cell r="F683">
            <v>622393.92000000004</v>
          </cell>
          <cell r="H683" t="str">
            <v>*</v>
          </cell>
        </row>
        <row r="684">
          <cell r="B684" t="str">
            <v xml:space="preserve">Metal spreading </v>
          </cell>
          <cell r="C684" t="str">
            <v>L.S.</v>
          </cell>
          <cell r="F684">
            <v>49737.599999999999</v>
          </cell>
          <cell r="H684" t="str">
            <v>*</v>
          </cell>
        </row>
        <row r="685">
          <cell r="B685" t="str">
            <v>Foundations for structures and equipments (for 1 t/f bay)</v>
          </cell>
          <cell r="C685" t="str">
            <v>L.S.</v>
          </cell>
          <cell r="F685">
            <v>655390.07999999996</v>
          </cell>
          <cell r="H685" t="str">
            <v>*</v>
          </cell>
        </row>
        <row r="686">
          <cell r="B686" t="str">
            <v>Providing survey &amp; contouring, investigation of soil</v>
          </cell>
          <cell r="C686" t="str">
            <v>L.S.</v>
          </cell>
          <cell r="F686">
            <v>4800</v>
          </cell>
          <cell r="H686" t="str">
            <v>*</v>
          </cell>
        </row>
        <row r="687">
          <cell r="B687" t="str">
            <v>Design of foundation of equipments. Transformer plinth, Control room building (Departmental)</v>
          </cell>
          <cell r="C687" t="str">
            <v>L.S.</v>
          </cell>
          <cell r="F687">
            <v>4800</v>
          </cell>
          <cell r="H687" t="str">
            <v>*</v>
          </cell>
        </row>
        <row r="688">
          <cell r="B688" t="str">
            <v>water supply arrangement to earth pits in switch yard</v>
          </cell>
          <cell r="C688" t="str">
            <v>L.S.</v>
          </cell>
          <cell r="F688">
            <v>37396.800000000003</v>
          </cell>
          <cell r="H688" t="str">
            <v>*</v>
          </cell>
        </row>
        <row r="689">
          <cell r="B689" t="str">
            <v>water supply arrangement from borewell to overhead tank on control room</v>
          </cell>
          <cell r="C689" t="str">
            <v>L.S.</v>
          </cell>
          <cell r="F689">
            <v>108480</v>
          </cell>
          <cell r="H689" t="str">
            <v>*</v>
          </cell>
        </row>
        <row r="690">
          <cell r="B690" t="str">
            <v>construction of Cable trenches including providing C.C. covers in switch yard</v>
          </cell>
          <cell r="C690" t="str">
            <v>L.S.</v>
          </cell>
          <cell r="F690">
            <v>226612.8</v>
          </cell>
          <cell r="H690" t="str">
            <v>*</v>
          </cell>
        </row>
        <row r="691">
          <cell r="B691" t="str">
            <v>Construction of retaining wall</v>
          </cell>
          <cell r="C691" t="str">
            <v>L.S.</v>
          </cell>
          <cell r="F691">
            <v>199929.60000000001</v>
          </cell>
          <cell r="H691" t="str">
            <v>*</v>
          </cell>
        </row>
        <row r="692">
          <cell r="B692" t="str">
            <v>Foundations for structures and equipments for switching station</v>
          </cell>
          <cell r="C692" t="str">
            <v>L.S.</v>
          </cell>
          <cell r="F692">
            <v>570096</v>
          </cell>
          <cell r="H692" t="str">
            <v>*</v>
          </cell>
        </row>
        <row r="693">
          <cell r="B693" t="str">
            <v>Foundations for structures and equipments (for 2 t/f bays)</v>
          </cell>
          <cell r="C693" t="str">
            <v>L.S.</v>
          </cell>
          <cell r="F693">
            <v>1310780.1599999999</v>
          </cell>
          <cell r="H693" t="str">
            <v>*</v>
          </cell>
        </row>
        <row r="694">
          <cell r="B694" t="str">
            <v>33 kV 1000 MVA 1600 Amp.IN Door Type VCB</v>
          </cell>
          <cell r="C694" t="str">
            <v>No.</v>
          </cell>
          <cell r="F694">
            <v>1200000</v>
          </cell>
          <cell r="H694" t="str">
            <v>*</v>
          </cell>
        </row>
        <row r="695">
          <cell r="B695" t="str">
            <v>22 kV 1000 MVA 1600 Amp.IN Door Type VCB</v>
          </cell>
          <cell r="C695" t="str">
            <v>No.</v>
          </cell>
          <cell r="F695">
            <v>1200000</v>
          </cell>
          <cell r="H695" t="str">
            <v>*</v>
          </cell>
        </row>
        <row r="696">
          <cell r="B696" t="str">
            <v>22 kV SF6 Isolator</v>
          </cell>
          <cell r="C696" t="str">
            <v>No.</v>
          </cell>
          <cell r="D696">
            <v>2</v>
          </cell>
          <cell r="E696">
            <v>200000</v>
          </cell>
          <cell r="F696">
            <v>400000</v>
          </cell>
          <cell r="G696" t="e">
            <v>#N/A</v>
          </cell>
          <cell r="H696" t="str">
            <v>*</v>
          </cell>
        </row>
        <row r="697">
          <cell r="B697" t="str">
            <v>0.2 ACSR Loop Connector</v>
          </cell>
          <cell r="C697" t="str">
            <v>No.</v>
          </cell>
          <cell r="D697">
            <v>12</v>
          </cell>
          <cell r="E697">
            <v>64</v>
          </cell>
          <cell r="F697">
            <v>768</v>
          </cell>
          <cell r="G697" t="e">
            <v>#N/A</v>
          </cell>
          <cell r="H697" t="str">
            <v>*</v>
          </cell>
        </row>
        <row r="698">
          <cell r="B698" t="str">
            <v>Transformer Clamps</v>
          </cell>
          <cell r="C698" t="str">
            <v>No.</v>
          </cell>
          <cell r="D698">
            <v>6</v>
          </cell>
          <cell r="E698">
            <v>112.5</v>
          </cell>
          <cell r="F698">
            <v>675</v>
          </cell>
          <cell r="G698">
            <v>675</v>
          </cell>
          <cell r="H698" t="str">
            <v>*</v>
          </cell>
        </row>
        <row r="699">
          <cell r="B699" t="str">
            <v>33 kv guarding channel MS100x50</v>
          </cell>
          <cell r="C699" t="str">
            <v>Kg.</v>
          </cell>
          <cell r="F699">
            <v>34.92</v>
          </cell>
          <cell r="H699" t="str">
            <v>*</v>
          </cell>
        </row>
        <row r="700">
          <cell r="B700" t="str">
            <v>22 kv guarding channel MS100x50</v>
          </cell>
          <cell r="C700" t="str">
            <v>Kg.</v>
          </cell>
          <cell r="F700">
            <v>34.92</v>
          </cell>
          <cell r="H700" t="str">
            <v>*</v>
          </cell>
        </row>
        <row r="701">
          <cell r="B701" t="str">
            <v>11 kv guarding channel MS 75x40</v>
          </cell>
          <cell r="C701" t="str">
            <v>Kg.</v>
          </cell>
          <cell r="F701">
            <v>34.92</v>
          </cell>
          <cell r="H701" t="str">
            <v>*</v>
          </cell>
        </row>
        <row r="702">
          <cell r="B702" t="str">
            <v>11 kV heat shrinkable Straight through joint kit for 3 C X 50 sqmm</v>
          </cell>
          <cell r="C702" t="str">
            <v>Kg.</v>
          </cell>
          <cell r="F702">
            <v>3400</v>
          </cell>
          <cell r="H702" t="str">
            <v>*</v>
          </cell>
        </row>
        <row r="703">
          <cell r="B703" t="str">
            <v>11 kV heat shrinkable Outdoor termination joint kit for 3 C X 50 sqmm</v>
          </cell>
          <cell r="C703" t="str">
            <v>Kg.</v>
          </cell>
          <cell r="F703">
            <v>1185</v>
          </cell>
          <cell r="H703" t="str">
            <v>*</v>
          </cell>
        </row>
        <row r="704">
          <cell r="B704" t="str">
            <v>C.T.-33KV200-100/1-1-1A/3Core</v>
          </cell>
          <cell r="C704" t="str">
            <v>No</v>
          </cell>
          <cell r="F704">
            <v>20000</v>
          </cell>
        </row>
        <row r="705">
          <cell r="B705" t="str">
            <v>22 kV Heat shrik Straight through joint (Al) kit for XLPE 3 C X 300 sqmm</v>
          </cell>
          <cell r="C705" t="str">
            <v>Kit</v>
          </cell>
          <cell r="F705">
            <v>22000</v>
          </cell>
          <cell r="H705" t="str">
            <v>*</v>
          </cell>
        </row>
        <row r="706">
          <cell r="B706" t="str">
            <v>22 kV Heat shrik Indoor termination joint (Al) kit for XLPE 3 C X 300 sqmm</v>
          </cell>
          <cell r="C706" t="str">
            <v>Kit</v>
          </cell>
          <cell r="F706">
            <v>7335</v>
          </cell>
          <cell r="H706" t="str">
            <v>*</v>
          </cell>
        </row>
        <row r="707">
          <cell r="B707" t="str">
            <v>Stainless steel neutral earth resistor for 10 MVA 22/11 kV DZ-10 Power Transformer</v>
          </cell>
          <cell r="C707" t="str">
            <v>No</v>
          </cell>
          <cell r="F707">
            <v>30000</v>
          </cell>
          <cell r="H707" t="str">
            <v>*</v>
          </cell>
        </row>
        <row r="708">
          <cell r="B708" t="str">
            <v>Sundries such as Civil Work, Foundation Earthing glands etc.</v>
          </cell>
          <cell r="C708" t="str">
            <v>L.S.</v>
          </cell>
          <cell r="F708">
            <v>10000</v>
          </cell>
          <cell r="H708" t="str">
            <v>*</v>
          </cell>
        </row>
        <row r="709">
          <cell r="B709" t="str">
            <v>Erection of 25 nos of towers in place of old rusted towers with pile foundation and caps and reconductoring with 0.2 ACSR conductor this includes the cost of tower material</v>
          </cell>
          <cell r="C709" t="str">
            <v>No</v>
          </cell>
          <cell r="F709">
            <v>376800</v>
          </cell>
          <cell r="H709" t="str">
            <v>*</v>
          </cell>
        </row>
        <row r="710">
          <cell r="B710" t="str">
            <v>Sundries Nutbolts,Binding Tapes wire etc.</v>
          </cell>
          <cell r="C710" t="str">
            <v>LS</v>
          </cell>
          <cell r="F710">
            <v>15000</v>
          </cell>
          <cell r="H710" t="str">
            <v>*</v>
          </cell>
        </row>
        <row r="711">
          <cell r="B711" t="str">
            <v>Ring Main Unit SF - 6 Type (3 Isolators + 1 Breaker)</v>
          </cell>
          <cell r="C711" t="str">
            <v>Set</v>
          </cell>
          <cell r="F711">
            <v>360000</v>
          </cell>
          <cell r="H711" t="str">
            <v>*</v>
          </cell>
        </row>
        <row r="712">
          <cell r="B712" t="str">
            <v>Foundation Structure for RMU for Cable Entry Etc.</v>
          </cell>
          <cell r="C712" t="str">
            <v>No</v>
          </cell>
          <cell r="F712">
            <v>16000</v>
          </cell>
          <cell r="H712" t="str">
            <v>*</v>
          </cell>
        </row>
        <row r="713">
          <cell r="B713" t="str">
            <v>Earthing to equipment with Salt ,Coke, earthing strip Etc.</v>
          </cell>
          <cell r="C713" t="str">
            <v>No</v>
          </cell>
          <cell r="F713">
            <v>10000</v>
          </cell>
          <cell r="H713" t="str">
            <v>*</v>
          </cell>
        </row>
        <row r="714">
          <cell r="B714" t="str">
            <v>Sundries such as N/B, Washers, Welding etc.</v>
          </cell>
          <cell r="C714" t="str">
            <v>kg</v>
          </cell>
          <cell r="F714">
            <v>2500</v>
          </cell>
          <cell r="H714" t="str">
            <v>*</v>
          </cell>
        </row>
        <row r="715">
          <cell r="B715" t="str">
            <v>Ring Main Unit SF - 6 Type (2 Isolators + 2 Breaker)</v>
          </cell>
          <cell r="C715" t="str">
            <v>Set</v>
          </cell>
          <cell r="F715">
            <v>400000</v>
          </cell>
          <cell r="H715" t="str">
            <v>*</v>
          </cell>
        </row>
        <row r="716">
          <cell r="B716" t="str">
            <v>Single Core 11 KV 300 sq mm XLPE Cable</v>
          </cell>
          <cell r="C716" t="str">
            <v>Mtr.</v>
          </cell>
          <cell r="F716">
            <v>964.82676000000004</v>
          </cell>
          <cell r="H716" t="str">
            <v>*</v>
          </cell>
        </row>
        <row r="717">
          <cell r="B717" t="str">
            <v>11 KV Neutral CT Outdoor type with Relay</v>
          </cell>
          <cell r="C717" t="str">
            <v>No</v>
          </cell>
          <cell r="F717">
            <v>31680</v>
          </cell>
          <cell r="H717" t="str">
            <v>*</v>
          </cell>
        </row>
        <row r="718">
          <cell r="B718" t="str">
            <v>CT Structure</v>
          </cell>
          <cell r="C718" t="str">
            <v>L.S.</v>
          </cell>
          <cell r="F718">
            <v>5000</v>
          </cell>
          <cell r="H718" t="str">
            <v>*</v>
          </cell>
        </row>
        <row r="719">
          <cell r="B719" t="str">
            <v>Ring Main Unit SF - 6 Type (3 Isolators + 2 Breaker) 22 kV</v>
          </cell>
          <cell r="C719" t="str">
            <v>Set</v>
          </cell>
          <cell r="F719">
            <v>480000</v>
          </cell>
          <cell r="H719" t="str">
            <v>*</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P March-09"/>
      <sheetName val="Kalyan Zone"/>
      <sheetName val="Ratnagiri Zone"/>
      <sheetName val="Pune R Zone"/>
      <sheetName val="Amt Zone"/>
      <sheetName val="Latur Zone _Original"/>
      <sheetName val="Latur Zone"/>
      <sheetName val="Aurangabad"/>
      <sheetName val="Latur Zone final"/>
      <sheetName val="bhandup zone"/>
      <sheetName val="NZ"/>
      <sheetName val="NU Z"/>
      <sheetName val="abstract"/>
      <sheetName val="nashik zone"/>
      <sheetName val="Districtwise"/>
      <sheetName val="Sheet2"/>
      <sheetName val="Sheet1"/>
      <sheetName val="Sheet3"/>
      <sheetName val="Dist phy usm"/>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
          <cell r="C5" t="str">
            <v>Achalpur</v>
          </cell>
          <cell r="D5" t="str">
            <v>Achalpur</v>
          </cell>
          <cell r="E5">
            <v>0</v>
          </cell>
          <cell r="F5">
            <v>0</v>
          </cell>
          <cell r="G5">
            <v>0</v>
          </cell>
          <cell r="H5">
            <v>6</v>
          </cell>
          <cell r="I5">
            <v>1</v>
          </cell>
          <cell r="J5">
            <v>40</v>
          </cell>
          <cell r="K5">
            <v>0</v>
          </cell>
          <cell r="L5">
            <v>35</v>
          </cell>
          <cell r="M5">
            <v>0</v>
          </cell>
          <cell r="N5">
            <v>35</v>
          </cell>
          <cell r="O5">
            <v>25</v>
          </cell>
        </row>
        <row r="6">
          <cell r="C6" t="str">
            <v>Ahmednagar Rural</v>
          </cell>
          <cell r="D6" t="str">
            <v>Ahmednagar Rural</v>
          </cell>
          <cell r="E6">
            <v>0</v>
          </cell>
          <cell r="F6">
            <v>0</v>
          </cell>
          <cell r="G6">
            <v>0</v>
          </cell>
          <cell r="H6">
            <v>0</v>
          </cell>
          <cell r="I6">
            <v>1</v>
          </cell>
          <cell r="J6">
            <v>156</v>
          </cell>
          <cell r="K6">
            <v>16</v>
          </cell>
          <cell r="L6">
            <v>0</v>
          </cell>
          <cell r="M6">
            <v>48.6</v>
          </cell>
          <cell r="N6">
            <v>48.6</v>
          </cell>
          <cell r="O6">
            <v>32.6</v>
          </cell>
        </row>
        <row r="7">
          <cell r="C7" t="str">
            <v>Ahmednagar UCR</v>
          </cell>
          <cell r="D7" t="str">
            <v>Ahmednagar UCR</v>
          </cell>
          <cell r="E7">
            <v>1</v>
          </cell>
          <cell r="F7">
            <v>0</v>
          </cell>
          <cell r="G7">
            <v>1</v>
          </cell>
          <cell r="H7">
            <v>0</v>
          </cell>
          <cell r="I7">
            <v>1</v>
          </cell>
          <cell r="J7">
            <v>45</v>
          </cell>
          <cell r="K7">
            <v>0.18</v>
          </cell>
          <cell r="L7">
            <v>0</v>
          </cell>
          <cell r="M7">
            <v>31</v>
          </cell>
          <cell r="N7">
            <v>31</v>
          </cell>
          <cell r="O7">
            <v>13.2</v>
          </cell>
        </row>
        <row r="8">
          <cell r="C8" t="str">
            <v>Akluj</v>
          </cell>
          <cell r="D8" t="str">
            <v>Akluj</v>
          </cell>
          <cell r="E8">
            <v>1</v>
          </cell>
          <cell r="F8">
            <v>0</v>
          </cell>
          <cell r="G8">
            <v>1</v>
          </cell>
          <cell r="H8">
            <v>0</v>
          </cell>
          <cell r="I8">
            <v>2</v>
          </cell>
          <cell r="J8">
            <v>92</v>
          </cell>
          <cell r="K8">
            <v>0.06</v>
          </cell>
          <cell r="L8">
            <v>0</v>
          </cell>
          <cell r="M8">
            <v>64</v>
          </cell>
          <cell r="N8">
            <v>64</v>
          </cell>
          <cell r="O8">
            <v>12.53</v>
          </cell>
        </row>
        <row r="9">
          <cell r="C9" t="str">
            <v>Ambejogai</v>
          </cell>
          <cell r="D9" t="str">
            <v>Ambejogai</v>
          </cell>
          <cell r="E9">
            <v>3</v>
          </cell>
          <cell r="F9">
            <v>0</v>
          </cell>
          <cell r="G9">
            <v>3</v>
          </cell>
          <cell r="H9">
            <v>3</v>
          </cell>
          <cell r="I9">
            <v>4</v>
          </cell>
          <cell r="J9">
            <v>72</v>
          </cell>
          <cell r="K9">
            <v>18</v>
          </cell>
          <cell r="L9">
            <v>0</v>
          </cell>
          <cell r="M9">
            <v>49.06</v>
          </cell>
          <cell r="N9">
            <v>49.06</v>
          </cell>
          <cell r="O9">
            <v>18.350000000000001</v>
          </cell>
        </row>
        <row r="10">
          <cell r="C10" t="str">
            <v>Amravati Rural</v>
          </cell>
          <cell r="D10" t="str">
            <v>Amravati Rural</v>
          </cell>
          <cell r="E10">
            <v>0</v>
          </cell>
          <cell r="F10">
            <v>0</v>
          </cell>
          <cell r="G10">
            <v>0</v>
          </cell>
          <cell r="H10">
            <v>2</v>
          </cell>
          <cell r="I10">
            <v>0</v>
          </cell>
          <cell r="J10">
            <v>32</v>
          </cell>
          <cell r="K10">
            <v>0</v>
          </cell>
          <cell r="L10">
            <v>29.51</v>
          </cell>
          <cell r="M10">
            <v>0</v>
          </cell>
          <cell r="N10">
            <v>29.51</v>
          </cell>
          <cell r="O10">
            <v>19.559999999999999</v>
          </cell>
        </row>
        <row r="11">
          <cell r="C11" t="str">
            <v>Amravati Urban</v>
          </cell>
          <cell r="D11" t="str">
            <v>Amravati Urban</v>
          </cell>
          <cell r="E11">
            <v>0</v>
          </cell>
          <cell r="F11">
            <v>0</v>
          </cell>
          <cell r="G11">
            <v>0</v>
          </cell>
          <cell r="H11">
            <v>0</v>
          </cell>
          <cell r="I11">
            <v>0</v>
          </cell>
          <cell r="J11">
            <v>18</v>
          </cell>
          <cell r="K11">
            <v>0</v>
          </cell>
          <cell r="L11">
            <v>7.28</v>
          </cell>
          <cell r="M11">
            <v>1</v>
          </cell>
          <cell r="N11">
            <v>8.2800000000000011</v>
          </cell>
          <cell r="O11">
            <v>2.2000000000000002</v>
          </cell>
        </row>
        <row r="12">
          <cell r="C12" t="str">
            <v>Aurangabad Rural</v>
          </cell>
          <cell r="D12" t="str">
            <v>Aurangabad Rural</v>
          </cell>
          <cell r="E12">
            <v>1</v>
          </cell>
          <cell r="F12">
            <v>0</v>
          </cell>
          <cell r="G12">
            <v>1</v>
          </cell>
          <cell r="H12">
            <v>0</v>
          </cell>
          <cell r="I12">
            <v>0</v>
          </cell>
          <cell r="J12">
            <v>0</v>
          </cell>
          <cell r="K12">
            <v>0.12</v>
          </cell>
          <cell r="L12">
            <v>0</v>
          </cell>
          <cell r="M12">
            <v>3</v>
          </cell>
          <cell r="N12">
            <v>3</v>
          </cell>
          <cell r="O12">
            <v>0</v>
          </cell>
        </row>
        <row r="13">
          <cell r="C13" t="str">
            <v>Baramati</v>
          </cell>
          <cell r="D13" t="str">
            <v>Baramati</v>
          </cell>
          <cell r="E13">
            <v>1</v>
          </cell>
          <cell r="F13">
            <v>0</v>
          </cell>
          <cell r="G13">
            <v>1</v>
          </cell>
          <cell r="H13">
            <v>1</v>
          </cell>
          <cell r="I13">
            <v>1</v>
          </cell>
          <cell r="J13">
            <v>0</v>
          </cell>
          <cell r="K13">
            <v>0</v>
          </cell>
          <cell r="L13">
            <v>0</v>
          </cell>
          <cell r="M13">
            <v>0</v>
          </cell>
          <cell r="N13">
            <v>0</v>
          </cell>
          <cell r="O13">
            <v>0</v>
          </cell>
        </row>
        <row r="14">
          <cell r="C14" t="str">
            <v>Barshi</v>
          </cell>
          <cell r="D14" t="str">
            <v>Barshi</v>
          </cell>
          <cell r="E14">
            <v>1</v>
          </cell>
          <cell r="F14">
            <v>0</v>
          </cell>
          <cell r="G14">
            <v>1</v>
          </cell>
          <cell r="H14">
            <v>1</v>
          </cell>
          <cell r="I14">
            <v>1</v>
          </cell>
          <cell r="J14">
            <v>149</v>
          </cell>
          <cell r="K14">
            <v>12.08</v>
          </cell>
          <cell r="L14">
            <v>0</v>
          </cell>
          <cell r="M14">
            <v>50.5</v>
          </cell>
          <cell r="N14">
            <v>50.5</v>
          </cell>
          <cell r="O14">
            <v>28.8</v>
          </cell>
        </row>
        <row r="15">
          <cell r="C15" t="str">
            <v>Beed</v>
          </cell>
          <cell r="D15" t="str">
            <v>Beed</v>
          </cell>
          <cell r="E15">
            <v>3</v>
          </cell>
          <cell r="F15">
            <v>0</v>
          </cell>
          <cell r="G15">
            <v>3</v>
          </cell>
          <cell r="H15">
            <v>3</v>
          </cell>
          <cell r="I15">
            <v>0</v>
          </cell>
          <cell r="J15">
            <v>99</v>
          </cell>
          <cell r="K15">
            <v>10.199999999999999</v>
          </cell>
          <cell r="L15">
            <v>0</v>
          </cell>
          <cell r="M15">
            <v>60.4</v>
          </cell>
          <cell r="N15">
            <v>60.4</v>
          </cell>
          <cell r="O15">
            <v>22.53</v>
          </cell>
        </row>
        <row r="16">
          <cell r="E16">
            <v>0</v>
          </cell>
          <cell r="F16">
            <v>0</v>
          </cell>
          <cell r="G16">
            <v>0</v>
          </cell>
          <cell r="H16">
            <v>0</v>
          </cell>
          <cell r="I16">
            <v>0</v>
          </cell>
          <cell r="J16">
            <v>0</v>
          </cell>
          <cell r="K16">
            <v>0</v>
          </cell>
          <cell r="L16">
            <v>0</v>
          </cell>
          <cell r="M16">
            <v>0</v>
          </cell>
          <cell r="N16">
            <v>0</v>
          </cell>
          <cell r="O16">
            <v>9.6389999999999993</v>
          </cell>
        </row>
        <row r="17">
          <cell r="C17" t="str">
            <v>Bhokar</v>
          </cell>
          <cell r="D17" t="str">
            <v>Bhokar</v>
          </cell>
          <cell r="E17">
            <v>1</v>
          </cell>
          <cell r="F17">
            <v>0</v>
          </cell>
          <cell r="G17">
            <v>1</v>
          </cell>
          <cell r="H17">
            <v>1</v>
          </cell>
          <cell r="I17">
            <v>1</v>
          </cell>
          <cell r="J17">
            <v>46</v>
          </cell>
          <cell r="K17">
            <v>24</v>
          </cell>
          <cell r="L17">
            <v>0</v>
          </cell>
          <cell r="M17">
            <v>30.77</v>
          </cell>
          <cell r="N17">
            <v>30.77</v>
          </cell>
          <cell r="O17">
            <v>3.3</v>
          </cell>
        </row>
        <row r="18">
          <cell r="C18" t="str">
            <v>Bhosari</v>
          </cell>
          <cell r="D18" t="str">
            <v>Bhosari</v>
          </cell>
          <cell r="E18">
            <v>0</v>
          </cell>
          <cell r="F18">
            <v>0</v>
          </cell>
          <cell r="G18">
            <v>0</v>
          </cell>
          <cell r="H18">
            <v>0</v>
          </cell>
          <cell r="I18">
            <v>0</v>
          </cell>
          <cell r="J18">
            <v>0</v>
          </cell>
          <cell r="K18">
            <v>0</v>
          </cell>
          <cell r="L18">
            <v>3.39</v>
          </cell>
          <cell r="M18">
            <v>0</v>
          </cell>
          <cell r="N18">
            <v>3.39</v>
          </cell>
          <cell r="O18">
            <v>0</v>
          </cell>
        </row>
        <row r="19">
          <cell r="C19" t="str">
            <v>Bhusawal</v>
          </cell>
          <cell r="D19" t="str">
            <v>Bhusawal U&amp;R</v>
          </cell>
          <cell r="E19">
            <v>0</v>
          </cell>
          <cell r="F19">
            <v>0</v>
          </cell>
          <cell r="G19">
            <v>0</v>
          </cell>
          <cell r="H19">
            <v>0</v>
          </cell>
          <cell r="I19">
            <v>0</v>
          </cell>
          <cell r="J19">
            <v>27</v>
          </cell>
          <cell r="K19">
            <v>1.73</v>
          </cell>
          <cell r="L19">
            <v>0</v>
          </cell>
          <cell r="M19">
            <v>14.8</v>
          </cell>
          <cell r="N19">
            <v>14.8</v>
          </cell>
          <cell r="O19">
            <v>7.02</v>
          </cell>
        </row>
        <row r="20">
          <cell r="C20" t="str">
            <v>Buldhana</v>
          </cell>
          <cell r="D20" t="str">
            <v>Buldhana</v>
          </cell>
          <cell r="E20">
            <v>0</v>
          </cell>
          <cell r="F20">
            <v>0</v>
          </cell>
          <cell r="G20">
            <v>0</v>
          </cell>
          <cell r="H20">
            <v>0</v>
          </cell>
          <cell r="I20">
            <v>0</v>
          </cell>
          <cell r="J20">
            <v>18</v>
          </cell>
          <cell r="K20">
            <v>0</v>
          </cell>
          <cell r="L20">
            <v>6</v>
          </cell>
          <cell r="M20">
            <v>0</v>
          </cell>
          <cell r="N20">
            <v>6</v>
          </cell>
          <cell r="O20">
            <v>7.5</v>
          </cell>
        </row>
        <row r="21">
          <cell r="C21" t="str">
            <v>Bund Garden</v>
          </cell>
          <cell r="D21" t="str">
            <v>Bund Garden</v>
          </cell>
          <cell r="E21">
            <v>0</v>
          </cell>
          <cell r="F21">
            <v>0</v>
          </cell>
          <cell r="G21">
            <v>0</v>
          </cell>
          <cell r="H21">
            <v>0</v>
          </cell>
          <cell r="I21">
            <v>0</v>
          </cell>
          <cell r="J21">
            <v>0</v>
          </cell>
          <cell r="K21">
            <v>0</v>
          </cell>
          <cell r="L21">
            <v>2.8</v>
          </cell>
          <cell r="M21">
            <v>0</v>
          </cell>
          <cell r="N21">
            <v>2.8</v>
          </cell>
          <cell r="O21">
            <v>0</v>
          </cell>
        </row>
        <row r="22">
          <cell r="E22">
            <v>0</v>
          </cell>
          <cell r="F22">
            <v>0</v>
          </cell>
          <cell r="G22">
            <v>0</v>
          </cell>
          <cell r="H22">
            <v>1</v>
          </cell>
          <cell r="I22">
            <v>0</v>
          </cell>
          <cell r="J22">
            <v>12</v>
          </cell>
          <cell r="K22">
            <v>0</v>
          </cell>
          <cell r="L22">
            <v>0</v>
          </cell>
          <cell r="M22">
            <v>2.74</v>
          </cell>
          <cell r="N22">
            <v>2.74</v>
          </cell>
          <cell r="O22">
            <v>5.7</v>
          </cell>
        </row>
        <row r="23">
          <cell r="C23" t="str">
            <v>Congress Nagar</v>
          </cell>
          <cell r="D23" t="str">
            <v>Congress Nagar</v>
          </cell>
          <cell r="E23">
            <v>0</v>
          </cell>
          <cell r="F23">
            <v>0</v>
          </cell>
          <cell r="G23">
            <v>0</v>
          </cell>
          <cell r="H23">
            <v>0</v>
          </cell>
          <cell r="I23">
            <v>0</v>
          </cell>
          <cell r="J23">
            <v>31</v>
          </cell>
          <cell r="K23">
            <v>0</v>
          </cell>
          <cell r="L23">
            <v>0</v>
          </cell>
          <cell r="M23">
            <v>2.1150000000000002</v>
          </cell>
          <cell r="N23">
            <v>2.1150000000000002</v>
          </cell>
          <cell r="O23">
            <v>0.75</v>
          </cell>
        </row>
        <row r="24">
          <cell r="C24" t="str">
            <v>Chalisgaon</v>
          </cell>
          <cell r="D24" t="str">
            <v>Chalisgaon</v>
          </cell>
          <cell r="E24">
            <v>0</v>
          </cell>
          <cell r="F24">
            <v>0</v>
          </cell>
          <cell r="G24">
            <v>0</v>
          </cell>
          <cell r="H24">
            <v>0</v>
          </cell>
          <cell r="I24">
            <v>0</v>
          </cell>
          <cell r="J24">
            <v>19</v>
          </cell>
          <cell r="K24">
            <v>0</v>
          </cell>
          <cell r="L24">
            <v>0</v>
          </cell>
          <cell r="M24">
            <v>16.3</v>
          </cell>
          <cell r="N24">
            <v>16.3</v>
          </cell>
          <cell r="O24">
            <v>10.79</v>
          </cell>
        </row>
        <row r="25">
          <cell r="C25" t="str">
            <v>Chandwad</v>
          </cell>
          <cell r="E25">
            <v>0</v>
          </cell>
          <cell r="F25">
            <v>0</v>
          </cell>
          <cell r="G25">
            <v>0</v>
          </cell>
          <cell r="H25">
            <v>0</v>
          </cell>
          <cell r="I25">
            <v>0</v>
          </cell>
          <cell r="J25">
            <v>13</v>
          </cell>
          <cell r="K25">
            <v>0</v>
          </cell>
          <cell r="L25">
            <v>0</v>
          </cell>
          <cell r="M25">
            <v>0.41</v>
          </cell>
          <cell r="N25">
            <v>0.41</v>
          </cell>
          <cell r="O25">
            <v>21.97</v>
          </cell>
        </row>
        <row r="26">
          <cell r="D26" t="str">
            <v>Chandwad</v>
          </cell>
          <cell r="E26">
            <v>0</v>
          </cell>
          <cell r="F26">
            <v>0</v>
          </cell>
          <cell r="G26">
            <v>0</v>
          </cell>
          <cell r="H26">
            <v>0</v>
          </cell>
          <cell r="I26">
            <v>0</v>
          </cell>
          <cell r="J26">
            <v>33</v>
          </cell>
          <cell r="K26">
            <v>0</v>
          </cell>
          <cell r="L26">
            <v>0</v>
          </cell>
          <cell r="M26">
            <v>5.0200000000000005</v>
          </cell>
          <cell r="N26">
            <v>5.0200000000000005</v>
          </cell>
          <cell r="O26">
            <v>24.31</v>
          </cell>
        </row>
        <row r="27">
          <cell r="C27" t="str">
            <v>Chiplun</v>
          </cell>
          <cell r="E27">
            <v>0</v>
          </cell>
          <cell r="F27">
            <v>0</v>
          </cell>
          <cell r="G27">
            <v>0</v>
          </cell>
          <cell r="H27">
            <v>0</v>
          </cell>
          <cell r="I27">
            <v>0</v>
          </cell>
          <cell r="J27">
            <v>6</v>
          </cell>
          <cell r="K27">
            <v>0</v>
          </cell>
          <cell r="L27">
            <v>0</v>
          </cell>
          <cell r="M27">
            <v>7.1</v>
          </cell>
          <cell r="N27">
            <v>7.1</v>
          </cell>
          <cell r="O27">
            <v>1.4</v>
          </cell>
        </row>
        <row r="28">
          <cell r="E28">
            <v>0</v>
          </cell>
          <cell r="F28">
            <v>0</v>
          </cell>
          <cell r="G28">
            <v>0</v>
          </cell>
          <cell r="H28">
            <v>0</v>
          </cell>
          <cell r="I28">
            <v>0</v>
          </cell>
          <cell r="J28">
            <v>8</v>
          </cell>
          <cell r="K28">
            <v>0</v>
          </cell>
          <cell r="L28">
            <v>0</v>
          </cell>
          <cell r="M28">
            <v>7.4</v>
          </cell>
          <cell r="N28">
            <v>7.4</v>
          </cell>
          <cell r="O28">
            <v>0.71</v>
          </cell>
        </row>
        <row r="29">
          <cell r="D29" t="str">
            <v>Chiplun</v>
          </cell>
          <cell r="E29">
            <v>0</v>
          </cell>
          <cell r="F29">
            <v>0</v>
          </cell>
          <cell r="G29">
            <v>0</v>
          </cell>
          <cell r="H29">
            <v>0</v>
          </cell>
          <cell r="I29">
            <v>0</v>
          </cell>
          <cell r="J29">
            <v>14</v>
          </cell>
          <cell r="K29">
            <v>0</v>
          </cell>
          <cell r="L29">
            <v>0</v>
          </cell>
          <cell r="M29">
            <v>14.5</v>
          </cell>
          <cell r="N29">
            <v>14.5</v>
          </cell>
          <cell r="O29">
            <v>2.11</v>
          </cell>
        </row>
        <row r="30">
          <cell r="C30" t="str">
            <v>Degloor</v>
          </cell>
          <cell r="D30" t="str">
            <v>Degloor</v>
          </cell>
          <cell r="E30">
            <v>1</v>
          </cell>
          <cell r="F30">
            <v>0</v>
          </cell>
          <cell r="G30">
            <v>1</v>
          </cell>
          <cell r="H30">
            <v>1</v>
          </cell>
          <cell r="I30">
            <v>0</v>
          </cell>
          <cell r="J30">
            <v>135</v>
          </cell>
          <cell r="K30">
            <v>12</v>
          </cell>
          <cell r="L30">
            <v>0</v>
          </cell>
          <cell r="M30">
            <v>40</v>
          </cell>
          <cell r="N30">
            <v>40</v>
          </cell>
          <cell r="O30">
            <v>3</v>
          </cell>
        </row>
        <row r="31">
          <cell r="C31" t="str">
            <v>Dharangaon</v>
          </cell>
          <cell r="D31" t="str">
            <v>Dharangaon</v>
          </cell>
          <cell r="E31">
            <v>0</v>
          </cell>
          <cell r="F31">
            <v>0</v>
          </cell>
          <cell r="G31">
            <v>0</v>
          </cell>
          <cell r="H31">
            <v>1</v>
          </cell>
          <cell r="I31">
            <v>2</v>
          </cell>
          <cell r="J31">
            <v>49</v>
          </cell>
          <cell r="K31">
            <v>0</v>
          </cell>
          <cell r="L31">
            <v>0</v>
          </cell>
          <cell r="M31">
            <v>26.93</v>
          </cell>
          <cell r="N31">
            <v>26.93</v>
          </cell>
          <cell r="O31">
            <v>14.91</v>
          </cell>
        </row>
        <row r="32">
          <cell r="C32" t="str">
            <v>Dhule (R)</v>
          </cell>
          <cell r="D32" t="str">
            <v xml:space="preserve">Dhule (R) </v>
          </cell>
          <cell r="E32">
            <v>0</v>
          </cell>
          <cell r="F32">
            <v>0</v>
          </cell>
          <cell r="G32">
            <v>0</v>
          </cell>
          <cell r="H32">
            <v>1</v>
          </cell>
          <cell r="I32">
            <v>0</v>
          </cell>
          <cell r="J32">
            <v>23</v>
          </cell>
          <cell r="K32">
            <v>0</v>
          </cell>
          <cell r="L32">
            <v>0</v>
          </cell>
          <cell r="M32">
            <v>13.23</v>
          </cell>
          <cell r="N32">
            <v>13.23</v>
          </cell>
          <cell r="O32">
            <v>2.98</v>
          </cell>
        </row>
        <row r="33">
          <cell r="C33" t="str">
            <v>Dhule UCR</v>
          </cell>
          <cell r="D33" t="str">
            <v>Dhule UCR</v>
          </cell>
          <cell r="E33">
            <v>0</v>
          </cell>
          <cell r="F33">
            <v>0</v>
          </cell>
          <cell r="G33">
            <v>0</v>
          </cell>
          <cell r="H33">
            <v>1</v>
          </cell>
          <cell r="I33">
            <v>0</v>
          </cell>
          <cell r="J33">
            <v>24</v>
          </cell>
          <cell r="K33">
            <v>0</v>
          </cell>
          <cell r="L33">
            <v>0</v>
          </cell>
          <cell r="M33">
            <v>8.41</v>
          </cell>
          <cell r="N33">
            <v>8.41</v>
          </cell>
          <cell r="O33">
            <v>1.88</v>
          </cell>
        </row>
        <row r="34">
          <cell r="C34" t="str">
            <v>Nagpur -I</v>
          </cell>
          <cell r="D34" t="str">
            <v>Nagpur Dn. I</v>
          </cell>
          <cell r="E34" t="str">
            <v>0</v>
          </cell>
          <cell r="F34">
            <v>0</v>
          </cell>
          <cell r="G34">
            <v>0</v>
          </cell>
          <cell r="H34" t="str">
            <v>0</v>
          </cell>
          <cell r="I34">
            <v>1</v>
          </cell>
          <cell r="J34">
            <v>5</v>
          </cell>
          <cell r="K34" t="str">
            <v>0</v>
          </cell>
          <cell r="L34">
            <v>0</v>
          </cell>
          <cell r="M34">
            <v>8.32</v>
          </cell>
          <cell r="N34">
            <v>8.32</v>
          </cell>
          <cell r="O34">
            <v>127.59</v>
          </cell>
        </row>
        <row r="35">
          <cell r="C35" t="str">
            <v>Nagpur Division II</v>
          </cell>
          <cell r="D35" t="str">
            <v>Nagpur Division II</v>
          </cell>
          <cell r="E35">
            <v>0</v>
          </cell>
          <cell r="F35">
            <v>0</v>
          </cell>
          <cell r="G35">
            <v>0</v>
          </cell>
          <cell r="H35" t="str">
            <v>0</v>
          </cell>
          <cell r="I35" t="str">
            <v>0</v>
          </cell>
          <cell r="J35">
            <v>9</v>
          </cell>
          <cell r="K35">
            <v>0</v>
          </cell>
          <cell r="L35">
            <v>0</v>
          </cell>
          <cell r="M35">
            <v>5</v>
          </cell>
          <cell r="N35">
            <v>5</v>
          </cell>
          <cell r="O35">
            <v>23.78</v>
          </cell>
        </row>
        <row r="36">
          <cell r="C36" t="str">
            <v>Dombivali U</v>
          </cell>
          <cell r="D36" t="str">
            <v>Dombivali U</v>
          </cell>
          <cell r="E36">
            <v>0</v>
          </cell>
          <cell r="F36">
            <v>0</v>
          </cell>
          <cell r="G36">
            <v>0</v>
          </cell>
          <cell r="H36">
            <v>0</v>
          </cell>
          <cell r="I36">
            <v>0</v>
          </cell>
          <cell r="J36">
            <v>3</v>
          </cell>
          <cell r="K36">
            <v>0</v>
          </cell>
          <cell r="L36">
            <v>0</v>
          </cell>
          <cell r="M36">
            <v>0</v>
          </cell>
          <cell r="N36">
            <v>0</v>
          </cell>
          <cell r="O36">
            <v>0</v>
          </cell>
        </row>
        <row r="37">
          <cell r="C37" t="str">
            <v>Dondaicha</v>
          </cell>
          <cell r="D37" t="str">
            <v>Dondaicha</v>
          </cell>
          <cell r="E37">
            <v>0</v>
          </cell>
          <cell r="F37">
            <v>0</v>
          </cell>
          <cell r="G37">
            <v>0</v>
          </cell>
          <cell r="H37">
            <v>0</v>
          </cell>
          <cell r="I37">
            <v>0</v>
          </cell>
          <cell r="J37">
            <v>24</v>
          </cell>
          <cell r="K37">
            <v>0</v>
          </cell>
          <cell r="L37">
            <v>0</v>
          </cell>
          <cell r="M37">
            <v>12.3</v>
          </cell>
          <cell r="N37">
            <v>12.3</v>
          </cell>
          <cell r="O37">
            <v>2.7</v>
          </cell>
        </row>
        <row r="38">
          <cell r="C38" t="str">
            <v>Gadhinglaj</v>
          </cell>
          <cell r="D38" t="str">
            <v>Gadhinglaj</v>
          </cell>
          <cell r="E38">
            <v>1</v>
          </cell>
          <cell r="F38">
            <v>0</v>
          </cell>
          <cell r="G38">
            <v>1</v>
          </cell>
          <cell r="H38">
            <v>5</v>
          </cell>
          <cell r="I38">
            <v>1</v>
          </cell>
          <cell r="J38">
            <v>38</v>
          </cell>
          <cell r="K38">
            <v>4.5</v>
          </cell>
          <cell r="L38">
            <v>0</v>
          </cell>
          <cell r="M38">
            <v>14.33</v>
          </cell>
          <cell r="N38">
            <v>14.33</v>
          </cell>
          <cell r="O38">
            <v>9.68</v>
          </cell>
        </row>
        <row r="39">
          <cell r="E39">
            <v>0</v>
          </cell>
          <cell r="F39">
            <v>0</v>
          </cell>
          <cell r="G39">
            <v>0</v>
          </cell>
          <cell r="H39">
            <v>0</v>
          </cell>
          <cell r="I39">
            <v>0</v>
          </cell>
          <cell r="J39">
            <v>3</v>
          </cell>
          <cell r="K39">
            <v>0</v>
          </cell>
          <cell r="L39">
            <v>0</v>
          </cell>
          <cell r="M39">
            <v>0</v>
          </cell>
          <cell r="N39">
            <v>0</v>
          </cell>
          <cell r="O39">
            <v>7.0000000000000007E-2</v>
          </cell>
        </row>
        <row r="40">
          <cell r="C40" t="str">
            <v>Goregaon</v>
          </cell>
          <cell r="D40" t="str">
            <v>Goregaon</v>
          </cell>
          <cell r="E40">
            <v>0</v>
          </cell>
          <cell r="F40">
            <v>0</v>
          </cell>
          <cell r="G40">
            <v>0</v>
          </cell>
          <cell r="H40">
            <v>0</v>
          </cell>
          <cell r="I40">
            <v>0</v>
          </cell>
          <cell r="J40">
            <v>6</v>
          </cell>
          <cell r="K40">
            <v>0</v>
          </cell>
          <cell r="L40">
            <v>1.3</v>
          </cell>
          <cell r="M40">
            <v>0</v>
          </cell>
          <cell r="N40">
            <v>1.3</v>
          </cell>
          <cell r="O40">
            <v>0.2</v>
          </cell>
        </row>
        <row r="41">
          <cell r="C41" t="str">
            <v>Ichalkaranji</v>
          </cell>
          <cell r="D41" t="str">
            <v>Ichalkaranji</v>
          </cell>
          <cell r="E41">
            <v>0</v>
          </cell>
          <cell r="F41">
            <v>0</v>
          </cell>
          <cell r="G41">
            <v>0</v>
          </cell>
          <cell r="H41">
            <v>1</v>
          </cell>
          <cell r="I41">
            <v>0</v>
          </cell>
          <cell r="J41">
            <v>18</v>
          </cell>
          <cell r="K41">
            <v>0</v>
          </cell>
          <cell r="L41">
            <v>0</v>
          </cell>
          <cell r="M41">
            <v>3.56</v>
          </cell>
          <cell r="N41">
            <v>3.56</v>
          </cell>
          <cell r="O41">
            <v>1.42</v>
          </cell>
        </row>
        <row r="42">
          <cell r="C42" t="str">
            <v>Islampur</v>
          </cell>
          <cell r="D42" t="str">
            <v>Islampur</v>
          </cell>
          <cell r="E42">
            <v>0</v>
          </cell>
          <cell r="F42">
            <v>0</v>
          </cell>
          <cell r="G42">
            <v>0</v>
          </cell>
          <cell r="H42">
            <v>1</v>
          </cell>
          <cell r="I42">
            <v>1</v>
          </cell>
          <cell r="J42">
            <v>30</v>
          </cell>
          <cell r="K42">
            <v>0</v>
          </cell>
          <cell r="L42">
            <v>0</v>
          </cell>
          <cell r="M42">
            <v>20.189999999999998</v>
          </cell>
          <cell r="N42">
            <v>20.189999999999998</v>
          </cell>
          <cell r="O42">
            <v>5.8599999999999994</v>
          </cell>
        </row>
        <row r="43">
          <cell r="C43" t="str">
            <v>Jalgaon</v>
          </cell>
          <cell r="D43" t="str">
            <v>Jalgaon UCR</v>
          </cell>
          <cell r="E43">
            <v>0</v>
          </cell>
          <cell r="F43">
            <v>0</v>
          </cell>
          <cell r="G43">
            <v>0</v>
          </cell>
          <cell r="H43">
            <v>0</v>
          </cell>
          <cell r="I43">
            <v>0</v>
          </cell>
          <cell r="J43">
            <v>36</v>
          </cell>
          <cell r="K43">
            <v>9.82</v>
          </cell>
          <cell r="L43">
            <v>0</v>
          </cell>
          <cell r="M43">
            <v>11.2</v>
          </cell>
          <cell r="N43">
            <v>11.2</v>
          </cell>
          <cell r="O43">
            <v>1.94</v>
          </cell>
        </row>
        <row r="44">
          <cell r="C44" t="str">
            <v>Jalna-I</v>
          </cell>
          <cell r="D44" t="str">
            <v>Jalna I</v>
          </cell>
          <cell r="E44">
            <v>0</v>
          </cell>
          <cell r="F44">
            <v>0</v>
          </cell>
          <cell r="G44">
            <v>0</v>
          </cell>
          <cell r="H44">
            <v>1</v>
          </cell>
          <cell r="I44">
            <v>1</v>
          </cell>
          <cell r="J44">
            <v>33</v>
          </cell>
          <cell r="K44">
            <v>0</v>
          </cell>
          <cell r="L44">
            <v>0</v>
          </cell>
          <cell r="M44">
            <v>9.77</v>
          </cell>
          <cell r="N44">
            <v>9.77</v>
          </cell>
          <cell r="O44">
            <v>5.46</v>
          </cell>
        </row>
        <row r="45">
          <cell r="C45" t="str">
            <v>Jalna II</v>
          </cell>
          <cell r="D45" t="str">
            <v>Jalna II</v>
          </cell>
          <cell r="E45">
            <v>1</v>
          </cell>
          <cell r="F45">
            <v>0</v>
          </cell>
          <cell r="G45">
            <v>1</v>
          </cell>
          <cell r="H45">
            <v>1</v>
          </cell>
          <cell r="I45">
            <v>1</v>
          </cell>
          <cell r="J45">
            <v>111</v>
          </cell>
          <cell r="K45">
            <v>10</v>
          </cell>
          <cell r="L45">
            <v>0</v>
          </cell>
          <cell r="M45">
            <v>40</v>
          </cell>
          <cell r="N45">
            <v>40</v>
          </cell>
          <cell r="O45">
            <v>12.72</v>
          </cell>
        </row>
        <row r="46">
          <cell r="C46" t="str">
            <v>Jaysingpur</v>
          </cell>
          <cell r="D46" t="str">
            <v>Jaysingpur</v>
          </cell>
          <cell r="E46">
            <v>0</v>
          </cell>
          <cell r="F46">
            <v>0</v>
          </cell>
          <cell r="G46">
            <v>0</v>
          </cell>
          <cell r="H46">
            <v>6</v>
          </cell>
          <cell r="I46">
            <v>4</v>
          </cell>
          <cell r="J46">
            <v>19</v>
          </cell>
          <cell r="K46">
            <v>5.5E-2</v>
          </cell>
          <cell r="L46">
            <v>0</v>
          </cell>
          <cell r="M46">
            <v>12.42</v>
          </cell>
          <cell r="N46">
            <v>12.42</v>
          </cell>
          <cell r="O46">
            <v>4.26</v>
          </cell>
        </row>
        <row r="47">
          <cell r="C47" t="str">
            <v>Kalwa</v>
          </cell>
          <cell r="D47" t="str">
            <v>Kalwa</v>
          </cell>
          <cell r="E47">
            <v>0</v>
          </cell>
          <cell r="F47">
            <v>0</v>
          </cell>
          <cell r="G47">
            <v>0</v>
          </cell>
          <cell r="H47">
            <v>0</v>
          </cell>
          <cell r="I47">
            <v>0</v>
          </cell>
          <cell r="J47">
            <v>1</v>
          </cell>
          <cell r="K47">
            <v>0</v>
          </cell>
          <cell r="L47">
            <v>0</v>
          </cell>
          <cell r="M47">
            <v>3</v>
          </cell>
          <cell r="N47">
            <v>3</v>
          </cell>
          <cell r="O47">
            <v>14.51</v>
          </cell>
        </row>
        <row r="48">
          <cell r="C48" t="str">
            <v>Kalyan East</v>
          </cell>
          <cell r="D48" t="str">
            <v>Kalyan East</v>
          </cell>
          <cell r="E48">
            <v>0</v>
          </cell>
          <cell r="F48">
            <v>0</v>
          </cell>
          <cell r="G48">
            <v>0</v>
          </cell>
          <cell r="H48">
            <v>0</v>
          </cell>
          <cell r="I48">
            <v>0</v>
          </cell>
          <cell r="J48">
            <v>0</v>
          </cell>
          <cell r="K48">
            <v>0</v>
          </cell>
          <cell r="L48">
            <v>4</v>
          </cell>
          <cell r="M48">
            <v>0</v>
          </cell>
          <cell r="N48">
            <v>4</v>
          </cell>
          <cell r="O48">
            <v>0</v>
          </cell>
        </row>
        <row r="49">
          <cell r="C49" t="str">
            <v>Kalyan R</v>
          </cell>
          <cell r="D49" t="str">
            <v>Kalyan R</v>
          </cell>
          <cell r="E49">
            <v>0</v>
          </cell>
          <cell r="F49">
            <v>0</v>
          </cell>
          <cell r="G49">
            <v>0</v>
          </cell>
          <cell r="H49">
            <v>0</v>
          </cell>
          <cell r="I49">
            <v>0</v>
          </cell>
          <cell r="J49">
            <v>0</v>
          </cell>
          <cell r="K49">
            <v>0</v>
          </cell>
          <cell r="L49">
            <v>2</v>
          </cell>
          <cell r="M49">
            <v>0</v>
          </cell>
          <cell r="N49">
            <v>2</v>
          </cell>
          <cell r="O49">
            <v>7.2</v>
          </cell>
        </row>
        <row r="50">
          <cell r="C50" t="str">
            <v>Kankavali</v>
          </cell>
          <cell r="D50" t="str">
            <v>Kankavali</v>
          </cell>
          <cell r="E50">
            <v>0</v>
          </cell>
          <cell r="F50">
            <v>0</v>
          </cell>
          <cell r="G50">
            <v>0</v>
          </cell>
          <cell r="H50">
            <v>1</v>
          </cell>
          <cell r="I50">
            <v>0</v>
          </cell>
          <cell r="J50">
            <v>0</v>
          </cell>
          <cell r="K50">
            <v>0</v>
          </cell>
          <cell r="L50">
            <v>0</v>
          </cell>
          <cell r="M50">
            <v>0</v>
          </cell>
          <cell r="N50">
            <v>0</v>
          </cell>
          <cell r="O50">
            <v>0</v>
          </cell>
        </row>
        <row r="51">
          <cell r="C51" t="str">
            <v>Kannad</v>
          </cell>
          <cell r="D51" t="str">
            <v>Kannad</v>
          </cell>
          <cell r="E51">
            <v>1</v>
          </cell>
          <cell r="F51">
            <v>0</v>
          </cell>
          <cell r="G51">
            <v>1</v>
          </cell>
          <cell r="H51">
            <v>2</v>
          </cell>
          <cell r="I51">
            <v>0</v>
          </cell>
          <cell r="J51">
            <v>0</v>
          </cell>
          <cell r="K51">
            <v>9</v>
          </cell>
          <cell r="L51">
            <v>0</v>
          </cell>
          <cell r="M51">
            <v>3.36</v>
          </cell>
          <cell r="N51">
            <v>3.36</v>
          </cell>
          <cell r="O51">
            <v>0</v>
          </cell>
        </row>
        <row r="52">
          <cell r="C52" t="str">
            <v>Karad</v>
          </cell>
          <cell r="D52" t="str">
            <v>Karad</v>
          </cell>
          <cell r="E52">
            <v>0</v>
          </cell>
          <cell r="F52">
            <v>0</v>
          </cell>
          <cell r="G52">
            <v>0</v>
          </cell>
          <cell r="H52">
            <v>0</v>
          </cell>
          <cell r="I52">
            <v>0</v>
          </cell>
          <cell r="J52">
            <v>0</v>
          </cell>
          <cell r="K52">
            <v>0</v>
          </cell>
          <cell r="L52">
            <v>0</v>
          </cell>
          <cell r="M52">
            <v>0</v>
          </cell>
          <cell r="N52">
            <v>0</v>
          </cell>
          <cell r="O52">
            <v>0</v>
          </cell>
        </row>
        <row r="53">
          <cell r="C53" t="str">
            <v>Karjat</v>
          </cell>
          <cell r="D53" t="str">
            <v>Karjat</v>
          </cell>
          <cell r="E53">
            <v>0</v>
          </cell>
          <cell r="F53">
            <v>0</v>
          </cell>
          <cell r="G53">
            <v>0</v>
          </cell>
          <cell r="H53">
            <v>0</v>
          </cell>
          <cell r="I53">
            <v>2</v>
          </cell>
          <cell r="J53">
            <v>129</v>
          </cell>
          <cell r="K53">
            <v>0</v>
          </cell>
          <cell r="L53">
            <v>0</v>
          </cell>
          <cell r="M53">
            <v>35.5</v>
          </cell>
          <cell r="N53">
            <v>35.5</v>
          </cell>
          <cell r="O53">
            <v>14</v>
          </cell>
        </row>
        <row r="54">
          <cell r="C54" t="str">
            <v>Kedgaon</v>
          </cell>
          <cell r="D54" t="str">
            <v>Kedgaon</v>
          </cell>
          <cell r="E54">
            <v>1</v>
          </cell>
          <cell r="F54">
            <v>0</v>
          </cell>
          <cell r="G54">
            <v>1</v>
          </cell>
          <cell r="H54">
            <v>1</v>
          </cell>
          <cell r="I54">
            <v>0</v>
          </cell>
          <cell r="J54">
            <v>0</v>
          </cell>
          <cell r="K54">
            <v>16</v>
          </cell>
          <cell r="L54">
            <v>0</v>
          </cell>
          <cell r="M54">
            <v>15</v>
          </cell>
          <cell r="N54">
            <v>15</v>
          </cell>
          <cell r="O54">
            <v>0</v>
          </cell>
        </row>
        <row r="55">
          <cell r="C55" t="str">
            <v>Khamgaon</v>
          </cell>
          <cell r="D55" t="str">
            <v>Khamgaon</v>
          </cell>
          <cell r="E55">
            <v>0</v>
          </cell>
          <cell r="F55">
            <v>0</v>
          </cell>
          <cell r="G55">
            <v>0</v>
          </cell>
          <cell r="H55">
            <v>1</v>
          </cell>
          <cell r="I55">
            <v>0</v>
          </cell>
          <cell r="J55">
            <v>18</v>
          </cell>
          <cell r="K55">
            <v>0</v>
          </cell>
          <cell r="L55">
            <v>9.5</v>
          </cell>
          <cell r="M55">
            <v>0</v>
          </cell>
          <cell r="N55">
            <v>9.5</v>
          </cell>
          <cell r="O55">
            <v>9.5</v>
          </cell>
        </row>
        <row r="56">
          <cell r="C56" t="str">
            <v>Kolhapur Urban</v>
          </cell>
          <cell r="D56" t="str">
            <v>Kolhapur U</v>
          </cell>
          <cell r="E56">
            <v>0</v>
          </cell>
          <cell r="F56">
            <v>0</v>
          </cell>
          <cell r="G56">
            <v>0</v>
          </cell>
          <cell r="H56">
            <v>0</v>
          </cell>
          <cell r="I56">
            <v>1</v>
          </cell>
          <cell r="J56">
            <v>61</v>
          </cell>
          <cell r="K56">
            <v>1.1099999999999999</v>
          </cell>
          <cell r="L56">
            <v>0</v>
          </cell>
          <cell r="M56">
            <v>14.952999999999999</v>
          </cell>
          <cell r="N56">
            <v>14.952999999999999</v>
          </cell>
          <cell r="O56">
            <v>6.2919999999999998</v>
          </cell>
        </row>
        <row r="57">
          <cell r="C57" t="str">
            <v>Kolhapur Rural I</v>
          </cell>
          <cell r="D57" t="str">
            <v>Kolhapur Rural I</v>
          </cell>
          <cell r="E57">
            <v>1</v>
          </cell>
          <cell r="F57">
            <v>0</v>
          </cell>
          <cell r="G57">
            <v>1</v>
          </cell>
          <cell r="H57">
            <v>2</v>
          </cell>
          <cell r="I57">
            <v>4</v>
          </cell>
          <cell r="J57">
            <v>18</v>
          </cell>
          <cell r="K57">
            <v>10</v>
          </cell>
          <cell r="L57">
            <v>0</v>
          </cell>
          <cell r="M57">
            <v>10</v>
          </cell>
          <cell r="N57">
            <v>10</v>
          </cell>
          <cell r="O57">
            <v>2.5</v>
          </cell>
        </row>
        <row r="58">
          <cell r="C58" t="str">
            <v>Kolhapur R II</v>
          </cell>
          <cell r="D58" t="str">
            <v>Kolhapur R II</v>
          </cell>
          <cell r="E58">
            <v>0</v>
          </cell>
          <cell r="F58">
            <v>0</v>
          </cell>
          <cell r="G58">
            <v>0</v>
          </cell>
          <cell r="H58">
            <v>3</v>
          </cell>
          <cell r="I58">
            <v>3</v>
          </cell>
          <cell r="J58">
            <v>0</v>
          </cell>
          <cell r="K58">
            <v>0</v>
          </cell>
          <cell r="L58">
            <v>0</v>
          </cell>
          <cell r="M58">
            <v>0</v>
          </cell>
          <cell r="N58">
            <v>0</v>
          </cell>
          <cell r="O58">
            <v>0.61</v>
          </cell>
        </row>
        <row r="59">
          <cell r="C59" t="str">
            <v>Kothrud</v>
          </cell>
          <cell r="D59" t="str">
            <v>Kothrud</v>
          </cell>
          <cell r="E59">
            <v>0</v>
          </cell>
          <cell r="F59">
            <v>0</v>
          </cell>
          <cell r="G59">
            <v>0</v>
          </cell>
          <cell r="H59">
            <v>0</v>
          </cell>
          <cell r="I59">
            <v>0</v>
          </cell>
          <cell r="J59">
            <v>0</v>
          </cell>
          <cell r="K59">
            <v>0</v>
          </cell>
          <cell r="L59">
            <v>3.4</v>
          </cell>
          <cell r="M59">
            <v>3.4</v>
          </cell>
          <cell r="N59">
            <v>6.8</v>
          </cell>
          <cell r="O59">
            <v>0</v>
          </cell>
        </row>
        <row r="60">
          <cell r="C60" t="str">
            <v>Katol</v>
          </cell>
          <cell r="D60" t="str">
            <v>Katol</v>
          </cell>
          <cell r="E60" t="str">
            <v>0</v>
          </cell>
          <cell r="F60">
            <v>0</v>
          </cell>
          <cell r="G60">
            <v>0</v>
          </cell>
          <cell r="H60" t="str">
            <v>0</v>
          </cell>
          <cell r="I60" t="str">
            <v>0</v>
          </cell>
          <cell r="J60">
            <v>26</v>
          </cell>
          <cell r="K60" t="str">
            <v>0</v>
          </cell>
          <cell r="L60">
            <v>0</v>
          </cell>
          <cell r="M60">
            <v>7.46</v>
          </cell>
          <cell r="N60">
            <v>7.46</v>
          </cell>
          <cell r="O60">
            <v>48.66</v>
          </cell>
        </row>
        <row r="61">
          <cell r="C61" t="str">
            <v>Kudal</v>
          </cell>
          <cell r="D61" t="str">
            <v>Kudal</v>
          </cell>
          <cell r="E61">
            <v>0</v>
          </cell>
          <cell r="F61">
            <v>0</v>
          </cell>
          <cell r="G61">
            <v>0</v>
          </cell>
          <cell r="H61">
            <v>0</v>
          </cell>
          <cell r="I61">
            <v>0</v>
          </cell>
          <cell r="J61">
            <v>0</v>
          </cell>
          <cell r="K61">
            <v>0</v>
          </cell>
          <cell r="L61">
            <v>0</v>
          </cell>
          <cell r="M61">
            <v>0</v>
          </cell>
          <cell r="N61">
            <v>0</v>
          </cell>
          <cell r="O61">
            <v>0</v>
          </cell>
        </row>
        <row r="62">
          <cell r="C62" t="str">
            <v>Latur</v>
          </cell>
          <cell r="D62" t="str">
            <v>Latur</v>
          </cell>
          <cell r="E62">
            <v>1</v>
          </cell>
          <cell r="F62">
            <v>0</v>
          </cell>
          <cell r="G62">
            <v>1</v>
          </cell>
          <cell r="H62">
            <v>4</v>
          </cell>
          <cell r="I62">
            <v>0</v>
          </cell>
          <cell r="J62">
            <v>30</v>
          </cell>
          <cell r="K62">
            <v>0</v>
          </cell>
          <cell r="L62">
            <v>0</v>
          </cell>
          <cell r="M62">
            <v>0</v>
          </cell>
          <cell r="N62">
            <v>0</v>
          </cell>
          <cell r="O62">
            <v>0</v>
          </cell>
        </row>
        <row r="63">
          <cell r="C63" t="str">
            <v>MIDC Nagpur</v>
          </cell>
          <cell r="D63" t="str">
            <v>MIDC Nagpur</v>
          </cell>
          <cell r="E63">
            <v>0</v>
          </cell>
          <cell r="F63">
            <v>0</v>
          </cell>
          <cell r="G63">
            <v>0</v>
          </cell>
          <cell r="H63">
            <v>0</v>
          </cell>
          <cell r="I63">
            <v>0</v>
          </cell>
          <cell r="J63">
            <v>6</v>
          </cell>
          <cell r="K63">
            <v>0</v>
          </cell>
          <cell r="L63">
            <v>0</v>
          </cell>
          <cell r="M63">
            <v>0</v>
          </cell>
          <cell r="N63">
            <v>0</v>
          </cell>
          <cell r="O63">
            <v>0</v>
          </cell>
        </row>
        <row r="64">
          <cell r="E64">
            <v>0</v>
          </cell>
          <cell r="F64">
            <v>0</v>
          </cell>
          <cell r="G64">
            <v>0</v>
          </cell>
          <cell r="H64">
            <v>0</v>
          </cell>
          <cell r="I64">
            <v>0</v>
          </cell>
          <cell r="J64">
            <v>11</v>
          </cell>
          <cell r="K64">
            <v>0</v>
          </cell>
          <cell r="L64">
            <v>0</v>
          </cell>
          <cell r="M64">
            <v>4.37</v>
          </cell>
          <cell r="N64">
            <v>4.37</v>
          </cell>
          <cell r="O64">
            <v>6.74</v>
          </cell>
        </row>
        <row r="65">
          <cell r="C65" t="str">
            <v>Malegaon Rural</v>
          </cell>
          <cell r="D65" t="str">
            <v>Malegaon Rural</v>
          </cell>
          <cell r="E65">
            <v>0</v>
          </cell>
          <cell r="F65">
            <v>0</v>
          </cell>
          <cell r="G65">
            <v>0</v>
          </cell>
          <cell r="H65">
            <v>0</v>
          </cell>
          <cell r="I65">
            <v>0</v>
          </cell>
          <cell r="J65">
            <v>3</v>
          </cell>
          <cell r="K65">
            <v>0</v>
          </cell>
          <cell r="L65">
            <v>0</v>
          </cell>
          <cell r="M65">
            <v>0.68</v>
          </cell>
          <cell r="N65">
            <v>0.68</v>
          </cell>
          <cell r="O65">
            <v>0</v>
          </cell>
        </row>
        <row r="66">
          <cell r="C66" t="str">
            <v>Malegaon UCR</v>
          </cell>
          <cell r="D66" t="str">
            <v>Malegaon UCR</v>
          </cell>
          <cell r="E66">
            <v>0</v>
          </cell>
          <cell r="F66">
            <v>0</v>
          </cell>
          <cell r="G66">
            <v>0</v>
          </cell>
          <cell r="H66">
            <v>0</v>
          </cell>
          <cell r="I66">
            <v>0</v>
          </cell>
          <cell r="J66">
            <v>53</v>
          </cell>
          <cell r="K66">
            <v>0</v>
          </cell>
          <cell r="L66">
            <v>0</v>
          </cell>
          <cell r="M66">
            <v>17.29</v>
          </cell>
          <cell r="N66">
            <v>17.29</v>
          </cell>
          <cell r="O66">
            <v>5.28</v>
          </cell>
        </row>
        <row r="67">
          <cell r="C67" t="str">
            <v>Malkapur</v>
          </cell>
          <cell r="D67" t="str">
            <v>Malkapur</v>
          </cell>
          <cell r="E67">
            <v>0</v>
          </cell>
          <cell r="F67">
            <v>0</v>
          </cell>
          <cell r="G67">
            <v>0</v>
          </cell>
          <cell r="H67">
            <v>1</v>
          </cell>
          <cell r="I67">
            <v>0</v>
          </cell>
          <cell r="J67">
            <v>16</v>
          </cell>
          <cell r="K67">
            <v>0</v>
          </cell>
          <cell r="L67">
            <v>12</v>
          </cell>
          <cell r="M67">
            <v>0</v>
          </cell>
          <cell r="N67">
            <v>12</v>
          </cell>
          <cell r="O67">
            <v>7</v>
          </cell>
        </row>
        <row r="68">
          <cell r="C68" t="str">
            <v>Manchar</v>
          </cell>
          <cell r="D68" t="str">
            <v>Manchar</v>
          </cell>
          <cell r="E68">
            <v>1</v>
          </cell>
          <cell r="F68">
            <v>0</v>
          </cell>
          <cell r="G68">
            <v>1</v>
          </cell>
          <cell r="H68">
            <v>5</v>
          </cell>
          <cell r="I68">
            <v>0</v>
          </cell>
          <cell r="J68">
            <v>0</v>
          </cell>
          <cell r="K68">
            <v>13</v>
          </cell>
          <cell r="L68">
            <v>0</v>
          </cell>
          <cell r="M68">
            <v>2</v>
          </cell>
          <cell r="N68">
            <v>2</v>
          </cell>
          <cell r="O68">
            <v>0</v>
          </cell>
        </row>
        <row r="69">
          <cell r="E69">
            <v>0</v>
          </cell>
          <cell r="F69">
            <v>0</v>
          </cell>
          <cell r="G69">
            <v>0</v>
          </cell>
          <cell r="H69">
            <v>0</v>
          </cell>
          <cell r="I69">
            <v>0</v>
          </cell>
          <cell r="J69">
            <v>20</v>
          </cell>
          <cell r="K69">
            <v>0</v>
          </cell>
          <cell r="L69">
            <v>0</v>
          </cell>
          <cell r="M69">
            <v>4.6100000000000003</v>
          </cell>
          <cell r="N69">
            <v>4.6100000000000003</v>
          </cell>
          <cell r="O69">
            <v>2.34</v>
          </cell>
        </row>
        <row r="70">
          <cell r="C70" t="str">
            <v>Morshi</v>
          </cell>
          <cell r="D70" t="str">
            <v>Morshi</v>
          </cell>
          <cell r="E70">
            <v>0</v>
          </cell>
          <cell r="F70">
            <v>0</v>
          </cell>
          <cell r="G70">
            <v>0</v>
          </cell>
          <cell r="H70">
            <v>0</v>
          </cell>
          <cell r="I70">
            <v>0</v>
          </cell>
          <cell r="J70">
            <v>22</v>
          </cell>
          <cell r="K70">
            <v>0</v>
          </cell>
          <cell r="L70">
            <v>22.01</v>
          </cell>
          <cell r="M70">
            <v>0</v>
          </cell>
          <cell r="N70">
            <v>22.01</v>
          </cell>
          <cell r="O70">
            <v>22.61</v>
          </cell>
        </row>
        <row r="71">
          <cell r="C71" t="str">
            <v xml:space="preserve">Mulshi </v>
          </cell>
          <cell r="D71" t="str">
            <v>Mulshi</v>
          </cell>
          <cell r="E71">
            <v>0</v>
          </cell>
          <cell r="F71">
            <v>0</v>
          </cell>
          <cell r="G71">
            <v>0</v>
          </cell>
          <cell r="H71">
            <v>0</v>
          </cell>
          <cell r="I71">
            <v>0</v>
          </cell>
          <cell r="J71">
            <v>0</v>
          </cell>
          <cell r="K71">
            <v>0</v>
          </cell>
          <cell r="L71">
            <v>0</v>
          </cell>
          <cell r="M71">
            <v>0</v>
          </cell>
          <cell r="N71">
            <v>0</v>
          </cell>
          <cell r="O71">
            <v>0</v>
          </cell>
        </row>
        <row r="72">
          <cell r="E72">
            <v>0</v>
          </cell>
          <cell r="F72">
            <v>0</v>
          </cell>
          <cell r="G72">
            <v>0</v>
          </cell>
          <cell r="H72">
            <v>0</v>
          </cell>
          <cell r="I72">
            <v>0</v>
          </cell>
          <cell r="J72">
            <v>0</v>
          </cell>
          <cell r="K72">
            <v>0</v>
          </cell>
          <cell r="L72">
            <v>0</v>
          </cell>
          <cell r="M72">
            <v>0</v>
          </cell>
          <cell r="N72">
            <v>0</v>
          </cell>
          <cell r="O72">
            <v>8.8520000000000003</v>
          </cell>
        </row>
        <row r="73">
          <cell r="C73" t="str">
            <v>Nagar Road</v>
          </cell>
          <cell r="D73" t="str">
            <v>Nagar Road</v>
          </cell>
          <cell r="E73">
            <v>0</v>
          </cell>
          <cell r="F73">
            <v>0</v>
          </cell>
          <cell r="G73">
            <v>0</v>
          </cell>
          <cell r="H73">
            <v>0</v>
          </cell>
          <cell r="I73">
            <v>0</v>
          </cell>
          <cell r="J73">
            <v>5</v>
          </cell>
          <cell r="K73">
            <v>0</v>
          </cell>
          <cell r="L73">
            <v>0</v>
          </cell>
          <cell r="M73">
            <v>1.9</v>
          </cell>
          <cell r="N73">
            <v>1.9</v>
          </cell>
          <cell r="O73">
            <v>0</v>
          </cell>
        </row>
        <row r="74">
          <cell r="C74" t="str">
            <v>Nanded</v>
          </cell>
          <cell r="D74" t="str">
            <v>Nanded</v>
          </cell>
          <cell r="E74">
            <v>1</v>
          </cell>
          <cell r="F74">
            <v>0</v>
          </cell>
          <cell r="G74">
            <v>1</v>
          </cell>
          <cell r="H74">
            <v>4</v>
          </cell>
          <cell r="I74">
            <v>0</v>
          </cell>
          <cell r="J74">
            <v>99</v>
          </cell>
          <cell r="K74">
            <v>0</v>
          </cell>
          <cell r="L74">
            <v>0</v>
          </cell>
          <cell r="M74">
            <v>9.48</v>
          </cell>
          <cell r="N74">
            <v>9.48</v>
          </cell>
          <cell r="O74">
            <v>12.08</v>
          </cell>
        </row>
        <row r="75">
          <cell r="C75" t="str">
            <v xml:space="preserve">Nandurbar </v>
          </cell>
          <cell r="D75" t="str">
            <v>Nandurbar</v>
          </cell>
          <cell r="E75">
            <v>0</v>
          </cell>
          <cell r="F75">
            <v>0</v>
          </cell>
          <cell r="G75">
            <v>0</v>
          </cell>
          <cell r="H75">
            <v>0</v>
          </cell>
          <cell r="I75">
            <v>0</v>
          </cell>
          <cell r="J75">
            <v>10</v>
          </cell>
          <cell r="K75">
            <v>0</v>
          </cell>
          <cell r="L75">
            <v>0</v>
          </cell>
          <cell r="M75">
            <v>3.4</v>
          </cell>
          <cell r="N75">
            <v>3.4</v>
          </cell>
          <cell r="O75">
            <v>0.76</v>
          </cell>
        </row>
        <row r="76">
          <cell r="C76" t="str">
            <v>Nashik Rural</v>
          </cell>
          <cell r="D76" t="str">
            <v>Nashik Rural</v>
          </cell>
          <cell r="E76">
            <v>0</v>
          </cell>
          <cell r="F76">
            <v>0</v>
          </cell>
          <cell r="G76">
            <v>0</v>
          </cell>
          <cell r="H76">
            <v>6</v>
          </cell>
          <cell r="I76">
            <v>0</v>
          </cell>
          <cell r="J76">
            <v>15</v>
          </cell>
          <cell r="K76">
            <v>0</v>
          </cell>
          <cell r="L76">
            <v>0</v>
          </cell>
          <cell r="M76">
            <v>4.9000000000000004</v>
          </cell>
          <cell r="N76">
            <v>4.9000000000000004</v>
          </cell>
          <cell r="O76">
            <v>1.98</v>
          </cell>
        </row>
        <row r="77">
          <cell r="C77" t="str">
            <v>Nashik Urban - I</v>
          </cell>
          <cell r="D77" t="str">
            <v>Nashik Urban - I</v>
          </cell>
          <cell r="E77">
            <v>0</v>
          </cell>
          <cell r="F77">
            <v>0</v>
          </cell>
          <cell r="G77">
            <v>0</v>
          </cell>
          <cell r="H77">
            <v>1</v>
          </cell>
          <cell r="I77">
            <v>0</v>
          </cell>
          <cell r="J77">
            <v>5</v>
          </cell>
          <cell r="K77">
            <v>0</v>
          </cell>
          <cell r="L77">
            <v>0</v>
          </cell>
          <cell r="M77">
            <v>0</v>
          </cell>
          <cell r="N77">
            <v>0</v>
          </cell>
          <cell r="O77">
            <v>0</v>
          </cell>
        </row>
        <row r="78">
          <cell r="C78" t="str">
            <v>Nashik Urban II</v>
          </cell>
          <cell r="D78" t="str">
            <v>Nashik Urban II</v>
          </cell>
          <cell r="E78">
            <v>0</v>
          </cell>
          <cell r="F78">
            <v>0</v>
          </cell>
          <cell r="G78">
            <v>0</v>
          </cell>
          <cell r="H78">
            <v>0</v>
          </cell>
          <cell r="I78">
            <v>1</v>
          </cell>
          <cell r="J78">
            <v>20</v>
          </cell>
          <cell r="K78">
            <v>0</v>
          </cell>
          <cell r="L78">
            <v>0</v>
          </cell>
          <cell r="M78">
            <v>0</v>
          </cell>
          <cell r="N78">
            <v>0</v>
          </cell>
          <cell r="O78">
            <v>0</v>
          </cell>
        </row>
        <row r="79">
          <cell r="C79" t="str">
            <v>Nerul</v>
          </cell>
          <cell r="D79" t="str">
            <v>Nerul</v>
          </cell>
          <cell r="E79">
            <v>0</v>
          </cell>
          <cell r="F79">
            <v>0</v>
          </cell>
          <cell r="G79">
            <v>0</v>
          </cell>
          <cell r="H79">
            <v>1</v>
          </cell>
          <cell r="I79">
            <v>0</v>
          </cell>
          <cell r="J79">
            <v>0</v>
          </cell>
          <cell r="K79">
            <v>0</v>
          </cell>
          <cell r="L79">
            <v>0</v>
          </cell>
          <cell r="M79">
            <v>0</v>
          </cell>
          <cell r="N79">
            <v>0</v>
          </cell>
          <cell r="O79">
            <v>0.191</v>
          </cell>
        </row>
        <row r="80">
          <cell r="C80" t="str">
            <v>Nilanga</v>
          </cell>
          <cell r="D80" t="str">
            <v>Nilanga</v>
          </cell>
          <cell r="E80">
            <v>0</v>
          </cell>
          <cell r="F80">
            <v>0</v>
          </cell>
          <cell r="G80">
            <v>0</v>
          </cell>
          <cell r="H80">
            <v>0</v>
          </cell>
          <cell r="I80">
            <v>0</v>
          </cell>
          <cell r="J80">
            <v>40</v>
          </cell>
          <cell r="K80">
            <v>0</v>
          </cell>
          <cell r="L80">
            <v>0</v>
          </cell>
          <cell r="M80">
            <v>29.5</v>
          </cell>
          <cell r="N80">
            <v>29.5</v>
          </cell>
          <cell r="O80">
            <v>47</v>
          </cell>
        </row>
        <row r="81">
          <cell r="C81" t="str">
            <v>Osmanabad</v>
          </cell>
          <cell r="D81" t="str">
            <v>Osmanabad</v>
          </cell>
          <cell r="E81">
            <v>0</v>
          </cell>
          <cell r="F81">
            <v>0</v>
          </cell>
          <cell r="G81">
            <v>0</v>
          </cell>
          <cell r="H81">
            <v>3</v>
          </cell>
          <cell r="I81">
            <v>0</v>
          </cell>
          <cell r="J81">
            <v>21</v>
          </cell>
          <cell r="K81">
            <v>0</v>
          </cell>
          <cell r="L81">
            <v>0</v>
          </cell>
          <cell r="M81">
            <v>12</v>
          </cell>
          <cell r="N81">
            <v>12</v>
          </cell>
          <cell r="O81">
            <v>2.11</v>
          </cell>
        </row>
        <row r="82">
          <cell r="C82" t="str">
            <v>Pachora</v>
          </cell>
          <cell r="D82" t="str">
            <v>Pachora</v>
          </cell>
          <cell r="E82">
            <v>0</v>
          </cell>
          <cell r="F82">
            <v>0</v>
          </cell>
          <cell r="G82">
            <v>0</v>
          </cell>
          <cell r="H82">
            <v>0</v>
          </cell>
          <cell r="I82">
            <v>0</v>
          </cell>
          <cell r="J82">
            <v>30</v>
          </cell>
          <cell r="K82">
            <v>0</v>
          </cell>
          <cell r="L82">
            <v>0</v>
          </cell>
          <cell r="M82">
            <v>13.73</v>
          </cell>
          <cell r="N82">
            <v>13.73</v>
          </cell>
          <cell r="O82">
            <v>2.2799999999999998</v>
          </cell>
        </row>
        <row r="83">
          <cell r="C83" t="str">
            <v>Padmavati</v>
          </cell>
          <cell r="D83" t="str">
            <v>Padmavati</v>
          </cell>
          <cell r="E83">
            <v>0</v>
          </cell>
          <cell r="F83">
            <v>0</v>
          </cell>
          <cell r="G83">
            <v>0</v>
          </cell>
          <cell r="H83">
            <v>1</v>
          </cell>
          <cell r="I83">
            <v>1</v>
          </cell>
          <cell r="J83">
            <v>0</v>
          </cell>
          <cell r="K83">
            <v>0</v>
          </cell>
          <cell r="L83">
            <v>3.3</v>
          </cell>
          <cell r="M83">
            <v>0</v>
          </cell>
          <cell r="N83">
            <v>3.3</v>
          </cell>
          <cell r="O83">
            <v>0</v>
          </cell>
        </row>
        <row r="84">
          <cell r="C84" t="str">
            <v>Palghar</v>
          </cell>
          <cell r="D84" t="str">
            <v>Palghar</v>
          </cell>
          <cell r="E84">
            <v>0</v>
          </cell>
          <cell r="F84">
            <v>0</v>
          </cell>
          <cell r="G84">
            <v>0</v>
          </cell>
          <cell r="H84">
            <v>0</v>
          </cell>
          <cell r="I84">
            <v>0</v>
          </cell>
          <cell r="J84">
            <v>2</v>
          </cell>
          <cell r="K84">
            <v>0</v>
          </cell>
          <cell r="L84">
            <v>0</v>
          </cell>
          <cell r="M84">
            <v>0</v>
          </cell>
          <cell r="N84">
            <v>0</v>
          </cell>
          <cell r="O84">
            <v>1.9</v>
          </cell>
        </row>
        <row r="85">
          <cell r="C85" t="str">
            <v>Pandharpur</v>
          </cell>
          <cell r="D85" t="str">
            <v>Pandharpur</v>
          </cell>
          <cell r="E85">
            <v>2</v>
          </cell>
          <cell r="F85">
            <v>0</v>
          </cell>
          <cell r="G85">
            <v>2</v>
          </cell>
          <cell r="H85">
            <v>2</v>
          </cell>
          <cell r="I85">
            <v>1</v>
          </cell>
          <cell r="J85">
            <v>180</v>
          </cell>
          <cell r="K85">
            <v>12.5</v>
          </cell>
          <cell r="L85">
            <v>0</v>
          </cell>
          <cell r="M85">
            <v>88</v>
          </cell>
          <cell r="N85">
            <v>88</v>
          </cell>
          <cell r="O85">
            <v>39</v>
          </cell>
        </row>
        <row r="86">
          <cell r="C86" t="str">
            <v>Panvel Urban</v>
          </cell>
          <cell r="D86" t="str">
            <v>Panvel U</v>
          </cell>
          <cell r="E86">
            <v>0</v>
          </cell>
          <cell r="F86">
            <v>0</v>
          </cell>
          <cell r="G86">
            <v>0</v>
          </cell>
          <cell r="H86">
            <v>0</v>
          </cell>
          <cell r="I86">
            <v>0</v>
          </cell>
          <cell r="J86">
            <v>2</v>
          </cell>
          <cell r="K86">
            <v>0</v>
          </cell>
          <cell r="L86">
            <v>1.4</v>
          </cell>
          <cell r="M86">
            <v>0</v>
          </cell>
          <cell r="N86">
            <v>1.4</v>
          </cell>
          <cell r="O86">
            <v>1.105</v>
          </cell>
        </row>
        <row r="87">
          <cell r="C87" t="str">
            <v>Panvel Rural</v>
          </cell>
          <cell r="D87" t="str">
            <v>Panvel Rural</v>
          </cell>
          <cell r="E87">
            <v>0</v>
          </cell>
          <cell r="F87">
            <v>0</v>
          </cell>
          <cell r="G87">
            <v>0</v>
          </cell>
          <cell r="H87">
            <v>0</v>
          </cell>
          <cell r="I87">
            <v>0</v>
          </cell>
          <cell r="J87">
            <v>22</v>
          </cell>
          <cell r="K87">
            <v>0</v>
          </cell>
          <cell r="L87">
            <v>11.05</v>
          </cell>
          <cell r="M87">
            <v>0</v>
          </cell>
          <cell r="N87">
            <v>11.05</v>
          </cell>
          <cell r="O87">
            <v>3.4</v>
          </cell>
        </row>
        <row r="88">
          <cell r="C88" t="str">
            <v>Parvati</v>
          </cell>
          <cell r="D88" t="str">
            <v>Parvati</v>
          </cell>
          <cell r="E88">
            <v>0</v>
          </cell>
          <cell r="F88">
            <v>0</v>
          </cell>
          <cell r="G88">
            <v>0</v>
          </cell>
          <cell r="H88">
            <v>1</v>
          </cell>
          <cell r="I88">
            <v>0</v>
          </cell>
          <cell r="J88">
            <v>0</v>
          </cell>
          <cell r="K88">
            <v>0</v>
          </cell>
          <cell r="L88">
            <v>0.22</v>
          </cell>
          <cell r="M88">
            <v>2.35</v>
          </cell>
          <cell r="N88">
            <v>2.5700000000000003</v>
          </cell>
          <cell r="O88">
            <v>0</v>
          </cell>
        </row>
        <row r="89">
          <cell r="C89" t="str">
            <v>Phaltan</v>
          </cell>
          <cell r="D89" t="str">
            <v>Phaltan</v>
          </cell>
          <cell r="E89">
            <v>0</v>
          </cell>
          <cell r="F89">
            <v>0</v>
          </cell>
          <cell r="G89">
            <v>0</v>
          </cell>
          <cell r="H89">
            <v>0</v>
          </cell>
          <cell r="I89">
            <v>0</v>
          </cell>
          <cell r="J89">
            <v>0</v>
          </cell>
          <cell r="K89">
            <v>0</v>
          </cell>
          <cell r="L89">
            <v>0</v>
          </cell>
          <cell r="M89">
            <v>0</v>
          </cell>
          <cell r="N89">
            <v>0</v>
          </cell>
          <cell r="O89">
            <v>0</v>
          </cell>
        </row>
        <row r="90">
          <cell r="C90" t="str">
            <v>Pimpari</v>
          </cell>
          <cell r="D90" t="str">
            <v>Pimpri</v>
          </cell>
          <cell r="E90">
            <v>0</v>
          </cell>
          <cell r="F90">
            <v>0</v>
          </cell>
          <cell r="G90">
            <v>0</v>
          </cell>
          <cell r="H90">
            <v>0</v>
          </cell>
          <cell r="I90">
            <v>0</v>
          </cell>
          <cell r="J90">
            <v>2</v>
          </cell>
          <cell r="K90">
            <v>0</v>
          </cell>
          <cell r="L90">
            <v>0.54</v>
          </cell>
          <cell r="M90">
            <v>0</v>
          </cell>
          <cell r="N90">
            <v>0.54</v>
          </cell>
          <cell r="O90">
            <v>0.11</v>
          </cell>
        </row>
        <row r="91">
          <cell r="C91" t="str">
            <v xml:space="preserve">Rajgurungr </v>
          </cell>
          <cell r="D91" t="str">
            <v>Rajgurunagar</v>
          </cell>
          <cell r="E91">
            <v>0</v>
          </cell>
          <cell r="F91">
            <v>0</v>
          </cell>
          <cell r="G91">
            <v>0</v>
          </cell>
          <cell r="H91">
            <v>1</v>
          </cell>
          <cell r="I91">
            <v>1</v>
          </cell>
          <cell r="J91">
            <v>0</v>
          </cell>
          <cell r="K91">
            <v>0</v>
          </cell>
          <cell r="L91">
            <v>2.2000000000000002</v>
          </cell>
          <cell r="M91">
            <v>0</v>
          </cell>
          <cell r="N91">
            <v>2.2000000000000002</v>
          </cell>
          <cell r="O91">
            <v>0</v>
          </cell>
        </row>
        <row r="92">
          <cell r="C92" t="str">
            <v>Rastapeth</v>
          </cell>
          <cell r="D92" t="str">
            <v>Rastapeth</v>
          </cell>
          <cell r="E92">
            <v>0</v>
          </cell>
          <cell r="F92">
            <v>0</v>
          </cell>
          <cell r="G92">
            <v>0</v>
          </cell>
          <cell r="H92">
            <v>0</v>
          </cell>
          <cell r="I92">
            <v>0</v>
          </cell>
          <cell r="J92">
            <v>2</v>
          </cell>
          <cell r="K92">
            <v>0</v>
          </cell>
          <cell r="L92">
            <v>5.5</v>
          </cell>
          <cell r="M92">
            <v>1.5</v>
          </cell>
          <cell r="N92">
            <v>7</v>
          </cell>
          <cell r="O92">
            <v>0</v>
          </cell>
        </row>
        <row r="93">
          <cell r="C93" t="str">
            <v>Ratnagiri</v>
          </cell>
          <cell r="D93" t="str">
            <v>Ratnagiri</v>
          </cell>
          <cell r="E93">
            <v>0</v>
          </cell>
          <cell r="F93">
            <v>0</v>
          </cell>
          <cell r="G93">
            <v>0</v>
          </cell>
          <cell r="H93">
            <v>0</v>
          </cell>
          <cell r="I93">
            <v>0</v>
          </cell>
          <cell r="J93">
            <v>5</v>
          </cell>
          <cell r="K93">
            <v>0</v>
          </cell>
          <cell r="L93">
            <v>0</v>
          </cell>
          <cell r="M93">
            <v>6.5</v>
          </cell>
          <cell r="N93">
            <v>6.5</v>
          </cell>
          <cell r="O93">
            <v>0.61</v>
          </cell>
        </row>
        <row r="94">
          <cell r="E94">
            <v>0</v>
          </cell>
          <cell r="F94">
            <v>0</v>
          </cell>
          <cell r="G94">
            <v>0</v>
          </cell>
          <cell r="H94">
            <v>0</v>
          </cell>
          <cell r="I94">
            <v>0</v>
          </cell>
          <cell r="J94">
            <v>0</v>
          </cell>
          <cell r="K94">
            <v>0</v>
          </cell>
          <cell r="L94">
            <v>0.313</v>
          </cell>
          <cell r="M94">
            <v>0</v>
          </cell>
          <cell r="N94">
            <v>0.313</v>
          </cell>
          <cell r="O94">
            <v>0</v>
          </cell>
        </row>
        <row r="95">
          <cell r="C95" t="str">
            <v>Sangamner</v>
          </cell>
          <cell r="D95" t="str">
            <v>Sangamner</v>
          </cell>
          <cell r="E95">
            <v>1</v>
          </cell>
          <cell r="F95">
            <v>0</v>
          </cell>
          <cell r="G95">
            <v>1</v>
          </cell>
          <cell r="H95">
            <v>1</v>
          </cell>
          <cell r="I95">
            <v>0</v>
          </cell>
          <cell r="J95">
            <v>65</v>
          </cell>
          <cell r="K95">
            <v>0</v>
          </cell>
          <cell r="L95">
            <v>0</v>
          </cell>
          <cell r="M95">
            <v>40</v>
          </cell>
          <cell r="N95">
            <v>40</v>
          </cell>
          <cell r="O95">
            <v>10.050000000000001</v>
          </cell>
        </row>
        <row r="96">
          <cell r="C96" t="str">
            <v>Sangli R</v>
          </cell>
          <cell r="D96" t="str">
            <v xml:space="preserve">Sangli (R) </v>
          </cell>
          <cell r="E96">
            <v>0</v>
          </cell>
          <cell r="F96">
            <v>0</v>
          </cell>
          <cell r="G96">
            <v>0</v>
          </cell>
          <cell r="H96">
            <v>6</v>
          </cell>
          <cell r="I96">
            <v>0</v>
          </cell>
          <cell r="J96">
            <v>123</v>
          </cell>
          <cell r="K96">
            <v>0</v>
          </cell>
          <cell r="L96">
            <v>0</v>
          </cell>
          <cell r="M96">
            <v>63.07</v>
          </cell>
          <cell r="N96">
            <v>63.07</v>
          </cell>
          <cell r="O96">
            <v>65.16</v>
          </cell>
        </row>
        <row r="97">
          <cell r="C97" t="str">
            <v>Sangli Urban</v>
          </cell>
          <cell r="D97" t="str">
            <v>Sangli Urban</v>
          </cell>
          <cell r="E97">
            <v>0</v>
          </cell>
          <cell r="F97">
            <v>0</v>
          </cell>
          <cell r="G97">
            <v>0</v>
          </cell>
          <cell r="H97">
            <v>1</v>
          </cell>
          <cell r="I97">
            <v>0</v>
          </cell>
          <cell r="J97">
            <v>27</v>
          </cell>
          <cell r="K97">
            <v>0</v>
          </cell>
          <cell r="L97">
            <v>0</v>
          </cell>
          <cell r="M97">
            <v>3.0999999999999996</v>
          </cell>
          <cell r="N97">
            <v>3.0999999999999996</v>
          </cell>
          <cell r="O97">
            <v>1.31</v>
          </cell>
        </row>
        <row r="98">
          <cell r="C98" t="str">
            <v>Satara</v>
          </cell>
          <cell r="D98" t="str">
            <v>Satara</v>
          </cell>
          <cell r="E98">
            <v>0</v>
          </cell>
          <cell r="F98">
            <v>0</v>
          </cell>
          <cell r="G98">
            <v>0</v>
          </cell>
          <cell r="H98">
            <v>0</v>
          </cell>
          <cell r="I98">
            <v>0</v>
          </cell>
          <cell r="J98">
            <v>0</v>
          </cell>
          <cell r="K98">
            <v>0</v>
          </cell>
          <cell r="L98">
            <v>0</v>
          </cell>
          <cell r="M98">
            <v>0</v>
          </cell>
          <cell r="N98">
            <v>0</v>
          </cell>
          <cell r="O98">
            <v>0</v>
          </cell>
        </row>
        <row r="99">
          <cell r="C99" t="str">
            <v>Savda</v>
          </cell>
          <cell r="D99" t="str">
            <v>Savda</v>
          </cell>
          <cell r="E99">
            <v>0</v>
          </cell>
          <cell r="F99">
            <v>0</v>
          </cell>
          <cell r="G99">
            <v>0</v>
          </cell>
          <cell r="H99">
            <v>1</v>
          </cell>
          <cell r="I99">
            <v>0</v>
          </cell>
          <cell r="J99">
            <v>72</v>
          </cell>
          <cell r="K99">
            <v>0</v>
          </cell>
          <cell r="L99">
            <v>0</v>
          </cell>
          <cell r="M99">
            <v>45.85</v>
          </cell>
          <cell r="N99">
            <v>45.85</v>
          </cell>
          <cell r="O99">
            <v>6.69</v>
          </cell>
        </row>
        <row r="100">
          <cell r="C100" t="str">
            <v>Shahada</v>
          </cell>
          <cell r="D100" t="str">
            <v>Shahada</v>
          </cell>
          <cell r="E100">
            <v>0</v>
          </cell>
          <cell r="F100">
            <v>0</v>
          </cell>
          <cell r="G100">
            <v>0</v>
          </cell>
          <cell r="H100">
            <v>0</v>
          </cell>
          <cell r="I100">
            <v>0</v>
          </cell>
          <cell r="J100">
            <v>0</v>
          </cell>
          <cell r="K100">
            <v>0</v>
          </cell>
          <cell r="L100">
            <v>0</v>
          </cell>
          <cell r="M100">
            <v>11.18</v>
          </cell>
          <cell r="N100">
            <v>11.18</v>
          </cell>
          <cell r="O100">
            <v>2.0699999999999998</v>
          </cell>
        </row>
        <row r="101">
          <cell r="C101" t="str">
            <v>Shivaji Nagar</v>
          </cell>
          <cell r="D101" t="str">
            <v>Shivaji Nagar</v>
          </cell>
          <cell r="E101">
            <v>0</v>
          </cell>
          <cell r="F101">
            <v>0</v>
          </cell>
          <cell r="G101">
            <v>0</v>
          </cell>
          <cell r="H101">
            <v>0</v>
          </cell>
          <cell r="I101">
            <v>0</v>
          </cell>
          <cell r="J101">
            <v>1</v>
          </cell>
          <cell r="K101">
            <v>0</v>
          </cell>
          <cell r="L101">
            <v>0</v>
          </cell>
          <cell r="M101">
            <v>2.9</v>
          </cell>
          <cell r="N101">
            <v>2.9</v>
          </cell>
          <cell r="O101">
            <v>0</v>
          </cell>
        </row>
        <row r="102">
          <cell r="C102" t="str">
            <v>Solapur Rural</v>
          </cell>
          <cell r="D102" t="str">
            <v>Solapur Rural</v>
          </cell>
          <cell r="E102">
            <v>2</v>
          </cell>
          <cell r="F102">
            <v>0</v>
          </cell>
          <cell r="G102">
            <v>2</v>
          </cell>
          <cell r="H102">
            <v>1</v>
          </cell>
          <cell r="I102">
            <v>2</v>
          </cell>
          <cell r="J102">
            <v>150</v>
          </cell>
          <cell r="K102">
            <v>3.48</v>
          </cell>
          <cell r="L102">
            <v>0</v>
          </cell>
          <cell r="M102">
            <v>86.5</v>
          </cell>
          <cell r="N102">
            <v>86.5</v>
          </cell>
          <cell r="O102">
            <v>22.2</v>
          </cell>
        </row>
        <row r="103">
          <cell r="C103" t="str">
            <v>Solapur Urban</v>
          </cell>
          <cell r="D103" t="str">
            <v>Solapur Urban</v>
          </cell>
          <cell r="E103">
            <v>2</v>
          </cell>
          <cell r="F103">
            <v>0</v>
          </cell>
          <cell r="G103">
            <v>2</v>
          </cell>
          <cell r="H103">
            <v>0</v>
          </cell>
          <cell r="I103">
            <v>0</v>
          </cell>
          <cell r="J103">
            <v>23</v>
          </cell>
          <cell r="K103">
            <v>1</v>
          </cell>
          <cell r="L103">
            <v>0</v>
          </cell>
          <cell r="M103">
            <v>6.41</v>
          </cell>
          <cell r="N103">
            <v>6.41</v>
          </cell>
          <cell r="O103">
            <v>2.5</v>
          </cell>
        </row>
        <row r="104">
          <cell r="E104">
            <v>0</v>
          </cell>
          <cell r="F104">
            <v>0</v>
          </cell>
          <cell r="G104">
            <v>0</v>
          </cell>
          <cell r="H104">
            <v>0</v>
          </cell>
          <cell r="I104">
            <v>0</v>
          </cell>
          <cell r="J104">
            <v>0</v>
          </cell>
          <cell r="K104">
            <v>0</v>
          </cell>
          <cell r="L104">
            <v>0</v>
          </cell>
          <cell r="M104">
            <v>0</v>
          </cell>
          <cell r="N104">
            <v>0</v>
          </cell>
          <cell r="O104">
            <v>0.76700000000000002</v>
          </cell>
        </row>
        <row r="105">
          <cell r="C105" t="str">
            <v>Thane U</v>
          </cell>
          <cell r="D105" t="str">
            <v>Thane U,Bhandup U,Mulund + RST</v>
          </cell>
          <cell r="E105">
            <v>0</v>
          </cell>
          <cell r="F105">
            <v>0</v>
          </cell>
          <cell r="G105">
            <v>0</v>
          </cell>
          <cell r="H105">
            <v>0</v>
          </cell>
          <cell r="I105">
            <v>0</v>
          </cell>
          <cell r="J105">
            <v>0</v>
          </cell>
          <cell r="K105">
            <v>0</v>
          </cell>
          <cell r="L105">
            <v>0.313</v>
          </cell>
          <cell r="M105">
            <v>0</v>
          </cell>
          <cell r="N105">
            <v>0.313</v>
          </cell>
          <cell r="O105">
            <v>19.257999999999999</v>
          </cell>
        </row>
        <row r="106">
          <cell r="C106" t="str">
            <v>Tuljapur</v>
          </cell>
          <cell r="D106" t="str">
            <v>Tuljapur</v>
          </cell>
          <cell r="E106">
            <v>0</v>
          </cell>
          <cell r="F106">
            <v>0</v>
          </cell>
          <cell r="G106">
            <v>0</v>
          </cell>
          <cell r="H106">
            <v>2</v>
          </cell>
          <cell r="I106">
            <v>0</v>
          </cell>
          <cell r="J106">
            <v>62</v>
          </cell>
          <cell r="K106">
            <v>0</v>
          </cell>
          <cell r="L106">
            <v>0</v>
          </cell>
          <cell r="M106">
            <v>47.9</v>
          </cell>
          <cell r="N106">
            <v>47.9</v>
          </cell>
          <cell r="O106">
            <v>3.5</v>
          </cell>
        </row>
        <row r="107">
          <cell r="C107" t="str">
            <v>Udgir</v>
          </cell>
          <cell r="D107" t="str">
            <v>Udgir</v>
          </cell>
          <cell r="E107">
            <v>0</v>
          </cell>
          <cell r="F107">
            <v>0</v>
          </cell>
          <cell r="G107">
            <v>0</v>
          </cell>
          <cell r="H107">
            <v>6</v>
          </cell>
          <cell r="I107">
            <v>0</v>
          </cell>
          <cell r="J107">
            <v>21</v>
          </cell>
          <cell r="K107">
            <v>0</v>
          </cell>
          <cell r="L107">
            <v>0</v>
          </cell>
          <cell r="M107">
            <v>10.24</v>
          </cell>
          <cell r="N107">
            <v>10.24</v>
          </cell>
          <cell r="O107">
            <v>4.1399999999999997</v>
          </cell>
        </row>
        <row r="108">
          <cell r="C108" t="str">
            <v>Ulhasnagar I</v>
          </cell>
          <cell r="D108" t="str">
            <v>Ulhasnagar I</v>
          </cell>
          <cell r="E108">
            <v>0</v>
          </cell>
          <cell r="F108">
            <v>0</v>
          </cell>
          <cell r="G108">
            <v>0</v>
          </cell>
          <cell r="H108">
            <v>0</v>
          </cell>
          <cell r="I108">
            <v>0</v>
          </cell>
          <cell r="J108">
            <v>6</v>
          </cell>
          <cell r="K108">
            <v>0</v>
          </cell>
          <cell r="L108">
            <v>0</v>
          </cell>
          <cell r="M108">
            <v>0</v>
          </cell>
          <cell r="N108">
            <v>0</v>
          </cell>
          <cell r="O108">
            <v>1.56</v>
          </cell>
        </row>
        <row r="109">
          <cell r="C109" t="str">
            <v>Ulhasnagar II</v>
          </cell>
          <cell r="D109" t="str">
            <v>Ulhasnagar II</v>
          </cell>
          <cell r="E109">
            <v>0</v>
          </cell>
          <cell r="F109">
            <v>0</v>
          </cell>
          <cell r="G109">
            <v>0</v>
          </cell>
          <cell r="H109">
            <v>0</v>
          </cell>
          <cell r="I109">
            <v>0</v>
          </cell>
          <cell r="J109">
            <v>4</v>
          </cell>
          <cell r="K109">
            <v>0</v>
          </cell>
          <cell r="L109">
            <v>0.62</v>
          </cell>
          <cell r="M109">
            <v>0</v>
          </cell>
          <cell r="N109">
            <v>0.62</v>
          </cell>
          <cell r="O109">
            <v>0.85</v>
          </cell>
        </row>
        <row r="110">
          <cell r="E110">
            <v>0</v>
          </cell>
          <cell r="F110">
            <v>0</v>
          </cell>
          <cell r="G110">
            <v>0</v>
          </cell>
          <cell r="H110">
            <v>0</v>
          </cell>
          <cell r="I110">
            <v>0</v>
          </cell>
          <cell r="J110">
            <v>0</v>
          </cell>
          <cell r="K110">
            <v>0</v>
          </cell>
          <cell r="L110">
            <v>0</v>
          </cell>
          <cell r="M110">
            <v>0</v>
          </cell>
          <cell r="N110">
            <v>0</v>
          </cell>
          <cell r="O110">
            <v>0</v>
          </cell>
        </row>
        <row r="111">
          <cell r="C111" t="str">
            <v>Vasai</v>
          </cell>
          <cell r="D111" t="str">
            <v>Vasai</v>
          </cell>
          <cell r="E111">
            <v>0</v>
          </cell>
          <cell r="F111">
            <v>0</v>
          </cell>
          <cell r="G111">
            <v>0</v>
          </cell>
          <cell r="H111">
            <v>0</v>
          </cell>
          <cell r="I111">
            <v>0</v>
          </cell>
          <cell r="J111">
            <v>6</v>
          </cell>
          <cell r="K111">
            <v>0</v>
          </cell>
          <cell r="L111">
            <v>1.2</v>
          </cell>
          <cell r="M111">
            <v>0</v>
          </cell>
          <cell r="N111">
            <v>1.2</v>
          </cell>
          <cell r="O111">
            <v>0.42499999999999999</v>
          </cell>
        </row>
        <row r="112">
          <cell r="C112" t="str">
            <v>Vashi</v>
          </cell>
          <cell r="D112" t="str">
            <v>Vashi</v>
          </cell>
          <cell r="E112">
            <v>0</v>
          </cell>
          <cell r="F112">
            <v>0</v>
          </cell>
          <cell r="G112">
            <v>0</v>
          </cell>
          <cell r="H112">
            <v>0</v>
          </cell>
          <cell r="I112">
            <v>0</v>
          </cell>
          <cell r="J112">
            <v>12</v>
          </cell>
          <cell r="K112">
            <v>0</v>
          </cell>
          <cell r="L112">
            <v>0</v>
          </cell>
          <cell r="M112">
            <v>0</v>
          </cell>
          <cell r="N112">
            <v>0</v>
          </cell>
          <cell r="O112">
            <v>2.33</v>
          </cell>
        </row>
        <row r="113">
          <cell r="C113" t="str">
            <v>Virar</v>
          </cell>
          <cell r="D113" t="str">
            <v>Virar</v>
          </cell>
          <cell r="E113">
            <v>0</v>
          </cell>
          <cell r="F113">
            <v>0</v>
          </cell>
          <cell r="G113">
            <v>0</v>
          </cell>
          <cell r="H113">
            <v>0</v>
          </cell>
          <cell r="I113">
            <v>0</v>
          </cell>
          <cell r="J113">
            <v>12</v>
          </cell>
          <cell r="K113">
            <v>0</v>
          </cell>
          <cell r="L113">
            <v>0.3</v>
          </cell>
          <cell r="M113">
            <v>0</v>
          </cell>
          <cell r="N113">
            <v>0.3</v>
          </cell>
          <cell r="O113">
            <v>1.1000000000000001</v>
          </cell>
        </row>
        <row r="114">
          <cell r="C114" t="str">
            <v>Vita</v>
          </cell>
          <cell r="D114" t="str">
            <v>Vita</v>
          </cell>
          <cell r="E114">
            <v>2</v>
          </cell>
          <cell r="F114">
            <v>0</v>
          </cell>
          <cell r="G114">
            <v>2</v>
          </cell>
          <cell r="H114">
            <v>1</v>
          </cell>
          <cell r="I114">
            <v>2</v>
          </cell>
          <cell r="J114">
            <v>56</v>
          </cell>
          <cell r="K114">
            <v>4.5</v>
          </cell>
          <cell r="L114">
            <v>0</v>
          </cell>
          <cell r="M114">
            <v>31.730000000000004</v>
          </cell>
          <cell r="N114">
            <v>31.730000000000004</v>
          </cell>
          <cell r="O114">
            <v>9.2800000000000011</v>
          </cell>
        </row>
        <row r="115">
          <cell r="C115" t="str">
            <v>Wagle Estate</v>
          </cell>
          <cell r="D115" t="str">
            <v>Wagle Estate</v>
          </cell>
          <cell r="E115">
            <v>0</v>
          </cell>
          <cell r="F115">
            <v>0</v>
          </cell>
          <cell r="G115">
            <v>0</v>
          </cell>
          <cell r="H115">
            <v>0</v>
          </cell>
          <cell r="I115">
            <v>0</v>
          </cell>
          <cell r="J115">
            <v>1</v>
          </cell>
          <cell r="K115">
            <v>0</v>
          </cell>
          <cell r="L115">
            <v>0</v>
          </cell>
          <cell r="M115">
            <v>0</v>
          </cell>
          <cell r="N115">
            <v>0</v>
          </cell>
          <cell r="O115">
            <v>6.39</v>
          </cell>
        </row>
        <row r="116">
          <cell r="C116" t="str">
            <v>Wai</v>
          </cell>
          <cell r="D116" t="str">
            <v>Wai</v>
          </cell>
          <cell r="E116">
            <v>0</v>
          </cell>
          <cell r="F116">
            <v>0</v>
          </cell>
          <cell r="G116">
            <v>0</v>
          </cell>
          <cell r="H116">
            <v>0</v>
          </cell>
          <cell r="I116">
            <v>0</v>
          </cell>
          <cell r="J116">
            <v>0</v>
          </cell>
          <cell r="K116">
            <v>0</v>
          </cell>
          <cell r="L116">
            <v>0</v>
          </cell>
          <cell r="M116">
            <v>0</v>
          </cell>
          <cell r="N116">
            <v>0</v>
          </cell>
          <cell r="O116">
            <v>0</v>
          </cell>
        </row>
      </sheetData>
      <sheetData sheetId="17">
        <row r="8">
          <cell r="C8" t="str">
            <v>Sangli (R)</v>
          </cell>
          <cell r="D8" t="str">
            <v>A</v>
          </cell>
          <cell r="G8">
            <v>6</v>
          </cell>
          <cell r="H8">
            <v>282</v>
          </cell>
          <cell r="M8">
            <v>123</v>
          </cell>
          <cell r="N8">
            <v>350.69</v>
          </cell>
          <cell r="O8">
            <v>0</v>
          </cell>
          <cell r="P8">
            <v>0</v>
          </cell>
          <cell r="S8">
            <v>63.07</v>
          </cell>
          <cell r="T8">
            <v>102.80409999999999</v>
          </cell>
          <cell r="U8">
            <v>65.16</v>
          </cell>
          <cell r="V8">
            <v>186.35759999999999</v>
          </cell>
        </row>
        <row r="10">
          <cell r="C10" t="str">
            <v>Sangli (U)</v>
          </cell>
          <cell r="D10" t="str">
            <v>A</v>
          </cell>
          <cell r="G10">
            <v>1</v>
          </cell>
          <cell r="H10">
            <v>47</v>
          </cell>
          <cell r="M10">
            <v>27</v>
          </cell>
          <cell r="N10">
            <v>86.15</v>
          </cell>
          <cell r="O10">
            <v>0</v>
          </cell>
          <cell r="P10">
            <v>0</v>
          </cell>
          <cell r="S10">
            <v>3.0999999999999996</v>
          </cell>
          <cell r="T10">
            <v>5.052999999999999</v>
          </cell>
          <cell r="U10">
            <v>1.31</v>
          </cell>
          <cell r="V10">
            <v>3.7465999999999999</v>
          </cell>
        </row>
        <row r="12">
          <cell r="C12" t="str">
            <v>Islampur</v>
          </cell>
          <cell r="D12" t="str">
            <v>A</v>
          </cell>
          <cell r="G12">
            <v>1</v>
          </cell>
          <cell r="H12">
            <v>47</v>
          </cell>
          <cell r="I12">
            <v>1</v>
          </cell>
          <cell r="J12">
            <v>104.91</v>
          </cell>
          <cell r="M12">
            <v>30</v>
          </cell>
          <cell r="N12">
            <v>85.08</v>
          </cell>
          <cell r="O12">
            <v>0</v>
          </cell>
          <cell r="P12">
            <v>0</v>
          </cell>
          <cell r="S12">
            <v>20.189999999999998</v>
          </cell>
          <cell r="T12">
            <v>32.909699999999994</v>
          </cell>
          <cell r="U12">
            <v>5.8599999999999994</v>
          </cell>
          <cell r="V12">
            <v>16.759599999999999</v>
          </cell>
        </row>
        <row r="14">
          <cell r="C14" t="str">
            <v>Vita</v>
          </cell>
          <cell r="D14" t="str">
            <v>A</v>
          </cell>
          <cell r="E14">
            <v>2</v>
          </cell>
          <cell r="F14">
            <v>344.8</v>
          </cell>
          <cell r="G14">
            <v>1</v>
          </cell>
          <cell r="H14">
            <v>47</v>
          </cell>
          <cell r="I14">
            <v>2</v>
          </cell>
          <cell r="J14">
            <v>209.82</v>
          </cell>
          <cell r="M14">
            <v>56</v>
          </cell>
          <cell r="N14">
            <v>160.26</v>
          </cell>
          <cell r="O14">
            <v>4.5</v>
          </cell>
          <cell r="P14">
            <v>35.730000000000004</v>
          </cell>
          <cell r="S14">
            <v>31.730000000000004</v>
          </cell>
          <cell r="T14">
            <v>51.719900000000003</v>
          </cell>
          <cell r="U14">
            <v>9.2800000000000011</v>
          </cell>
          <cell r="V14">
            <v>26.540800000000001</v>
          </cell>
        </row>
        <row r="16">
          <cell r="D16" t="str">
            <v>A</v>
          </cell>
          <cell r="E16">
            <v>2</v>
          </cell>
          <cell r="F16">
            <v>344.8</v>
          </cell>
          <cell r="G16">
            <v>9</v>
          </cell>
          <cell r="H16">
            <v>423</v>
          </cell>
          <cell r="I16">
            <v>3</v>
          </cell>
          <cell r="J16">
            <v>314.73</v>
          </cell>
          <cell r="K16">
            <v>0</v>
          </cell>
          <cell r="L16">
            <v>0</v>
          </cell>
          <cell r="M16">
            <v>236</v>
          </cell>
          <cell r="N16">
            <v>682.18000000000006</v>
          </cell>
          <cell r="O16">
            <v>4.5</v>
          </cell>
          <cell r="P16">
            <v>35.730000000000004</v>
          </cell>
          <cell r="Q16">
            <v>0</v>
          </cell>
          <cell r="R16">
            <v>0</v>
          </cell>
          <cell r="S16">
            <v>118.09</v>
          </cell>
          <cell r="T16">
            <v>192.48669999999998</v>
          </cell>
          <cell r="U16">
            <v>81.61</v>
          </cell>
          <cell r="V16">
            <v>233.40459999999999</v>
          </cell>
        </row>
        <row r="18">
          <cell r="C18" t="str">
            <v>Akluj</v>
          </cell>
          <cell r="D18" t="str">
            <v>A</v>
          </cell>
          <cell r="E18">
            <v>1</v>
          </cell>
          <cell r="F18">
            <v>129.19999999999999</v>
          </cell>
          <cell r="I18">
            <v>2</v>
          </cell>
          <cell r="J18">
            <v>178</v>
          </cell>
          <cell r="M18">
            <v>92</v>
          </cell>
          <cell r="N18">
            <v>215.14</v>
          </cell>
          <cell r="O18">
            <v>0.06</v>
          </cell>
          <cell r="P18">
            <v>0.38399999999999995</v>
          </cell>
          <cell r="S18">
            <v>64</v>
          </cell>
          <cell r="T18">
            <v>122.752</v>
          </cell>
          <cell r="U18">
            <v>12.53</v>
          </cell>
          <cell r="V18">
            <v>17.541999999999998</v>
          </cell>
        </row>
        <row r="20">
          <cell r="C20" t="str">
            <v>Barshi</v>
          </cell>
          <cell r="D20" t="str">
            <v>A</v>
          </cell>
          <cell r="E20">
            <v>1</v>
          </cell>
          <cell r="F20">
            <v>129.19999999999999</v>
          </cell>
          <cell r="G20">
            <v>1</v>
          </cell>
          <cell r="H20">
            <v>35</v>
          </cell>
          <cell r="I20">
            <v>1</v>
          </cell>
          <cell r="J20">
            <v>60</v>
          </cell>
          <cell r="M20">
            <v>149</v>
          </cell>
          <cell r="N20">
            <v>353.72</v>
          </cell>
          <cell r="O20">
            <v>12.08</v>
          </cell>
          <cell r="P20">
            <v>77.312000000000012</v>
          </cell>
          <cell r="S20">
            <v>50.5</v>
          </cell>
          <cell r="T20">
            <v>67.67</v>
          </cell>
          <cell r="U20">
            <v>28.8</v>
          </cell>
          <cell r="V20">
            <v>40.32</v>
          </cell>
        </row>
        <row r="22">
          <cell r="C22" t="str">
            <v>Pandharpur</v>
          </cell>
          <cell r="D22" t="str">
            <v>A</v>
          </cell>
          <cell r="E22">
            <v>2</v>
          </cell>
          <cell r="F22">
            <v>298</v>
          </cell>
          <cell r="G22">
            <v>2</v>
          </cell>
          <cell r="H22">
            <v>123.1</v>
          </cell>
          <cell r="I22">
            <v>1</v>
          </cell>
          <cell r="J22">
            <v>88.25</v>
          </cell>
          <cell r="M22">
            <v>180</v>
          </cell>
          <cell r="N22">
            <v>420.14000000000004</v>
          </cell>
          <cell r="O22">
            <v>12.5</v>
          </cell>
          <cell r="P22">
            <v>80</v>
          </cell>
          <cell r="S22">
            <v>88</v>
          </cell>
          <cell r="T22">
            <v>124.08</v>
          </cell>
          <cell r="U22">
            <v>39</v>
          </cell>
          <cell r="V22">
            <v>64.349999999999994</v>
          </cell>
        </row>
        <row r="24">
          <cell r="C24" t="str">
            <v>Solapur Rural</v>
          </cell>
          <cell r="D24" t="str">
            <v>A</v>
          </cell>
          <cell r="E24">
            <v>2</v>
          </cell>
          <cell r="F24">
            <v>220</v>
          </cell>
          <cell r="G24">
            <v>1</v>
          </cell>
          <cell r="H24">
            <v>81.78</v>
          </cell>
          <cell r="I24">
            <v>2</v>
          </cell>
          <cell r="J24">
            <v>170</v>
          </cell>
          <cell r="M24">
            <v>150</v>
          </cell>
          <cell r="N24">
            <v>352</v>
          </cell>
          <cell r="O24">
            <v>3.48</v>
          </cell>
          <cell r="P24">
            <v>17.713199999999997</v>
          </cell>
          <cell r="S24">
            <v>86.5</v>
          </cell>
          <cell r="T24">
            <v>115.91000000000001</v>
          </cell>
          <cell r="U24">
            <v>22.2</v>
          </cell>
          <cell r="V24">
            <v>31.08</v>
          </cell>
        </row>
        <row r="26">
          <cell r="C26" t="str">
            <v>Solapur Urban</v>
          </cell>
          <cell r="D26" t="str">
            <v>A</v>
          </cell>
          <cell r="E26">
            <v>2</v>
          </cell>
          <cell r="F26">
            <v>257.10000000000002</v>
          </cell>
          <cell r="M26">
            <v>23</v>
          </cell>
          <cell r="N26">
            <v>144.38</v>
          </cell>
          <cell r="O26">
            <v>1</v>
          </cell>
          <cell r="P26">
            <v>3.03</v>
          </cell>
          <cell r="S26">
            <v>6.41</v>
          </cell>
          <cell r="T26">
            <v>44.998199999999997</v>
          </cell>
          <cell r="U26">
            <v>2.5</v>
          </cell>
          <cell r="V26">
            <v>7.375</v>
          </cell>
        </row>
        <row r="28">
          <cell r="D28" t="str">
            <v>A</v>
          </cell>
          <cell r="E28">
            <v>8</v>
          </cell>
          <cell r="F28">
            <v>1033.5</v>
          </cell>
          <cell r="G28">
            <v>4</v>
          </cell>
          <cell r="H28">
            <v>239.88</v>
          </cell>
          <cell r="I28">
            <v>6</v>
          </cell>
          <cell r="J28">
            <v>496.25</v>
          </cell>
          <cell r="K28">
            <v>0</v>
          </cell>
          <cell r="L28">
            <v>0</v>
          </cell>
          <cell r="M28">
            <v>594</v>
          </cell>
          <cell r="N28">
            <v>1485.3799999999999</v>
          </cell>
          <cell r="O28">
            <v>29.119999999999997</v>
          </cell>
          <cell r="P28">
            <v>178.43920000000003</v>
          </cell>
          <cell r="Q28">
            <v>0</v>
          </cell>
          <cell r="R28">
            <v>0</v>
          </cell>
          <cell r="S28">
            <v>295.40999999999997</v>
          </cell>
          <cell r="T28">
            <v>475.41020000000003</v>
          </cell>
          <cell r="U28">
            <v>105.03</v>
          </cell>
          <cell r="V28">
            <v>160.667</v>
          </cell>
        </row>
        <row r="30">
          <cell r="C30" t="str">
            <v xml:space="preserve"> Kolhapur(U)</v>
          </cell>
          <cell r="D30" t="str">
            <v>A</v>
          </cell>
          <cell r="I30">
            <v>1</v>
          </cell>
          <cell r="J30">
            <v>147.13999999999999</v>
          </cell>
          <cell r="M30">
            <v>61</v>
          </cell>
          <cell r="N30">
            <v>193.95999999999998</v>
          </cell>
          <cell r="O30">
            <v>1.1099999999999999</v>
          </cell>
          <cell r="P30">
            <v>19.547000000000001</v>
          </cell>
          <cell r="S30">
            <v>14.952999999999999</v>
          </cell>
          <cell r="T30">
            <v>125.21360000000001</v>
          </cell>
          <cell r="U30">
            <v>6.2919999999999998</v>
          </cell>
          <cell r="V30">
            <v>28.281469999999999</v>
          </cell>
        </row>
        <row r="32">
          <cell r="C32" t="str">
            <v>Kolhapur RI</v>
          </cell>
          <cell r="D32" t="str">
            <v>A</v>
          </cell>
          <cell r="E32">
            <v>1</v>
          </cell>
          <cell r="F32">
            <v>101</v>
          </cell>
          <cell r="G32">
            <v>2</v>
          </cell>
          <cell r="H32">
            <v>88.86</v>
          </cell>
          <cell r="I32">
            <v>4</v>
          </cell>
          <cell r="J32">
            <v>289.62</v>
          </cell>
          <cell r="M32">
            <v>18</v>
          </cell>
          <cell r="N32">
            <v>50.480000000000004</v>
          </cell>
          <cell r="O32">
            <v>10</v>
          </cell>
          <cell r="P32">
            <v>79</v>
          </cell>
          <cell r="S32">
            <v>10</v>
          </cell>
          <cell r="T32">
            <v>30.3</v>
          </cell>
          <cell r="U32">
            <v>2.5</v>
          </cell>
          <cell r="V32">
            <v>4.12</v>
          </cell>
        </row>
        <row r="34">
          <cell r="C34" t="str">
            <v>Kolhapur RII</v>
          </cell>
          <cell r="D34" t="str">
            <v>A</v>
          </cell>
          <cell r="G34">
            <v>3</v>
          </cell>
          <cell r="H34">
            <v>130.83000000000001</v>
          </cell>
          <cell r="I34">
            <v>3</v>
          </cell>
          <cell r="J34">
            <v>337.1</v>
          </cell>
          <cell r="M34">
            <v>0</v>
          </cell>
          <cell r="N34">
            <v>0</v>
          </cell>
          <cell r="O34">
            <v>0</v>
          </cell>
          <cell r="P34">
            <v>0</v>
          </cell>
          <cell r="S34">
            <v>0</v>
          </cell>
          <cell r="T34">
            <v>0</v>
          </cell>
          <cell r="U34">
            <v>0.61</v>
          </cell>
          <cell r="V34">
            <v>1.0389999999999999</v>
          </cell>
        </row>
        <row r="36">
          <cell r="C36" t="str">
            <v>Jaysingpur</v>
          </cell>
          <cell r="D36" t="str">
            <v>A</v>
          </cell>
          <cell r="G36">
            <v>6</v>
          </cell>
          <cell r="H36">
            <v>343.25</v>
          </cell>
          <cell r="I36">
            <v>4</v>
          </cell>
          <cell r="J36">
            <v>449.44</v>
          </cell>
          <cell r="M36">
            <v>19</v>
          </cell>
          <cell r="N36">
            <v>50.454999999999998</v>
          </cell>
          <cell r="O36">
            <v>5.5E-2</v>
          </cell>
          <cell r="P36">
            <v>0.39</v>
          </cell>
          <cell r="S36">
            <v>12.42</v>
          </cell>
          <cell r="T36">
            <v>26.23104</v>
          </cell>
          <cell r="U36">
            <v>4.26</v>
          </cell>
          <cell r="V36">
            <v>7.5729999999999995</v>
          </cell>
        </row>
        <row r="38">
          <cell r="C38" t="str">
            <v>Ichalkaranji</v>
          </cell>
          <cell r="D38" t="str">
            <v>A</v>
          </cell>
          <cell r="G38">
            <v>1</v>
          </cell>
          <cell r="H38">
            <v>52.14</v>
          </cell>
          <cell r="M38">
            <v>18</v>
          </cell>
          <cell r="N38">
            <v>44.101000000000006</v>
          </cell>
          <cell r="O38">
            <v>0</v>
          </cell>
          <cell r="P38">
            <v>0</v>
          </cell>
          <cell r="S38">
            <v>3.56</v>
          </cell>
          <cell r="T38">
            <v>25.347199999999997</v>
          </cell>
          <cell r="U38">
            <v>1.42</v>
          </cell>
          <cell r="V38">
            <v>5.1593333333333327</v>
          </cell>
        </row>
        <row r="40">
          <cell r="C40" t="str">
            <v>Gadghinglaj</v>
          </cell>
          <cell r="D40" t="str">
            <v>A</v>
          </cell>
          <cell r="E40">
            <v>1</v>
          </cell>
          <cell r="F40">
            <v>177.36</v>
          </cell>
          <cell r="G40">
            <v>5</v>
          </cell>
          <cell r="H40">
            <v>226.17</v>
          </cell>
          <cell r="I40">
            <v>1</v>
          </cell>
          <cell r="J40">
            <v>97</v>
          </cell>
          <cell r="M40">
            <v>38</v>
          </cell>
          <cell r="N40">
            <v>95.208769230769235</v>
          </cell>
          <cell r="O40">
            <v>4.5</v>
          </cell>
          <cell r="P40">
            <v>25.15</v>
          </cell>
          <cell r="S40">
            <v>14.33</v>
          </cell>
          <cell r="T40">
            <v>22.11</v>
          </cell>
          <cell r="U40">
            <v>9.68</v>
          </cell>
          <cell r="V40">
            <v>16.118000000000002</v>
          </cell>
        </row>
        <row r="42">
          <cell r="D42" t="str">
            <v>A</v>
          </cell>
          <cell r="E42">
            <v>2</v>
          </cell>
          <cell r="F42">
            <v>278.36</v>
          </cell>
          <cell r="G42">
            <v>17</v>
          </cell>
          <cell r="H42">
            <v>841.25</v>
          </cell>
          <cell r="I42">
            <v>13</v>
          </cell>
          <cell r="J42">
            <v>1320.3000000000002</v>
          </cell>
          <cell r="K42">
            <v>0</v>
          </cell>
          <cell r="L42">
            <v>0</v>
          </cell>
          <cell r="M42">
            <v>154</v>
          </cell>
          <cell r="N42">
            <v>434.20476923076922</v>
          </cell>
          <cell r="O42">
            <v>15.664999999999999</v>
          </cell>
          <cell r="P42">
            <v>124.08699999999999</v>
          </cell>
          <cell r="Q42">
            <v>0</v>
          </cell>
          <cell r="R42">
            <v>0</v>
          </cell>
          <cell r="S42">
            <v>55.263000000000005</v>
          </cell>
          <cell r="T42">
            <v>229.20184</v>
          </cell>
          <cell r="U42">
            <v>24.762</v>
          </cell>
          <cell r="V42">
            <v>62.290803333333336</v>
          </cell>
        </row>
        <row r="44">
          <cell r="C44" t="str">
            <v>Satara</v>
          </cell>
          <cell r="D44" t="str">
            <v>A</v>
          </cell>
          <cell r="M44">
            <v>0</v>
          </cell>
          <cell r="N44">
            <v>0</v>
          </cell>
          <cell r="O44">
            <v>0</v>
          </cell>
          <cell r="P44">
            <v>0</v>
          </cell>
          <cell r="S44">
            <v>0</v>
          </cell>
          <cell r="T44">
            <v>0</v>
          </cell>
          <cell r="U44">
            <v>0</v>
          </cell>
          <cell r="V44">
            <v>0</v>
          </cell>
        </row>
        <row r="46">
          <cell r="C46" t="str">
            <v>Karad</v>
          </cell>
          <cell r="D46" t="str">
            <v>A</v>
          </cell>
          <cell r="M46">
            <v>0</v>
          </cell>
          <cell r="N46">
            <v>0</v>
          </cell>
          <cell r="O46">
            <v>0</v>
          </cell>
          <cell r="P46">
            <v>0</v>
          </cell>
          <cell r="S46">
            <v>0</v>
          </cell>
          <cell r="T46">
            <v>0</v>
          </cell>
          <cell r="U46">
            <v>0</v>
          </cell>
          <cell r="V46">
            <v>0</v>
          </cell>
        </row>
        <row r="48">
          <cell r="C48" t="str">
            <v>Phaltan</v>
          </cell>
          <cell r="D48" t="str">
            <v>A</v>
          </cell>
          <cell r="M48">
            <v>0</v>
          </cell>
          <cell r="N48">
            <v>0</v>
          </cell>
          <cell r="O48">
            <v>0</v>
          </cell>
          <cell r="P48">
            <v>0</v>
          </cell>
          <cell r="S48">
            <v>0</v>
          </cell>
          <cell r="T48">
            <v>0</v>
          </cell>
          <cell r="U48">
            <v>0</v>
          </cell>
          <cell r="V48">
            <v>0</v>
          </cell>
        </row>
        <row r="50">
          <cell r="C50" t="str">
            <v>Wai</v>
          </cell>
          <cell r="D50" t="str">
            <v>A</v>
          </cell>
          <cell r="M50">
            <v>0</v>
          </cell>
          <cell r="N50">
            <v>0</v>
          </cell>
          <cell r="O50">
            <v>0</v>
          </cell>
          <cell r="P50">
            <v>0</v>
          </cell>
          <cell r="S50">
            <v>0</v>
          </cell>
          <cell r="T50">
            <v>0</v>
          </cell>
          <cell r="U50">
            <v>0</v>
          </cell>
          <cell r="V50">
            <v>0</v>
          </cell>
        </row>
        <row r="52">
          <cell r="C52" t="str">
            <v>Vaduj</v>
          </cell>
          <cell r="D52" t="str">
            <v>A</v>
          </cell>
          <cell r="M52">
            <v>0</v>
          </cell>
          <cell r="N52">
            <v>0</v>
          </cell>
          <cell r="O52">
            <v>0</v>
          </cell>
          <cell r="P52">
            <v>0</v>
          </cell>
          <cell r="S52">
            <v>0</v>
          </cell>
          <cell r="T52">
            <v>0</v>
          </cell>
          <cell r="U52">
            <v>0</v>
          </cell>
          <cell r="V52">
            <v>0</v>
          </cell>
        </row>
        <row r="54">
          <cell r="D54" t="str">
            <v>A</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6">
          <cell r="D56" t="str">
            <v>A</v>
          </cell>
          <cell r="E56">
            <v>12</v>
          </cell>
          <cell r="F56">
            <v>1656.66</v>
          </cell>
          <cell r="G56">
            <v>30</v>
          </cell>
          <cell r="H56">
            <v>1504.13</v>
          </cell>
          <cell r="I56">
            <v>22</v>
          </cell>
          <cell r="J56">
            <v>2131.2800000000002</v>
          </cell>
          <cell r="K56">
            <v>0</v>
          </cell>
          <cell r="L56">
            <v>0</v>
          </cell>
          <cell r="M56">
            <v>984</v>
          </cell>
          <cell r="N56">
            <v>2601.7647692307692</v>
          </cell>
          <cell r="O56">
            <v>49.284999999999997</v>
          </cell>
          <cell r="P56">
            <v>338.25620000000004</v>
          </cell>
          <cell r="Q56">
            <v>0</v>
          </cell>
          <cell r="R56">
            <v>0</v>
          </cell>
          <cell r="S56">
            <v>468.76300000000003</v>
          </cell>
          <cell r="T56">
            <v>897.09873999999991</v>
          </cell>
          <cell r="U56">
            <v>211.40199999999999</v>
          </cell>
          <cell r="V56">
            <v>456.3624033333333</v>
          </cell>
        </row>
        <row r="58">
          <cell r="C58" t="str">
            <v>Kalyan (E)</v>
          </cell>
          <cell r="D58" t="str">
            <v>A</v>
          </cell>
          <cell r="E58">
            <v>0</v>
          </cell>
          <cell r="F58">
            <v>0</v>
          </cell>
          <cell r="G58">
            <v>0</v>
          </cell>
          <cell r="H58">
            <v>0</v>
          </cell>
          <cell r="I58">
            <v>0</v>
          </cell>
          <cell r="J58">
            <v>0</v>
          </cell>
          <cell r="K58">
            <v>0</v>
          </cell>
          <cell r="L58">
            <v>0</v>
          </cell>
          <cell r="M58">
            <v>0</v>
          </cell>
          <cell r="N58">
            <v>0</v>
          </cell>
          <cell r="O58">
            <v>0</v>
          </cell>
          <cell r="P58">
            <v>0</v>
          </cell>
          <cell r="Q58">
            <v>4</v>
          </cell>
          <cell r="R58">
            <v>101.84</v>
          </cell>
          <cell r="S58">
            <v>0</v>
          </cell>
          <cell r="T58">
            <v>0</v>
          </cell>
          <cell r="U58">
            <v>0</v>
          </cell>
          <cell r="V58">
            <v>0</v>
          </cell>
        </row>
        <row r="60">
          <cell r="C60" t="str">
            <v>Dombivali</v>
          </cell>
          <cell r="D60" t="str">
            <v>A</v>
          </cell>
          <cell r="E60">
            <v>0</v>
          </cell>
          <cell r="F60">
            <v>0</v>
          </cell>
          <cell r="G60">
            <v>0</v>
          </cell>
          <cell r="H60">
            <v>0</v>
          </cell>
          <cell r="I60">
            <v>0</v>
          </cell>
          <cell r="J60">
            <v>0</v>
          </cell>
          <cell r="K60">
            <v>0</v>
          </cell>
          <cell r="L60">
            <v>0</v>
          </cell>
          <cell r="M60">
            <v>3</v>
          </cell>
          <cell r="N60">
            <v>25.63</v>
          </cell>
          <cell r="O60">
            <v>0</v>
          </cell>
          <cell r="P60">
            <v>0</v>
          </cell>
          <cell r="Q60">
            <v>0</v>
          </cell>
          <cell r="R60">
            <v>0</v>
          </cell>
          <cell r="S60">
            <v>0</v>
          </cell>
          <cell r="T60">
            <v>0</v>
          </cell>
          <cell r="U60">
            <v>0</v>
          </cell>
          <cell r="V60">
            <v>0</v>
          </cell>
        </row>
        <row r="62">
          <cell r="D62" t="str">
            <v>A</v>
          </cell>
          <cell r="E62">
            <v>0</v>
          </cell>
          <cell r="F62">
            <v>0</v>
          </cell>
          <cell r="G62">
            <v>0</v>
          </cell>
          <cell r="H62">
            <v>0</v>
          </cell>
          <cell r="I62">
            <v>0</v>
          </cell>
          <cell r="J62">
            <v>0</v>
          </cell>
          <cell r="K62">
            <v>0</v>
          </cell>
          <cell r="L62">
            <v>0</v>
          </cell>
          <cell r="M62">
            <v>3</v>
          </cell>
          <cell r="N62">
            <v>25.63</v>
          </cell>
          <cell r="O62">
            <v>0</v>
          </cell>
          <cell r="P62">
            <v>0</v>
          </cell>
          <cell r="Q62">
            <v>4</v>
          </cell>
          <cell r="R62">
            <v>101.84</v>
          </cell>
          <cell r="S62">
            <v>0</v>
          </cell>
          <cell r="T62">
            <v>0</v>
          </cell>
          <cell r="U62">
            <v>0</v>
          </cell>
          <cell r="V62">
            <v>0</v>
          </cell>
        </row>
        <row r="64">
          <cell r="C64" t="str">
            <v>Ulhasnagar - I</v>
          </cell>
          <cell r="D64" t="str">
            <v>A</v>
          </cell>
          <cell r="E64">
            <v>0</v>
          </cell>
          <cell r="F64">
            <v>0</v>
          </cell>
          <cell r="G64">
            <v>0</v>
          </cell>
          <cell r="H64">
            <v>0</v>
          </cell>
          <cell r="I64">
            <v>0</v>
          </cell>
          <cell r="J64">
            <v>0</v>
          </cell>
          <cell r="K64">
            <v>0</v>
          </cell>
          <cell r="L64">
            <v>0</v>
          </cell>
          <cell r="M64">
            <v>6</v>
          </cell>
          <cell r="N64">
            <v>48.72</v>
          </cell>
          <cell r="O64">
            <v>0</v>
          </cell>
          <cell r="P64">
            <v>0</v>
          </cell>
          <cell r="Q64">
            <v>0</v>
          </cell>
          <cell r="R64">
            <v>0</v>
          </cell>
          <cell r="S64">
            <v>0</v>
          </cell>
          <cell r="T64">
            <v>0</v>
          </cell>
          <cell r="U64">
            <v>1.56</v>
          </cell>
          <cell r="V64">
            <v>3.29</v>
          </cell>
        </row>
        <row r="66">
          <cell r="C66" t="str">
            <v>Ulhasnagar - II</v>
          </cell>
          <cell r="D66" t="str">
            <v>A</v>
          </cell>
          <cell r="E66">
            <v>0</v>
          </cell>
          <cell r="F66">
            <v>0</v>
          </cell>
          <cell r="G66">
            <v>0</v>
          </cell>
          <cell r="H66">
            <v>0</v>
          </cell>
          <cell r="I66">
            <v>0</v>
          </cell>
          <cell r="J66">
            <v>0</v>
          </cell>
          <cell r="K66">
            <v>0</v>
          </cell>
          <cell r="L66">
            <v>0</v>
          </cell>
          <cell r="M66">
            <v>4</v>
          </cell>
          <cell r="N66">
            <v>30.85</v>
          </cell>
          <cell r="O66">
            <v>0</v>
          </cell>
          <cell r="P66">
            <v>0</v>
          </cell>
          <cell r="Q66">
            <v>0.62</v>
          </cell>
          <cell r="R66">
            <v>5.33</v>
          </cell>
          <cell r="S66">
            <v>0</v>
          </cell>
          <cell r="T66">
            <v>0</v>
          </cell>
          <cell r="U66">
            <v>0.85</v>
          </cell>
          <cell r="V66">
            <v>2.5299999999999998</v>
          </cell>
        </row>
        <row r="68">
          <cell r="C68" t="str">
            <v>Kalyan (R )</v>
          </cell>
          <cell r="D68" t="str">
            <v>A</v>
          </cell>
          <cell r="E68">
            <v>0</v>
          </cell>
          <cell r="F68">
            <v>0</v>
          </cell>
          <cell r="G68">
            <v>0</v>
          </cell>
          <cell r="H68">
            <v>0</v>
          </cell>
          <cell r="I68">
            <v>0</v>
          </cell>
          <cell r="J68">
            <v>0</v>
          </cell>
          <cell r="K68">
            <v>0</v>
          </cell>
          <cell r="L68">
            <v>0</v>
          </cell>
          <cell r="M68">
            <v>0</v>
          </cell>
          <cell r="N68">
            <v>0</v>
          </cell>
          <cell r="O68">
            <v>0</v>
          </cell>
          <cell r="P68">
            <v>0</v>
          </cell>
          <cell r="Q68">
            <v>2</v>
          </cell>
          <cell r="R68">
            <v>2.38</v>
          </cell>
          <cell r="S68">
            <v>0</v>
          </cell>
          <cell r="T68">
            <v>0</v>
          </cell>
          <cell r="U68">
            <v>7.2</v>
          </cell>
          <cell r="V68">
            <v>8.32</v>
          </cell>
        </row>
        <row r="70">
          <cell r="D70" t="str">
            <v>A</v>
          </cell>
          <cell r="E70">
            <v>0</v>
          </cell>
          <cell r="F70">
            <v>0</v>
          </cell>
          <cell r="G70">
            <v>0</v>
          </cell>
          <cell r="H70">
            <v>0</v>
          </cell>
          <cell r="I70">
            <v>0</v>
          </cell>
          <cell r="J70">
            <v>0</v>
          </cell>
          <cell r="K70">
            <v>0</v>
          </cell>
          <cell r="L70">
            <v>0</v>
          </cell>
          <cell r="M70">
            <v>10</v>
          </cell>
          <cell r="N70">
            <v>79.569999999999993</v>
          </cell>
          <cell r="O70">
            <v>0</v>
          </cell>
          <cell r="P70">
            <v>0</v>
          </cell>
          <cell r="Q70">
            <v>2.62</v>
          </cell>
          <cell r="R70">
            <v>7.71</v>
          </cell>
          <cell r="S70">
            <v>0</v>
          </cell>
          <cell r="T70">
            <v>0</v>
          </cell>
          <cell r="U70">
            <v>9.61</v>
          </cell>
          <cell r="V70">
            <v>14.14</v>
          </cell>
        </row>
        <row r="72">
          <cell r="C72" t="str">
            <v>Vasai</v>
          </cell>
          <cell r="D72" t="str">
            <v>A</v>
          </cell>
          <cell r="E72">
            <v>0</v>
          </cell>
          <cell r="F72">
            <v>0</v>
          </cell>
          <cell r="G72">
            <v>0</v>
          </cell>
          <cell r="H72">
            <v>0</v>
          </cell>
          <cell r="I72">
            <v>0</v>
          </cell>
          <cell r="J72">
            <v>0</v>
          </cell>
          <cell r="K72">
            <v>0</v>
          </cell>
          <cell r="L72">
            <v>0</v>
          </cell>
          <cell r="M72">
            <v>6</v>
          </cell>
          <cell r="N72">
            <v>45.3</v>
          </cell>
          <cell r="O72">
            <v>0</v>
          </cell>
          <cell r="P72">
            <v>0</v>
          </cell>
          <cell r="Q72">
            <v>1.2</v>
          </cell>
          <cell r="R72">
            <v>10.11</v>
          </cell>
          <cell r="S72">
            <v>0</v>
          </cell>
          <cell r="T72">
            <v>0</v>
          </cell>
          <cell r="U72">
            <v>0.42499999999999999</v>
          </cell>
          <cell r="V72">
            <v>0.88</v>
          </cell>
        </row>
        <row r="74">
          <cell r="C74" t="str">
            <v>Virar</v>
          </cell>
          <cell r="D74" t="str">
            <v>A</v>
          </cell>
          <cell r="E74">
            <v>0</v>
          </cell>
          <cell r="F74">
            <v>0</v>
          </cell>
          <cell r="G74">
            <v>0</v>
          </cell>
          <cell r="H74">
            <v>0</v>
          </cell>
          <cell r="I74">
            <v>0</v>
          </cell>
          <cell r="J74">
            <v>0</v>
          </cell>
          <cell r="K74">
            <v>0</v>
          </cell>
          <cell r="L74">
            <v>0</v>
          </cell>
          <cell r="M74">
            <v>12</v>
          </cell>
          <cell r="N74">
            <v>62.653999999999996</v>
          </cell>
          <cell r="O74">
            <v>0</v>
          </cell>
          <cell r="P74">
            <v>0</v>
          </cell>
          <cell r="Q74">
            <v>0.3</v>
          </cell>
          <cell r="R74">
            <v>2.5299999999999998</v>
          </cell>
          <cell r="S74">
            <v>0</v>
          </cell>
          <cell r="T74">
            <v>0</v>
          </cell>
          <cell r="U74">
            <v>1.1000000000000001</v>
          </cell>
          <cell r="V74">
            <v>2.09</v>
          </cell>
        </row>
        <row r="76">
          <cell r="C76" t="str">
            <v>Palghar</v>
          </cell>
          <cell r="D76" t="str">
            <v>A</v>
          </cell>
          <cell r="E76">
            <v>0</v>
          </cell>
          <cell r="F76">
            <v>0</v>
          </cell>
          <cell r="G76">
            <v>0</v>
          </cell>
          <cell r="H76">
            <v>0</v>
          </cell>
          <cell r="I76">
            <v>0</v>
          </cell>
          <cell r="J76">
            <v>0</v>
          </cell>
          <cell r="K76">
            <v>0</v>
          </cell>
          <cell r="L76">
            <v>0</v>
          </cell>
          <cell r="M76">
            <v>2</v>
          </cell>
          <cell r="N76">
            <v>6.42</v>
          </cell>
          <cell r="O76">
            <v>0</v>
          </cell>
          <cell r="P76">
            <v>0</v>
          </cell>
          <cell r="Q76">
            <v>0</v>
          </cell>
          <cell r="R76">
            <v>0</v>
          </cell>
          <cell r="S76">
            <v>0</v>
          </cell>
          <cell r="T76">
            <v>0</v>
          </cell>
          <cell r="U76">
            <v>1.9</v>
          </cell>
          <cell r="V76">
            <v>2.39</v>
          </cell>
        </row>
        <row r="78">
          <cell r="D78" t="str">
            <v>A</v>
          </cell>
          <cell r="E78">
            <v>0</v>
          </cell>
          <cell r="F78">
            <v>0</v>
          </cell>
          <cell r="G78">
            <v>0</v>
          </cell>
          <cell r="H78">
            <v>0</v>
          </cell>
          <cell r="I78">
            <v>0</v>
          </cell>
          <cell r="J78">
            <v>0</v>
          </cell>
          <cell r="K78">
            <v>0</v>
          </cell>
          <cell r="L78">
            <v>0</v>
          </cell>
          <cell r="M78">
            <v>20</v>
          </cell>
          <cell r="N78">
            <v>114.374</v>
          </cell>
          <cell r="O78">
            <v>0</v>
          </cell>
          <cell r="P78">
            <v>0</v>
          </cell>
          <cell r="Q78">
            <v>1.5</v>
          </cell>
          <cell r="R78">
            <v>12.639999999999999</v>
          </cell>
          <cell r="S78">
            <v>0</v>
          </cell>
          <cell r="T78">
            <v>0</v>
          </cell>
          <cell r="U78">
            <v>3.4249999999999998</v>
          </cell>
          <cell r="V78">
            <v>5.3599999999999994</v>
          </cell>
        </row>
        <row r="80">
          <cell r="C80" t="str">
            <v>Goregaon</v>
          </cell>
          <cell r="D80" t="str">
            <v>A</v>
          </cell>
          <cell r="E80">
            <v>0</v>
          </cell>
          <cell r="F80">
            <v>0</v>
          </cell>
          <cell r="G80">
            <v>0</v>
          </cell>
          <cell r="H80">
            <v>0</v>
          </cell>
          <cell r="I80">
            <v>0</v>
          </cell>
          <cell r="J80">
            <v>0</v>
          </cell>
          <cell r="K80">
            <v>0</v>
          </cell>
          <cell r="L80">
            <v>0</v>
          </cell>
          <cell r="M80">
            <v>6</v>
          </cell>
          <cell r="N80">
            <v>20.28</v>
          </cell>
          <cell r="O80">
            <v>0</v>
          </cell>
          <cell r="P80">
            <v>0</v>
          </cell>
          <cell r="Q80">
            <v>1.3</v>
          </cell>
          <cell r="R80">
            <v>2.302</v>
          </cell>
          <cell r="S80">
            <v>0</v>
          </cell>
          <cell r="T80">
            <v>0</v>
          </cell>
          <cell r="U80">
            <v>0.2</v>
          </cell>
          <cell r="V80">
            <v>0.252</v>
          </cell>
        </row>
        <row r="82">
          <cell r="C82" t="str">
            <v>Panvel (R )</v>
          </cell>
          <cell r="D82" t="str">
            <v>A</v>
          </cell>
          <cell r="E82">
            <v>0</v>
          </cell>
          <cell r="F82">
            <v>0</v>
          </cell>
          <cell r="G82">
            <v>0</v>
          </cell>
          <cell r="H82">
            <v>0</v>
          </cell>
          <cell r="I82">
            <v>0</v>
          </cell>
          <cell r="J82">
            <v>0</v>
          </cell>
          <cell r="K82">
            <v>0</v>
          </cell>
          <cell r="L82">
            <v>0</v>
          </cell>
          <cell r="M82">
            <v>22</v>
          </cell>
          <cell r="N82">
            <v>79.784999999999997</v>
          </cell>
          <cell r="O82">
            <v>0</v>
          </cell>
          <cell r="P82">
            <v>0</v>
          </cell>
          <cell r="Q82">
            <v>11.05</v>
          </cell>
          <cell r="R82">
            <v>36.388000000000005</v>
          </cell>
          <cell r="S82">
            <v>0</v>
          </cell>
          <cell r="T82">
            <v>0</v>
          </cell>
          <cell r="U82">
            <v>3.4</v>
          </cell>
          <cell r="V82">
            <v>7.1740000000000004</v>
          </cell>
        </row>
        <row r="84">
          <cell r="D84" t="str">
            <v>A</v>
          </cell>
          <cell r="E84">
            <v>0</v>
          </cell>
          <cell r="F84">
            <v>0</v>
          </cell>
          <cell r="G84">
            <v>0</v>
          </cell>
          <cell r="H84">
            <v>0</v>
          </cell>
          <cell r="I84">
            <v>0</v>
          </cell>
          <cell r="J84">
            <v>0</v>
          </cell>
          <cell r="K84">
            <v>0</v>
          </cell>
          <cell r="L84">
            <v>0</v>
          </cell>
          <cell r="M84">
            <v>28</v>
          </cell>
          <cell r="N84">
            <v>100.065</v>
          </cell>
          <cell r="O84">
            <v>0</v>
          </cell>
          <cell r="P84">
            <v>0</v>
          </cell>
          <cell r="Q84">
            <v>12.350000000000001</v>
          </cell>
          <cell r="R84">
            <v>38.690000000000005</v>
          </cell>
          <cell r="S84">
            <v>0</v>
          </cell>
          <cell r="T84">
            <v>0</v>
          </cell>
          <cell r="U84">
            <v>3.6</v>
          </cell>
          <cell r="V84">
            <v>7.4260000000000002</v>
          </cell>
        </row>
        <row r="86">
          <cell r="D86" t="str">
            <v>A</v>
          </cell>
          <cell r="E86">
            <v>0</v>
          </cell>
          <cell r="F86">
            <v>0</v>
          </cell>
          <cell r="G86">
            <v>0</v>
          </cell>
          <cell r="H86">
            <v>0</v>
          </cell>
          <cell r="I86">
            <v>0</v>
          </cell>
          <cell r="J86">
            <v>0</v>
          </cell>
          <cell r="K86">
            <v>0</v>
          </cell>
          <cell r="L86">
            <v>0</v>
          </cell>
          <cell r="M86">
            <v>61</v>
          </cell>
          <cell r="N86">
            <v>319.63900000000001</v>
          </cell>
          <cell r="O86">
            <v>0</v>
          </cell>
          <cell r="P86">
            <v>0</v>
          </cell>
          <cell r="Q86">
            <v>20.470000000000002</v>
          </cell>
          <cell r="R86">
            <v>160.88</v>
          </cell>
          <cell r="S86">
            <v>0</v>
          </cell>
          <cell r="T86">
            <v>0</v>
          </cell>
          <cell r="U86">
            <v>16.635000000000002</v>
          </cell>
          <cell r="V86">
            <v>26.926000000000002</v>
          </cell>
        </row>
        <row r="88">
          <cell r="C88" t="str">
            <v>Ratnagiri</v>
          </cell>
          <cell r="D88" t="str">
            <v>A</v>
          </cell>
          <cell r="E88">
            <v>0</v>
          </cell>
          <cell r="F88">
            <v>0</v>
          </cell>
          <cell r="G88">
            <v>0</v>
          </cell>
          <cell r="H88">
            <v>0</v>
          </cell>
          <cell r="I88">
            <v>0</v>
          </cell>
          <cell r="J88">
            <v>0</v>
          </cell>
          <cell r="K88">
            <v>0</v>
          </cell>
          <cell r="L88">
            <v>0</v>
          </cell>
          <cell r="M88">
            <v>5</v>
          </cell>
          <cell r="N88">
            <v>12.07</v>
          </cell>
          <cell r="O88">
            <v>0</v>
          </cell>
          <cell r="P88">
            <v>0</v>
          </cell>
          <cell r="Q88">
            <v>0</v>
          </cell>
          <cell r="R88">
            <v>0</v>
          </cell>
          <cell r="S88">
            <v>6.5</v>
          </cell>
          <cell r="T88">
            <v>12.8</v>
          </cell>
          <cell r="U88">
            <v>0.61</v>
          </cell>
          <cell r="V88">
            <v>1.1399999999999999</v>
          </cell>
        </row>
        <row r="90">
          <cell r="C90" t="str">
            <v>Chiplun</v>
          </cell>
          <cell r="D90" t="str">
            <v>A</v>
          </cell>
          <cell r="E90">
            <v>0</v>
          </cell>
          <cell r="F90">
            <v>0</v>
          </cell>
          <cell r="G90">
            <v>0</v>
          </cell>
          <cell r="H90">
            <v>0</v>
          </cell>
          <cell r="I90">
            <v>0</v>
          </cell>
          <cell r="J90">
            <v>0</v>
          </cell>
          <cell r="K90">
            <v>0</v>
          </cell>
          <cell r="L90">
            <v>0</v>
          </cell>
          <cell r="M90">
            <v>6</v>
          </cell>
          <cell r="N90">
            <v>14.48</v>
          </cell>
          <cell r="O90">
            <v>0</v>
          </cell>
          <cell r="P90">
            <v>0</v>
          </cell>
          <cell r="Q90">
            <v>0</v>
          </cell>
          <cell r="R90">
            <v>0</v>
          </cell>
          <cell r="S90">
            <v>7.1</v>
          </cell>
          <cell r="T90">
            <v>13.98</v>
          </cell>
          <cell r="U90">
            <v>1.4</v>
          </cell>
          <cell r="V90">
            <v>2.62</v>
          </cell>
        </row>
        <row r="92">
          <cell r="C92" t="str">
            <v>Khed</v>
          </cell>
          <cell r="D92" t="str">
            <v>A</v>
          </cell>
          <cell r="E92">
            <v>0</v>
          </cell>
          <cell r="F92">
            <v>0</v>
          </cell>
          <cell r="G92">
            <v>0</v>
          </cell>
          <cell r="H92">
            <v>0</v>
          </cell>
          <cell r="I92">
            <v>0</v>
          </cell>
          <cell r="J92">
            <v>0</v>
          </cell>
          <cell r="K92">
            <v>0</v>
          </cell>
          <cell r="L92">
            <v>0</v>
          </cell>
          <cell r="M92">
            <v>8</v>
          </cell>
          <cell r="N92">
            <v>19.3</v>
          </cell>
          <cell r="O92">
            <v>0</v>
          </cell>
          <cell r="P92">
            <v>0</v>
          </cell>
          <cell r="Q92">
            <v>0</v>
          </cell>
          <cell r="R92">
            <v>0</v>
          </cell>
          <cell r="S92">
            <v>7.4</v>
          </cell>
          <cell r="T92">
            <v>14.57</v>
          </cell>
          <cell r="U92">
            <v>0.71</v>
          </cell>
          <cell r="V92">
            <v>1.33</v>
          </cell>
        </row>
        <row r="94">
          <cell r="D94" t="str">
            <v>A</v>
          </cell>
          <cell r="E94">
            <v>0</v>
          </cell>
          <cell r="F94">
            <v>0</v>
          </cell>
          <cell r="G94">
            <v>0</v>
          </cell>
          <cell r="H94">
            <v>0</v>
          </cell>
          <cell r="I94">
            <v>0</v>
          </cell>
          <cell r="J94">
            <v>0</v>
          </cell>
          <cell r="K94">
            <v>0</v>
          </cell>
          <cell r="L94">
            <v>0</v>
          </cell>
          <cell r="M94">
            <v>19</v>
          </cell>
          <cell r="N94">
            <v>45.85</v>
          </cell>
          <cell r="O94">
            <v>0</v>
          </cell>
          <cell r="P94">
            <v>0</v>
          </cell>
          <cell r="Q94">
            <v>0</v>
          </cell>
          <cell r="R94">
            <v>0</v>
          </cell>
          <cell r="S94">
            <v>21</v>
          </cell>
          <cell r="T94">
            <v>41.35</v>
          </cell>
          <cell r="U94">
            <v>2.7199999999999998</v>
          </cell>
          <cell r="V94">
            <v>5.09</v>
          </cell>
        </row>
        <row r="96">
          <cell r="C96" t="str">
            <v>Kudal</v>
          </cell>
          <cell r="D96" t="str">
            <v>A</v>
          </cell>
          <cell r="E96">
            <v>0</v>
          </cell>
          <cell r="F96">
            <v>0</v>
          </cell>
          <cell r="G96">
            <v>0</v>
          </cell>
          <cell r="H96">
            <v>0</v>
          </cell>
          <cell r="I96">
            <v>0</v>
          </cell>
          <cell r="J96">
            <v>0</v>
          </cell>
          <cell r="K96">
            <v>0</v>
          </cell>
          <cell r="L96">
            <v>0</v>
          </cell>
          <cell r="M96">
            <v>0</v>
          </cell>
          <cell r="N96">
            <v>0</v>
          </cell>
          <cell r="O96">
            <v>0</v>
          </cell>
          <cell r="Q96">
            <v>0</v>
          </cell>
          <cell r="S96">
            <v>0</v>
          </cell>
          <cell r="T96">
            <v>0</v>
          </cell>
          <cell r="U96">
            <v>0</v>
          </cell>
          <cell r="V96">
            <v>0</v>
          </cell>
        </row>
        <row r="98">
          <cell r="C98" t="str">
            <v>Kankavali</v>
          </cell>
          <cell r="D98" t="str">
            <v>A</v>
          </cell>
          <cell r="E98">
            <v>0</v>
          </cell>
          <cell r="F98">
            <v>0</v>
          </cell>
          <cell r="G98">
            <v>1</v>
          </cell>
          <cell r="H98">
            <v>42</v>
          </cell>
          <cell r="I98">
            <v>0</v>
          </cell>
          <cell r="J98">
            <v>0</v>
          </cell>
          <cell r="K98">
            <v>0</v>
          </cell>
          <cell r="L98">
            <v>0</v>
          </cell>
          <cell r="M98">
            <v>0</v>
          </cell>
          <cell r="N98">
            <v>0</v>
          </cell>
          <cell r="O98">
            <v>0</v>
          </cell>
          <cell r="Q98">
            <v>0</v>
          </cell>
          <cell r="S98">
            <v>0</v>
          </cell>
          <cell r="T98">
            <v>0</v>
          </cell>
          <cell r="U98">
            <v>0</v>
          </cell>
          <cell r="V98">
            <v>0</v>
          </cell>
        </row>
        <row r="100">
          <cell r="D100" t="str">
            <v>A</v>
          </cell>
          <cell r="E100">
            <v>0</v>
          </cell>
          <cell r="F100">
            <v>0</v>
          </cell>
          <cell r="G100">
            <v>1</v>
          </cell>
          <cell r="H100">
            <v>42</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2">
          <cell r="D102" t="str">
            <v>A</v>
          </cell>
          <cell r="E102">
            <v>0</v>
          </cell>
          <cell r="F102">
            <v>0</v>
          </cell>
          <cell r="G102">
            <v>1</v>
          </cell>
          <cell r="H102">
            <v>42</v>
          </cell>
          <cell r="I102">
            <v>0</v>
          </cell>
          <cell r="J102">
            <v>0</v>
          </cell>
          <cell r="K102">
            <v>0</v>
          </cell>
          <cell r="L102">
            <v>0</v>
          </cell>
          <cell r="M102">
            <v>19</v>
          </cell>
          <cell r="N102">
            <v>45.85</v>
          </cell>
          <cell r="O102">
            <v>0</v>
          </cell>
          <cell r="P102">
            <v>0</v>
          </cell>
          <cell r="Q102">
            <v>0</v>
          </cell>
          <cell r="R102">
            <v>0</v>
          </cell>
          <cell r="S102">
            <v>21</v>
          </cell>
          <cell r="T102">
            <v>41.35</v>
          </cell>
          <cell r="U102">
            <v>2.7199999999999998</v>
          </cell>
          <cell r="V102">
            <v>5.09</v>
          </cell>
        </row>
        <row r="104">
          <cell r="C104" t="str">
            <v>Rasta Peth</v>
          </cell>
          <cell r="D104" t="str">
            <v>A</v>
          </cell>
          <cell r="E104">
            <v>0</v>
          </cell>
          <cell r="F104">
            <v>0</v>
          </cell>
          <cell r="M104">
            <v>2</v>
          </cell>
          <cell r="N104">
            <v>35.869999999999997</v>
          </cell>
          <cell r="Q104">
            <v>5.5</v>
          </cell>
          <cell r="R104">
            <v>126.5</v>
          </cell>
          <cell r="S104">
            <v>1.5</v>
          </cell>
          <cell r="T104">
            <v>18.809999999999999</v>
          </cell>
          <cell r="U104">
            <v>0</v>
          </cell>
          <cell r="V104">
            <v>0</v>
          </cell>
        </row>
        <row r="106">
          <cell r="C106" t="str">
            <v>Bund Gdn</v>
          </cell>
          <cell r="D106" t="str">
            <v>A</v>
          </cell>
          <cell r="E106">
            <v>0</v>
          </cell>
          <cell r="F106">
            <v>0</v>
          </cell>
          <cell r="Q106">
            <v>2.8</v>
          </cell>
          <cell r="R106">
            <v>35.65</v>
          </cell>
          <cell r="U106">
            <v>0</v>
          </cell>
          <cell r="V106">
            <v>0</v>
          </cell>
        </row>
        <row r="108">
          <cell r="C108" t="str">
            <v>Nagar Rd</v>
          </cell>
          <cell r="D108" t="str">
            <v>A</v>
          </cell>
          <cell r="E108">
            <v>0</v>
          </cell>
          <cell r="F108">
            <v>0</v>
          </cell>
          <cell r="M108">
            <v>5</v>
          </cell>
          <cell r="N108">
            <v>49.75</v>
          </cell>
          <cell r="S108">
            <v>1.9</v>
          </cell>
          <cell r="T108">
            <v>39.24</v>
          </cell>
          <cell r="U108">
            <v>0</v>
          </cell>
          <cell r="V108">
            <v>0</v>
          </cell>
        </row>
        <row r="110">
          <cell r="C110" t="str">
            <v>Parvati</v>
          </cell>
          <cell r="D110" t="str">
            <v>A</v>
          </cell>
          <cell r="E110">
            <v>0</v>
          </cell>
          <cell r="F110">
            <v>0</v>
          </cell>
          <cell r="G110">
            <v>1</v>
          </cell>
          <cell r="H110">
            <v>65.06</v>
          </cell>
          <cell r="Q110">
            <v>0.22</v>
          </cell>
          <cell r="R110">
            <v>7.66</v>
          </cell>
          <cell r="S110">
            <v>2.35</v>
          </cell>
          <cell r="T110">
            <v>45.43</v>
          </cell>
          <cell r="U110">
            <v>0</v>
          </cell>
          <cell r="V110">
            <v>0</v>
          </cell>
        </row>
        <row r="112">
          <cell r="C112" t="str">
            <v>Padmavati</v>
          </cell>
          <cell r="D112" t="str">
            <v>A</v>
          </cell>
          <cell r="E112">
            <v>0</v>
          </cell>
          <cell r="F112">
            <v>0</v>
          </cell>
          <cell r="G112">
            <v>1</v>
          </cell>
          <cell r="H112">
            <v>67.5</v>
          </cell>
          <cell r="I112">
            <v>1</v>
          </cell>
          <cell r="J112">
            <v>41.84</v>
          </cell>
          <cell r="Q112">
            <v>3.3</v>
          </cell>
          <cell r="R112">
            <v>79.3</v>
          </cell>
          <cell r="U112">
            <v>0</v>
          </cell>
          <cell r="V112">
            <v>0</v>
          </cell>
        </row>
        <row r="114">
          <cell r="D114" t="str">
            <v>A</v>
          </cell>
          <cell r="E114">
            <v>0</v>
          </cell>
          <cell r="F114">
            <v>0</v>
          </cell>
          <cell r="G114">
            <v>2</v>
          </cell>
          <cell r="H114">
            <v>132.56</v>
          </cell>
          <cell r="I114">
            <v>1</v>
          </cell>
          <cell r="J114">
            <v>41.84</v>
          </cell>
          <cell r="K114">
            <v>0</v>
          </cell>
          <cell r="L114">
            <v>0</v>
          </cell>
          <cell r="M114">
            <v>7</v>
          </cell>
          <cell r="N114">
            <v>85.62</v>
          </cell>
          <cell r="O114">
            <v>0</v>
          </cell>
          <cell r="P114">
            <v>0</v>
          </cell>
          <cell r="Q114">
            <v>11.82</v>
          </cell>
          <cell r="R114">
            <v>249.10999999999999</v>
          </cell>
          <cell r="S114">
            <v>5.75</v>
          </cell>
          <cell r="T114">
            <v>103.48</v>
          </cell>
          <cell r="U114">
            <v>0</v>
          </cell>
          <cell r="V114">
            <v>0</v>
          </cell>
        </row>
        <row r="116">
          <cell r="C116" t="str">
            <v>Bhosari</v>
          </cell>
          <cell r="D116" t="str">
            <v>A</v>
          </cell>
          <cell r="E116">
            <v>0</v>
          </cell>
          <cell r="F116">
            <v>0</v>
          </cell>
          <cell r="G116">
            <v>0</v>
          </cell>
          <cell r="H116">
            <v>0</v>
          </cell>
          <cell r="I116">
            <v>0</v>
          </cell>
          <cell r="J116">
            <v>0</v>
          </cell>
          <cell r="L116">
            <v>80</v>
          </cell>
          <cell r="M116">
            <v>0</v>
          </cell>
          <cell r="N116">
            <v>0</v>
          </cell>
          <cell r="O116">
            <v>0</v>
          </cell>
          <cell r="P116">
            <v>0</v>
          </cell>
          <cell r="Q116">
            <v>3.39</v>
          </cell>
          <cell r="R116">
            <v>48.64</v>
          </cell>
          <cell r="S116">
            <v>0</v>
          </cell>
          <cell r="T116">
            <v>0</v>
          </cell>
          <cell r="U116">
            <v>0</v>
          </cell>
          <cell r="V116">
            <v>0</v>
          </cell>
        </row>
        <row r="118">
          <cell r="C118" t="str">
            <v>Pimpri</v>
          </cell>
          <cell r="D118" t="str">
            <v>A</v>
          </cell>
          <cell r="E118">
            <v>0</v>
          </cell>
          <cell r="F118">
            <v>0</v>
          </cell>
          <cell r="G118">
            <v>0</v>
          </cell>
          <cell r="H118">
            <v>0</v>
          </cell>
          <cell r="I118">
            <v>0</v>
          </cell>
          <cell r="J118">
            <v>0</v>
          </cell>
          <cell r="K118">
            <v>0</v>
          </cell>
          <cell r="L118">
            <v>0</v>
          </cell>
          <cell r="M118">
            <v>2</v>
          </cell>
          <cell r="N118">
            <v>5.63</v>
          </cell>
          <cell r="O118">
            <v>0</v>
          </cell>
          <cell r="P118">
            <v>0</v>
          </cell>
          <cell r="Q118">
            <v>0.54</v>
          </cell>
          <cell r="R118">
            <v>1.08</v>
          </cell>
          <cell r="S118">
            <v>0</v>
          </cell>
          <cell r="T118">
            <v>0</v>
          </cell>
          <cell r="U118">
            <v>0.11</v>
          </cell>
          <cell r="V118">
            <v>0.53</v>
          </cell>
        </row>
        <row r="120">
          <cell r="C120" t="str">
            <v>Shivajinagar</v>
          </cell>
          <cell r="D120" t="str">
            <v>A</v>
          </cell>
          <cell r="E120">
            <v>0</v>
          </cell>
          <cell r="F120">
            <v>0</v>
          </cell>
          <cell r="G120">
            <v>0</v>
          </cell>
          <cell r="H120">
            <v>0</v>
          </cell>
          <cell r="I120">
            <v>0</v>
          </cell>
          <cell r="J120">
            <v>0</v>
          </cell>
          <cell r="K120">
            <v>0</v>
          </cell>
          <cell r="L120">
            <v>0</v>
          </cell>
          <cell r="M120">
            <v>1</v>
          </cell>
          <cell r="N120">
            <v>5</v>
          </cell>
          <cell r="O120">
            <v>0</v>
          </cell>
          <cell r="P120">
            <v>0</v>
          </cell>
          <cell r="Q120">
            <v>0</v>
          </cell>
          <cell r="R120">
            <v>0</v>
          </cell>
          <cell r="S120">
            <v>2.9</v>
          </cell>
          <cell r="T120">
            <v>74.61</v>
          </cell>
          <cell r="U120">
            <v>0</v>
          </cell>
          <cell r="V120">
            <v>0</v>
          </cell>
        </row>
        <row r="122">
          <cell r="C122" t="str">
            <v>Kothrud</v>
          </cell>
          <cell r="D122" t="str">
            <v>A</v>
          </cell>
          <cell r="E122">
            <v>0</v>
          </cell>
          <cell r="F122">
            <v>28.6</v>
          </cell>
          <cell r="G122">
            <v>0</v>
          </cell>
          <cell r="H122">
            <v>0</v>
          </cell>
          <cell r="I122">
            <v>0</v>
          </cell>
          <cell r="J122">
            <v>0</v>
          </cell>
          <cell r="K122">
            <v>0</v>
          </cell>
          <cell r="L122">
            <v>0</v>
          </cell>
          <cell r="M122">
            <v>0</v>
          </cell>
          <cell r="N122">
            <v>0</v>
          </cell>
          <cell r="O122">
            <v>0</v>
          </cell>
          <cell r="P122">
            <v>0</v>
          </cell>
          <cell r="Q122">
            <v>3.4</v>
          </cell>
          <cell r="R122">
            <v>108.9</v>
          </cell>
          <cell r="S122">
            <v>3.4</v>
          </cell>
          <cell r="T122">
            <v>86.09</v>
          </cell>
          <cell r="U122">
            <v>0</v>
          </cell>
          <cell r="V122">
            <v>0</v>
          </cell>
        </row>
        <row r="124">
          <cell r="D124" t="str">
            <v>A</v>
          </cell>
          <cell r="E124">
            <v>0</v>
          </cell>
          <cell r="F124">
            <v>28.6</v>
          </cell>
          <cell r="G124">
            <v>0</v>
          </cell>
          <cell r="H124">
            <v>0</v>
          </cell>
          <cell r="I124">
            <v>0</v>
          </cell>
          <cell r="J124">
            <v>0</v>
          </cell>
          <cell r="L124">
            <v>80</v>
          </cell>
          <cell r="M124">
            <v>3</v>
          </cell>
          <cell r="N124">
            <v>10.629999999999999</v>
          </cell>
          <cell r="O124">
            <v>0</v>
          </cell>
          <cell r="P124">
            <v>0</v>
          </cell>
          <cell r="Q124">
            <v>7.33</v>
          </cell>
          <cell r="R124">
            <v>158.62</v>
          </cell>
          <cell r="S124">
            <v>6.3</v>
          </cell>
          <cell r="T124">
            <v>160.69999999999999</v>
          </cell>
          <cell r="U124">
            <v>0.11</v>
          </cell>
          <cell r="V124">
            <v>0.53</v>
          </cell>
        </row>
        <row r="126">
          <cell r="C126" t="str">
            <v>Baramati</v>
          </cell>
          <cell r="D126" t="str">
            <v>A</v>
          </cell>
          <cell r="E126">
            <v>1</v>
          </cell>
          <cell r="F126">
            <v>169</v>
          </cell>
          <cell r="G126">
            <v>1</v>
          </cell>
          <cell r="H126">
            <v>115</v>
          </cell>
          <cell r="I126">
            <v>1</v>
          </cell>
          <cell r="J126">
            <v>225</v>
          </cell>
          <cell r="U126">
            <v>0</v>
          </cell>
          <cell r="V126">
            <v>0</v>
          </cell>
        </row>
        <row r="128">
          <cell r="C128" t="str">
            <v>Kedgaon</v>
          </cell>
          <cell r="D128" t="str">
            <v>A</v>
          </cell>
          <cell r="E128">
            <v>1</v>
          </cell>
          <cell r="F128">
            <v>331</v>
          </cell>
          <cell r="G128">
            <v>1</v>
          </cell>
          <cell r="H128">
            <v>69.599999999999994</v>
          </cell>
          <cell r="O128">
            <v>16</v>
          </cell>
          <cell r="S128">
            <v>15</v>
          </cell>
          <cell r="U128">
            <v>0</v>
          </cell>
          <cell r="V128">
            <v>0</v>
          </cell>
        </row>
        <row r="130">
          <cell r="C130" t="str">
            <v>Manchar</v>
          </cell>
          <cell r="D130" t="str">
            <v>A</v>
          </cell>
          <cell r="E130">
            <v>1</v>
          </cell>
          <cell r="F130">
            <v>222</v>
          </cell>
          <cell r="G130">
            <v>5</v>
          </cell>
          <cell r="H130">
            <v>383</v>
          </cell>
          <cell r="O130">
            <v>13</v>
          </cell>
          <cell r="S130">
            <v>2</v>
          </cell>
          <cell r="U130">
            <v>0</v>
          </cell>
          <cell r="V130">
            <v>0</v>
          </cell>
        </row>
        <row r="132">
          <cell r="C132" t="str">
            <v>Mulshi</v>
          </cell>
          <cell r="D132" t="str">
            <v>A</v>
          </cell>
          <cell r="E132">
            <v>0</v>
          </cell>
          <cell r="F132">
            <v>0</v>
          </cell>
          <cell r="U132">
            <v>0</v>
          </cell>
          <cell r="V132">
            <v>0</v>
          </cell>
        </row>
        <row r="134">
          <cell r="C134" t="str">
            <v>Rajguru nagar</v>
          </cell>
          <cell r="D134" t="str">
            <v>A</v>
          </cell>
          <cell r="E134">
            <v>0</v>
          </cell>
          <cell r="F134">
            <v>0</v>
          </cell>
          <cell r="G134">
            <v>1</v>
          </cell>
          <cell r="H134">
            <v>71.099999999999994</v>
          </cell>
          <cell r="I134">
            <v>1</v>
          </cell>
          <cell r="J134">
            <v>50.3</v>
          </cell>
          <cell r="Q134">
            <v>2.2000000000000002</v>
          </cell>
          <cell r="R134">
            <v>12.2</v>
          </cell>
          <cell r="U134">
            <v>0</v>
          </cell>
          <cell r="V134">
            <v>0</v>
          </cell>
        </row>
        <row r="136">
          <cell r="D136" t="str">
            <v>A</v>
          </cell>
          <cell r="E136">
            <v>3</v>
          </cell>
          <cell r="F136">
            <v>722</v>
          </cell>
          <cell r="G136">
            <v>8</v>
          </cell>
          <cell r="H136">
            <v>638.70000000000005</v>
          </cell>
          <cell r="I136">
            <v>2</v>
          </cell>
          <cell r="J136">
            <v>275.3</v>
          </cell>
          <cell r="K136">
            <v>0</v>
          </cell>
          <cell r="L136">
            <v>0</v>
          </cell>
          <cell r="M136">
            <v>0</v>
          </cell>
          <cell r="N136">
            <v>0</v>
          </cell>
          <cell r="O136">
            <v>29</v>
          </cell>
          <cell r="P136">
            <v>0</v>
          </cell>
          <cell r="Q136">
            <v>2.2000000000000002</v>
          </cell>
          <cell r="R136">
            <v>12.2</v>
          </cell>
          <cell r="S136">
            <v>17</v>
          </cell>
          <cell r="T136">
            <v>0</v>
          </cell>
          <cell r="U136">
            <v>0</v>
          </cell>
          <cell r="V136">
            <v>0</v>
          </cell>
        </row>
        <row r="138">
          <cell r="D138" t="str">
            <v>A</v>
          </cell>
          <cell r="E138">
            <v>3</v>
          </cell>
          <cell r="F138">
            <v>750.6</v>
          </cell>
          <cell r="G138">
            <v>10</v>
          </cell>
          <cell r="H138">
            <v>771.26</v>
          </cell>
          <cell r="I138">
            <v>3</v>
          </cell>
          <cell r="J138">
            <v>317.14</v>
          </cell>
          <cell r="L138">
            <v>80</v>
          </cell>
          <cell r="M138">
            <v>10</v>
          </cell>
          <cell r="N138">
            <v>96.25</v>
          </cell>
          <cell r="O138">
            <v>29</v>
          </cell>
          <cell r="P138">
            <v>0</v>
          </cell>
          <cell r="Q138">
            <v>21.35</v>
          </cell>
          <cell r="R138">
            <v>419.92999999999995</v>
          </cell>
          <cell r="S138">
            <v>29.05</v>
          </cell>
          <cell r="T138">
            <v>264.18</v>
          </cell>
          <cell r="U138">
            <v>0.11</v>
          </cell>
          <cell r="V138">
            <v>0.53</v>
          </cell>
        </row>
        <row r="140">
          <cell r="C140" t="str">
            <v>Dn.I</v>
          </cell>
          <cell r="D140" t="str">
            <v>A</v>
          </cell>
          <cell r="E140" t="str">
            <v>0</v>
          </cell>
          <cell r="F140" t="str">
            <v>0</v>
          </cell>
          <cell r="G140" t="str">
            <v>0</v>
          </cell>
          <cell r="H140" t="str">
            <v>0</v>
          </cell>
          <cell r="I140">
            <v>1</v>
          </cell>
          <cell r="J140">
            <v>72.180000000000007</v>
          </cell>
          <cell r="M140">
            <v>5</v>
          </cell>
          <cell r="N140">
            <v>14.62</v>
          </cell>
          <cell r="O140" t="str">
            <v>0</v>
          </cell>
          <cell r="P140" t="str">
            <v>0</v>
          </cell>
          <cell r="S140">
            <v>8.32</v>
          </cell>
          <cell r="T140">
            <v>13.7</v>
          </cell>
          <cell r="U140">
            <v>127.59</v>
          </cell>
          <cell r="V140">
            <v>269.2</v>
          </cell>
        </row>
        <row r="142">
          <cell r="C142" t="str">
            <v>Dn.II</v>
          </cell>
          <cell r="D142" t="str">
            <v>A</v>
          </cell>
          <cell r="E142">
            <v>0</v>
          </cell>
          <cell r="F142">
            <v>0</v>
          </cell>
          <cell r="G142" t="str">
            <v>0</v>
          </cell>
          <cell r="H142" t="str">
            <v>0</v>
          </cell>
          <cell r="I142" t="str">
            <v>0</v>
          </cell>
          <cell r="J142" t="str">
            <v>0</v>
          </cell>
          <cell r="M142">
            <v>9</v>
          </cell>
          <cell r="N142">
            <v>26.48</v>
          </cell>
          <cell r="O142">
            <v>0</v>
          </cell>
          <cell r="P142">
            <v>0</v>
          </cell>
          <cell r="S142">
            <v>5</v>
          </cell>
          <cell r="T142">
            <v>8.2349999999999994</v>
          </cell>
          <cell r="U142">
            <v>23.78</v>
          </cell>
          <cell r="V142">
            <v>50.18</v>
          </cell>
        </row>
        <row r="144">
          <cell r="C144" t="str">
            <v>Ktl</v>
          </cell>
          <cell r="D144" t="str">
            <v>A</v>
          </cell>
          <cell r="E144" t="str">
            <v>0</v>
          </cell>
          <cell r="F144" t="str">
            <v>0</v>
          </cell>
          <cell r="G144" t="str">
            <v>0</v>
          </cell>
          <cell r="H144" t="str">
            <v>0</v>
          </cell>
          <cell r="I144" t="str">
            <v>0</v>
          </cell>
          <cell r="J144" t="str">
            <v>0</v>
          </cell>
          <cell r="M144">
            <v>26</v>
          </cell>
          <cell r="N144">
            <v>73.400000000000006</v>
          </cell>
          <cell r="O144" t="str">
            <v>0</v>
          </cell>
          <cell r="P144" t="str">
            <v>0</v>
          </cell>
          <cell r="S144">
            <v>7.46</v>
          </cell>
          <cell r="T144">
            <v>12.29</v>
          </cell>
          <cell r="U144">
            <v>48.66</v>
          </cell>
          <cell r="V144">
            <v>102.67</v>
          </cell>
        </row>
        <row r="146">
          <cell r="D146" t="str">
            <v>A</v>
          </cell>
          <cell r="E146">
            <v>0</v>
          </cell>
          <cell r="F146">
            <v>0</v>
          </cell>
          <cell r="G146">
            <v>0</v>
          </cell>
          <cell r="H146">
            <v>0</v>
          </cell>
          <cell r="I146">
            <v>1</v>
          </cell>
          <cell r="J146">
            <v>72.180000000000007</v>
          </cell>
          <cell r="K146">
            <v>0</v>
          </cell>
          <cell r="L146">
            <v>0</v>
          </cell>
          <cell r="M146">
            <v>40</v>
          </cell>
          <cell r="N146">
            <v>114.50000000000001</v>
          </cell>
          <cell r="O146">
            <v>0</v>
          </cell>
          <cell r="P146">
            <v>0</v>
          </cell>
          <cell r="Q146">
            <v>0</v>
          </cell>
          <cell r="R146">
            <v>0</v>
          </cell>
          <cell r="S146">
            <v>20.78</v>
          </cell>
          <cell r="T146">
            <v>34.224999999999994</v>
          </cell>
          <cell r="U146">
            <v>200.03</v>
          </cell>
          <cell r="V146">
            <v>422.04999999999995</v>
          </cell>
        </row>
        <row r="148">
          <cell r="C148" t="str">
            <v>Amravati (U)</v>
          </cell>
          <cell r="D148" t="str">
            <v>A</v>
          </cell>
          <cell r="E148">
            <v>0</v>
          </cell>
          <cell r="F148">
            <v>0</v>
          </cell>
          <cell r="G148">
            <v>0</v>
          </cell>
          <cell r="H148">
            <v>0</v>
          </cell>
          <cell r="I148">
            <v>0</v>
          </cell>
          <cell r="J148">
            <v>0</v>
          </cell>
          <cell r="K148">
            <v>0</v>
          </cell>
          <cell r="L148">
            <v>0</v>
          </cell>
          <cell r="M148">
            <v>18</v>
          </cell>
          <cell r="N148">
            <v>59.76</v>
          </cell>
          <cell r="O148">
            <v>0</v>
          </cell>
          <cell r="P148">
            <v>0</v>
          </cell>
          <cell r="Q148">
            <v>7.28</v>
          </cell>
          <cell r="R148">
            <v>56.711199999999998</v>
          </cell>
          <cell r="S148">
            <v>1</v>
          </cell>
          <cell r="T148">
            <v>20.75</v>
          </cell>
          <cell r="U148">
            <v>2.2000000000000002</v>
          </cell>
          <cell r="V148">
            <v>7.99</v>
          </cell>
        </row>
        <row r="150">
          <cell r="C150" t="str">
            <v>Amravati (R)</v>
          </cell>
          <cell r="D150" t="str">
            <v>A</v>
          </cell>
          <cell r="E150">
            <v>0</v>
          </cell>
          <cell r="F150">
            <v>0</v>
          </cell>
          <cell r="G150">
            <v>2</v>
          </cell>
          <cell r="H150">
            <v>224.74</v>
          </cell>
          <cell r="I150">
            <v>0</v>
          </cell>
          <cell r="J150">
            <v>0</v>
          </cell>
          <cell r="K150">
            <v>0</v>
          </cell>
          <cell r="L150">
            <v>0</v>
          </cell>
          <cell r="M150">
            <v>32</v>
          </cell>
          <cell r="N150">
            <v>90.78</v>
          </cell>
          <cell r="O150">
            <v>0</v>
          </cell>
          <cell r="P150">
            <v>0</v>
          </cell>
          <cell r="Q150">
            <v>29.51</v>
          </cell>
          <cell r="R150">
            <v>48.1</v>
          </cell>
          <cell r="S150">
            <v>0</v>
          </cell>
          <cell r="T150">
            <v>0</v>
          </cell>
          <cell r="U150">
            <v>19.559999999999999</v>
          </cell>
          <cell r="V150">
            <v>27.38</v>
          </cell>
        </row>
        <row r="152">
          <cell r="C152" t="str">
            <v>Morshi</v>
          </cell>
          <cell r="D152" t="str">
            <v>A</v>
          </cell>
          <cell r="E152">
            <v>0</v>
          </cell>
          <cell r="F152">
            <v>0</v>
          </cell>
          <cell r="G152">
            <v>0</v>
          </cell>
          <cell r="H152">
            <v>0</v>
          </cell>
          <cell r="I152">
            <v>0</v>
          </cell>
          <cell r="J152">
            <v>0</v>
          </cell>
          <cell r="K152">
            <v>0</v>
          </cell>
          <cell r="L152">
            <v>0</v>
          </cell>
          <cell r="M152">
            <v>22</v>
          </cell>
          <cell r="N152">
            <v>64.400000000000006</v>
          </cell>
          <cell r="O152">
            <v>0</v>
          </cell>
          <cell r="P152">
            <v>0</v>
          </cell>
          <cell r="Q152">
            <v>22.01</v>
          </cell>
          <cell r="R152">
            <v>42.92</v>
          </cell>
          <cell r="S152">
            <v>0</v>
          </cell>
          <cell r="T152">
            <v>0</v>
          </cell>
          <cell r="U152">
            <v>22.61</v>
          </cell>
          <cell r="V152">
            <v>47.71</v>
          </cell>
        </row>
        <row r="154">
          <cell r="C154" t="str">
            <v>Achalpur</v>
          </cell>
          <cell r="D154" t="str">
            <v>A</v>
          </cell>
          <cell r="E154">
            <v>0</v>
          </cell>
          <cell r="F154">
            <v>0</v>
          </cell>
          <cell r="G154">
            <v>6</v>
          </cell>
          <cell r="H154">
            <v>688.98</v>
          </cell>
          <cell r="I154">
            <v>1</v>
          </cell>
          <cell r="J154">
            <v>152.19999999999999</v>
          </cell>
          <cell r="K154">
            <v>0</v>
          </cell>
          <cell r="L154">
            <v>0</v>
          </cell>
          <cell r="M154">
            <v>40</v>
          </cell>
          <cell r="N154">
            <v>114.88</v>
          </cell>
          <cell r="O154">
            <v>0</v>
          </cell>
          <cell r="P154">
            <v>0</v>
          </cell>
          <cell r="Q154">
            <v>35</v>
          </cell>
          <cell r="R154">
            <v>113.75</v>
          </cell>
          <cell r="S154">
            <v>0</v>
          </cell>
          <cell r="T154">
            <v>0</v>
          </cell>
          <cell r="U154">
            <v>25</v>
          </cell>
          <cell r="V154">
            <v>81.25</v>
          </cell>
        </row>
        <row r="156">
          <cell r="D156" t="str">
            <v>A</v>
          </cell>
          <cell r="E156">
            <v>0</v>
          </cell>
          <cell r="F156">
            <v>0</v>
          </cell>
          <cell r="G156">
            <v>8</v>
          </cell>
          <cell r="H156">
            <v>913.72</v>
          </cell>
          <cell r="I156">
            <v>1</v>
          </cell>
          <cell r="J156">
            <v>152.19999999999999</v>
          </cell>
          <cell r="K156">
            <v>0</v>
          </cell>
          <cell r="L156">
            <v>0</v>
          </cell>
          <cell r="M156">
            <v>112</v>
          </cell>
          <cell r="N156">
            <v>329.82</v>
          </cell>
          <cell r="O156">
            <v>0</v>
          </cell>
          <cell r="P156">
            <v>0</v>
          </cell>
          <cell r="Q156">
            <v>93.800000000000011</v>
          </cell>
          <cell r="R156">
            <v>261.4812</v>
          </cell>
          <cell r="S156">
            <v>1</v>
          </cell>
          <cell r="T156">
            <v>20.75</v>
          </cell>
          <cell r="U156">
            <v>69.37</v>
          </cell>
          <cell r="V156">
            <v>164.33</v>
          </cell>
        </row>
        <row r="158">
          <cell r="C158" t="str">
            <v xml:space="preserve">Buldhana </v>
          </cell>
          <cell r="D158" t="str">
            <v>A</v>
          </cell>
          <cell r="E158">
            <v>0</v>
          </cell>
          <cell r="F158">
            <v>0</v>
          </cell>
          <cell r="G158">
            <v>0</v>
          </cell>
          <cell r="H158">
            <v>0</v>
          </cell>
          <cell r="I158">
            <v>0</v>
          </cell>
          <cell r="J158">
            <v>0</v>
          </cell>
          <cell r="K158">
            <v>0</v>
          </cell>
          <cell r="L158">
            <v>0</v>
          </cell>
          <cell r="M158">
            <v>18</v>
          </cell>
          <cell r="N158">
            <v>49.05</v>
          </cell>
          <cell r="O158">
            <v>0</v>
          </cell>
          <cell r="P158">
            <v>0</v>
          </cell>
          <cell r="Q158">
            <v>6</v>
          </cell>
          <cell r="R158">
            <v>22.2</v>
          </cell>
          <cell r="S158">
            <v>0</v>
          </cell>
          <cell r="T158">
            <v>0</v>
          </cell>
          <cell r="U158">
            <v>7.5</v>
          </cell>
          <cell r="V158">
            <v>14.66</v>
          </cell>
        </row>
        <row r="160">
          <cell r="C160" t="str">
            <v>Khamgaon</v>
          </cell>
          <cell r="D160" t="str">
            <v>A</v>
          </cell>
          <cell r="E160">
            <v>0</v>
          </cell>
          <cell r="F160">
            <v>0</v>
          </cell>
          <cell r="G160">
            <v>1</v>
          </cell>
          <cell r="H160">
            <v>60</v>
          </cell>
          <cell r="I160">
            <v>0</v>
          </cell>
          <cell r="J160">
            <v>0</v>
          </cell>
          <cell r="K160">
            <v>0</v>
          </cell>
          <cell r="L160">
            <v>0</v>
          </cell>
          <cell r="M160">
            <v>18</v>
          </cell>
          <cell r="N160">
            <v>52.44</v>
          </cell>
          <cell r="O160">
            <v>0</v>
          </cell>
          <cell r="P160">
            <v>0</v>
          </cell>
          <cell r="Q160">
            <v>9.5</v>
          </cell>
          <cell r="R160">
            <v>36.15</v>
          </cell>
          <cell r="S160">
            <v>0</v>
          </cell>
          <cell r="T160">
            <v>0</v>
          </cell>
          <cell r="U160">
            <v>9.5</v>
          </cell>
          <cell r="V160">
            <v>19.8</v>
          </cell>
        </row>
        <row r="162">
          <cell r="C162" t="str">
            <v>Malkapur</v>
          </cell>
          <cell r="D162" t="str">
            <v>A</v>
          </cell>
          <cell r="E162">
            <v>0</v>
          </cell>
          <cell r="F162">
            <v>0</v>
          </cell>
          <cell r="G162">
            <v>1</v>
          </cell>
          <cell r="H162">
            <v>60</v>
          </cell>
          <cell r="I162">
            <v>0</v>
          </cell>
          <cell r="J162">
            <v>0</v>
          </cell>
          <cell r="K162">
            <v>0</v>
          </cell>
          <cell r="L162">
            <v>0</v>
          </cell>
          <cell r="M162">
            <v>16</v>
          </cell>
          <cell r="N162">
            <v>43.599999999999994</v>
          </cell>
          <cell r="O162">
            <v>0</v>
          </cell>
          <cell r="P162">
            <v>0</v>
          </cell>
          <cell r="Q162">
            <v>12</v>
          </cell>
          <cell r="R162">
            <v>44.4</v>
          </cell>
          <cell r="S162">
            <v>0</v>
          </cell>
          <cell r="T162">
            <v>0</v>
          </cell>
          <cell r="U162">
            <v>7</v>
          </cell>
          <cell r="V162">
            <v>14.03</v>
          </cell>
        </row>
        <row r="164">
          <cell r="D164" t="str">
            <v>A</v>
          </cell>
          <cell r="E164">
            <v>0</v>
          </cell>
          <cell r="F164">
            <v>0</v>
          </cell>
          <cell r="G164">
            <v>2</v>
          </cell>
          <cell r="H164">
            <v>120</v>
          </cell>
          <cell r="I164">
            <v>0</v>
          </cell>
          <cell r="J164">
            <v>0</v>
          </cell>
          <cell r="K164">
            <v>0</v>
          </cell>
          <cell r="L164">
            <v>0</v>
          </cell>
          <cell r="M164">
            <v>52</v>
          </cell>
          <cell r="N164">
            <v>145.08999999999997</v>
          </cell>
          <cell r="O164">
            <v>0</v>
          </cell>
          <cell r="P164">
            <v>0</v>
          </cell>
          <cell r="Q164">
            <v>27.5</v>
          </cell>
          <cell r="R164">
            <v>102.75</v>
          </cell>
          <cell r="S164">
            <v>0</v>
          </cell>
          <cell r="T164">
            <v>0</v>
          </cell>
          <cell r="U164">
            <v>24</v>
          </cell>
          <cell r="V164">
            <v>48.489999999999995</v>
          </cell>
        </row>
        <row r="166">
          <cell r="D166" t="str">
            <v>A</v>
          </cell>
          <cell r="E166">
            <v>0</v>
          </cell>
          <cell r="F166">
            <v>0</v>
          </cell>
          <cell r="G166">
            <v>10</v>
          </cell>
          <cell r="H166">
            <v>1033.72</v>
          </cell>
          <cell r="I166">
            <v>1</v>
          </cell>
          <cell r="J166">
            <v>152.19999999999999</v>
          </cell>
          <cell r="K166">
            <v>0</v>
          </cell>
          <cell r="L166">
            <v>0</v>
          </cell>
          <cell r="M166">
            <v>164</v>
          </cell>
          <cell r="N166">
            <v>474.90999999999997</v>
          </cell>
          <cell r="O166">
            <v>0</v>
          </cell>
          <cell r="P166">
            <v>0</v>
          </cell>
          <cell r="Q166">
            <v>121.30000000000001</v>
          </cell>
          <cell r="R166">
            <v>364.2312</v>
          </cell>
          <cell r="S166">
            <v>1</v>
          </cell>
          <cell r="T166">
            <v>20.75</v>
          </cell>
          <cell r="U166">
            <v>93.37</v>
          </cell>
          <cell r="V166">
            <v>212.82</v>
          </cell>
        </row>
        <row r="168">
          <cell r="C168" t="str">
            <v xml:space="preserve">  Aurangabad(Rural)</v>
          </cell>
          <cell r="D168" t="str">
            <v>A</v>
          </cell>
          <cell r="E168">
            <v>1</v>
          </cell>
          <cell r="F168">
            <v>145</v>
          </cell>
          <cell r="G168">
            <v>0</v>
          </cell>
          <cell r="H168">
            <v>0</v>
          </cell>
          <cell r="I168">
            <v>0</v>
          </cell>
          <cell r="J168">
            <v>0</v>
          </cell>
          <cell r="K168">
            <v>0</v>
          </cell>
          <cell r="L168">
            <v>0</v>
          </cell>
          <cell r="M168">
            <v>0</v>
          </cell>
          <cell r="N168">
            <v>0</v>
          </cell>
          <cell r="O168">
            <v>0.12</v>
          </cell>
          <cell r="P168">
            <v>1.0900000000000001</v>
          </cell>
          <cell r="Q168">
            <v>0</v>
          </cell>
          <cell r="R168">
            <v>0</v>
          </cell>
          <cell r="S168">
            <v>3</v>
          </cell>
          <cell r="T168">
            <v>4.95</v>
          </cell>
          <cell r="U168">
            <v>0</v>
          </cell>
          <cell r="V168">
            <v>0</v>
          </cell>
        </row>
        <row r="170">
          <cell r="C170" t="str">
            <v xml:space="preserve">Kannad </v>
          </cell>
          <cell r="D170" t="str">
            <v>A</v>
          </cell>
          <cell r="E170">
            <v>1</v>
          </cell>
          <cell r="F170">
            <v>145</v>
          </cell>
          <cell r="G170">
            <v>2</v>
          </cell>
          <cell r="H170">
            <v>116.4</v>
          </cell>
          <cell r="I170">
            <v>0</v>
          </cell>
          <cell r="J170">
            <v>0</v>
          </cell>
          <cell r="K170">
            <v>0</v>
          </cell>
          <cell r="L170">
            <v>0</v>
          </cell>
          <cell r="M170">
            <v>0</v>
          </cell>
          <cell r="N170">
            <v>0</v>
          </cell>
          <cell r="O170">
            <v>9</v>
          </cell>
          <cell r="P170">
            <v>81.540000000000006</v>
          </cell>
          <cell r="Q170">
            <v>0</v>
          </cell>
          <cell r="R170">
            <v>0</v>
          </cell>
          <cell r="S170">
            <v>3.36</v>
          </cell>
          <cell r="T170">
            <v>5.54</v>
          </cell>
          <cell r="U170">
            <v>0</v>
          </cell>
          <cell r="V170">
            <v>0</v>
          </cell>
        </row>
        <row r="172">
          <cell r="C172" t="str">
            <v xml:space="preserve">Jalna-I </v>
          </cell>
          <cell r="D172" t="str">
            <v>A</v>
          </cell>
          <cell r="E172">
            <v>0</v>
          </cell>
          <cell r="F172">
            <v>0</v>
          </cell>
          <cell r="G172">
            <v>1</v>
          </cell>
          <cell r="H172">
            <v>56.91</v>
          </cell>
          <cell r="I172">
            <v>1</v>
          </cell>
          <cell r="J172">
            <v>105.72</v>
          </cell>
          <cell r="K172">
            <v>0</v>
          </cell>
          <cell r="L172">
            <v>0</v>
          </cell>
          <cell r="M172">
            <v>33</v>
          </cell>
          <cell r="N172">
            <v>101.86</v>
          </cell>
          <cell r="O172">
            <v>0</v>
          </cell>
          <cell r="P172">
            <v>0</v>
          </cell>
          <cell r="Q172">
            <v>0</v>
          </cell>
          <cell r="R172">
            <v>0</v>
          </cell>
          <cell r="S172">
            <v>9.77</v>
          </cell>
          <cell r="T172">
            <v>18.98</v>
          </cell>
          <cell r="U172">
            <v>5.46</v>
          </cell>
          <cell r="V172">
            <v>11.32</v>
          </cell>
        </row>
        <row r="174">
          <cell r="C174" t="str">
            <v xml:space="preserve">Jalna-II </v>
          </cell>
          <cell r="D174" t="str">
            <v>A</v>
          </cell>
          <cell r="E174">
            <v>1</v>
          </cell>
          <cell r="F174">
            <v>121</v>
          </cell>
          <cell r="G174">
            <v>1</v>
          </cell>
          <cell r="H174">
            <v>47.1</v>
          </cell>
          <cell r="I174">
            <v>1</v>
          </cell>
          <cell r="J174">
            <v>20</v>
          </cell>
          <cell r="K174">
            <v>0</v>
          </cell>
          <cell r="L174">
            <v>0</v>
          </cell>
          <cell r="M174">
            <v>111</v>
          </cell>
          <cell r="N174">
            <v>266.10000000000002</v>
          </cell>
          <cell r="O174">
            <v>10</v>
          </cell>
          <cell r="P174">
            <v>38.5</v>
          </cell>
          <cell r="Q174">
            <v>0</v>
          </cell>
          <cell r="R174">
            <v>0</v>
          </cell>
          <cell r="S174">
            <v>40</v>
          </cell>
          <cell r="T174">
            <v>63.6</v>
          </cell>
          <cell r="U174">
            <v>12.72</v>
          </cell>
          <cell r="V174">
            <v>22.77</v>
          </cell>
        </row>
        <row r="176">
          <cell r="D176" t="str">
            <v>A</v>
          </cell>
          <cell r="E176">
            <v>3</v>
          </cell>
          <cell r="F176">
            <v>411</v>
          </cell>
          <cell r="G176">
            <v>4</v>
          </cell>
          <cell r="H176">
            <v>220.41</v>
          </cell>
          <cell r="I176">
            <v>2</v>
          </cell>
          <cell r="J176">
            <v>125.72</v>
          </cell>
          <cell r="K176">
            <v>0</v>
          </cell>
          <cell r="L176">
            <v>0</v>
          </cell>
          <cell r="M176">
            <v>144</v>
          </cell>
          <cell r="N176">
            <v>367.96</v>
          </cell>
          <cell r="O176">
            <v>19.119999999999997</v>
          </cell>
          <cell r="P176">
            <v>121.13000000000001</v>
          </cell>
          <cell r="Q176">
            <v>0</v>
          </cell>
          <cell r="R176">
            <v>0</v>
          </cell>
          <cell r="S176">
            <v>56.129999999999995</v>
          </cell>
          <cell r="T176">
            <v>93.07</v>
          </cell>
          <cell r="U176">
            <v>18.18</v>
          </cell>
          <cell r="V176">
            <v>34.090000000000003</v>
          </cell>
        </row>
        <row r="178">
          <cell r="C178" t="str">
            <v xml:space="preserve">Latur </v>
          </cell>
          <cell r="D178" t="str">
            <v>A</v>
          </cell>
          <cell r="E178">
            <v>1</v>
          </cell>
          <cell r="F178">
            <v>145</v>
          </cell>
          <cell r="G178">
            <v>4</v>
          </cell>
          <cell r="H178">
            <v>265.58000000000004</v>
          </cell>
          <cell r="J178">
            <v>1</v>
          </cell>
          <cell r="M178">
            <v>30</v>
          </cell>
          <cell r="N178">
            <v>99.1</v>
          </cell>
          <cell r="O178">
            <v>0</v>
          </cell>
          <cell r="P178">
            <v>0</v>
          </cell>
          <cell r="S178">
            <v>0</v>
          </cell>
          <cell r="T178">
            <v>0</v>
          </cell>
          <cell r="U178">
            <v>0</v>
          </cell>
          <cell r="V178">
            <v>0</v>
          </cell>
        </row>
        <row r="180">
          <cell r="C180" t="str">
            <v xml:space="preserve">Udgir </v>
          </cell>
          <cell r="D180" t="str">
            <v>A</v>
          </cell>
          <cell r="E180">
            <v>0</v>
          </cell>
          <cell r="F180">
            <v>0</v>
          </cell>
          <cell r="G180">
            <v>6</v>
          </cell>
          <cell r="H180">
            <v>349.20000000000005</v>
          </cell>
          <cell r="J180">
            <v>0</v>
          </cell>
          <cell r="M180">
            <v>21</v>
          </cell>
          <cell r="N180">
            <v>70.569999999999993</v>
          </cell>
          <cell r="O180">
            <v>0</v>
          </cell>
          <cell r="P180">
            <v>0</v>
          </cell>
          <cell r="S180">
            <v>10.24</v>
          </cell>
          <cell r="T180">
            <v>16.896000000000001</v>
          </cell>
          <cell r="U180">
            <v>4.1399999999999997</v>
          </cell>
          <cell r="V180">
            <v>5.7959999999999994</v>
          </cell>
        </row>
        <row r="182">
          <cell r="C182" t="str">
            <v xml:space="preserve">Nilanga </v>
          </cell>
          <cell r="D182" t="str">
            <v>A</v>
          </cell>
          <cell r="E182">
            <v>0</v>
          </cell>
          <cell r="F182">
            <v>0</v>
          </cell>
          <cell r="G182">
            <v>0</v>
          </cell>
          <cell r="H182">
            <v>0</v>
          </cell>
          <cell r="J182">
            <v>0</v>
          </cell>
          <cell r="M182">
            <v>40</v>
          </cell>
          <cell r="N182">
            <v>128.80000000000001</v>
          </cell>
          <cell r="O182">
            <v>0</v>
          </cell>
          <cell r="P182">
            <v>0</v>
          </cell>
          <cell r="S182">
            <v>29.5</v>
          </cell>
          <cell r="T182">
            <v>48.674999999999997</v>
          </cell>
          <cell r="U182">
            <v>47</v>
          </cell>
          <cell r="V182">
            <v>65.8</v>
          </cell>
        </row>
        <row r="184">
          <cell r="D184" t="str">
            <v>A</v>
          </cell>
          <cell r="E184">
            <v>1</v>
          </cell>
          <cell r="F184">
            <v>145</v>
          </cell>
          <cell r="G184">
            <v>10</v>
          </cell>
          <cell r="H184">
            <v>614.78000000000009</v>
          </cell>
          <cell r="I184">
            <v>0</v>
          </cell>
          <cell r="J184">
            <v>1</v>
          </cell>
          <cell r="K184">
            <v>0</v>
          </cell>
          <cell r="L184">
            <v>0</v>
          </cell>
          <cell r="M184">
            <v>91</v>
          </cell>
          <cell r="N184">
            <v>298.47000000000003</v>
          </cell>
          <cell r="O184">
            <v>0</v>
          </cell>
          <cell r="P184">
            <v>0</v>
          </cell>
          <cell r="Q184">
            <v>0</v>
          </cell>
          <cell r="R184">
            <v>0</v>
          </cell>
          <cell r="S184">
            <v>39.74</v>
          </cell>
          <cell r="T184">
            <v>65.570999999999998</v>
          </cell>
          <cell r="U184">
            <v>51.14</v>
          </cell>
          <cell r="V184">
            <v>71.596000000000004</v>
          </cell>
        </row>
        <row r="186">
          <cell r="C186" t="str">
            <v xml:space="preserve">Beed </v>
          </cell>
          <cell r="D186" t="str">
            <v>A</v>
          </cell>
          <cell r="E186">
            <v>3</v>
          </cell>
          <cell r="F186">
            <v>435</v>
          </cell>
          <cell r="G186">
            <v>3</v>
          </cell>
          <cell r="H186">
            <v>174.60000000000002</v>
          </cell>
          <cell r="J186">
            <v>0</v>
          </cell>
          <cell r="M186">
            <v>99</v>
          </cell>
          <cell r="N186">
            <v>320.23</v>
          </cell>
          <cell r="O186">
            <v>10.199999999999999</v>
          </cell>
          <cell r="P186">
            <v>92.411999999999992</v>
          </cell>
          <cell r="S186">
            <v>60.4</v>
          </cell>
          <cell r="T186">
            <v>99.66</v>
          </cell>
          <cell r="U186">
            <v>22.53</v>
          </cell>
          <cell r="V186">
            <v>32.947800000000001</v>
          </cell>
        </row>
        <row r="188">
          <cell r="C188" t="str">
            <v xml:space="preserve">Ambajogai </v>
          </cell>
          <cell r="D188" t="str">
            <v>A</v>
          </cell>
          <cell r="E188">
            <v>3</v>
          </cell>
          <cell r="F188">
            <v>435</v>
          </cell>
          <cell r="G188">
            <v>3</v>
          </cell>
          <cell r="H188">
            <v>174.60000000000002</v>
          </cell>
          <cell r="I188">
            <v>4</v>
          </cell>
          <cell r="J188">
            <v>410.88</v>
          </cell>
          <cell r="M188">
            <v>72</v>
          </cell>
          <cell r="N188">
            <v>228.24</v>
          </cell>
          <cell r="O188">
            <v>18</v>
          </cell>
          <cell r="P188">
            <v>163.08000000000001</v>
          </cell>
          <cell r="S188">
            <v>49.06</v>
          </cell>
          <cell r="T188">
            <v>80.948999999999998</v>
          </cell>
          <cell r="U188">
            <v>18.350000000000001</v>
          </cell>
          <cell r="V188">
            <v>38.718499999999999</v>
          </cell>
        </row>
        <row r="190">
          <cell r="D190" t="str">
            <v>A</v>
          </cell>
          <cell r="E190">
            <v>6</v>
          </cell>
          <cell r="F190">
            <v>870</v>
          </cell>
          <cell r="G190">
            <v>6</v>
          </cell>
          <cell r="H190">
            <v>349.20000000000005</v>
          </cell>
          <cell r="I190">
            <v>4</v>
          </cell>
          <cell r="J190">
            <v>410.88</v>
          </cell>
          <cell r="K190">
            <v>0</v>
          </cell>
          <cell r="L190">
            <v>0</v>
          </cell>
          <cell r="M190">
            <v>171</v>
          </cell>
          <cell r="N190">
            <v>548.47</v>
          </cell>
          <cell r="O190">
            <v>28.2</v>
          </cell>
          <cell r="P190">
            <v>255.49200000000002</v>
          </cell>
          <cell r="Q190">
            <v>0</v>
          </cell>
          <cell r="R190">
            <v>0</v>
          </cell>
          <cell r="S190">
            <v>109.46000000000001</v>
          </cell>
          <cell r="T190">
            <v>180.60899999999998</v>
          </cell>
          <cell r="U190">
            <v>40.880000000000003</v>
          </cell>
          <cell r="V190">
            <v>71.666300000000007</v>
          </cell>
        </row>
        <row r="192">
          <cell r="C192" t="str">
            <v xml:space="preserve">Nanded </v>
          </cell>
          <cell r="D192" t="str">
            <v>A</v>
          </cell>
          <cell r="E192">
            <v>1</v>
          </cell>
          <cell r="F192">
            <v>145</v>
          </cell>
          <cell r="G192">
            <v>4</v>
          </cell>
          <cell r="H192">
            <v>232.8</v>
          </cell>
          <cell r="J192">
            <v>0</v>
          </cell>
          <cell r="M192">
            <v>99</v>
          </cell>
          <cell r="N192">
            <v>307.19</v>
          </cell>
          <cell r="O192">
            <v>0</v>
          </cell>
          <cell r="P192">
            <v>0</v>
          </cell>
          <cell r="S192">
            <v>9.48</v>
          </cell>
          <cell r="T192">
            <v>73.944000000000003</v>
          </cell>
          <cell r="U192">
            <v>12.08</v>
          </cell>
          <cell r="V192">
            <v>25.488799999999998</v>
          </cell>
        </row>
        <row r="194">
          <cell r="C194" t="str">
            <v xml:space="preserve">Degloor </v>
          </cell>
          <cell r="D194" t="str">
            <v>A</v>
          </cell>
          <cell r="E194">
            <v>1</v>
          </cell>
          <cell r="F194">
            <v>145</v>
          </cell>
          <cell r="G194">
            <v>1</v>
          </cell>
          <cell r="H194">
            <v>58.2</v>
          </cell>
          <cell r="J194">
            <v>0</v>
          </cell>
          <cell r="M194">
            <v>135</v>
          </cell>
          <cell r="N194">
            <v>433.15</v>
          </cell>
          <cell r="O194">
            <v>12</v>
          </cell>
          <cell r="P194">
            <v>108.72</v>
          </cell>
          <cell r="S194">
            <v>40</v>
          </cell>
          <cell r="T194">
            <v>66</v>
          </cell>
          <cell r="U194">
            <v>3</v>
          </cell>
          <cell r="V194">
            <v>6.33</v>
          </cell>
        </row>
        <row r="196">
          <cell r="C196" t="str">
            <v xml:space="preserve">Bhokar </v>
          </cell>
          <cell r="D196" t="str">
            <v>A</v>
          </cell>
          <cell r="E196">
            <v>1</v>
          </cell>
          <cell r="F196">
            <v>145</v>
          </cell>
          <cell r="G196">
            <v>1</v>
          </cell>
          <cell r="H196">
            <v>58.2</v>
          </cell>
          <cell r="I196">
            <v>1</v>
          </cell>
          <cell r="J196">
            <v>102.72</v>
          </cell>
          <cell r="M196">
            <v>46</v>
          </cell>
          <cell r="N196">
            <v>137.57999999999998</v>
          </cell>
          <cell r="O196">
            <v>24</v>
          </cell>
          <cell r="P196">
            <v>217.44</v>
          </cell>
          <cell r="S196">
            <v>30.77</v>
          </cell>
          <cell r="T196">
            <v>50.770499999999998</v>
          </cell>
          <cell r="U196">
            <v>3.3</v>
          </cell>
          <cell r="V196">
            <v>4.6199999999999992</v>
          </cell>
        </row>
        <row r="198">
          <cell r="D198" t="str">
            <v>A</v>
          </cell>
          <cell r="E198">
            <v>3</v>
          </cell>
          <cell r="F198">
            <v>435</v>
          </cell>
          <cell r="G198">
            <v>6</v>
          </cell>
          <cell r="H198">
            <v>349.20000000000005</v>
          </cell>
          <cell r="I198">
            <v>1</v>
          </cell>
          <cell r="J198">
            <v>102.72</v>
          </cell>
          <cell r="K198">
            <v>0</v>
          </cell>
          <cell r="L198">
            <v>0</v>
          </cell>
          <cell r="M198">
            <v>280</v>
          </cell>
          <cell r="N198">
            <v>877.92000000000007</v>
          </cell>
          <cell r="O198">
            <v>36</v>
          </cell>
          <cell r="P198">
            <v>326.15999999999997</v>
          </cell>
          <cell r="Q198">
            <v>0</v>
          </cell>
          <cell r="R198">
            <v>0</v>
          </cell>
          <cell r="S198">
            <v>80.25</v>
          </cell>
          <cell r="T198">
            <v>190.71449999999999</v>
          </cell>
          <cell r="U198">
            <v>18.38</v>
          </cell>
          <cell r="V198">
            <v>36.438800000000001</v>
          </cell>
        </row>
        <row r="200">
          <cell r="C200" t="str">
            <v xml:space="preserve">O' bad </v>
          </cell>
          <cell r="D200" t="str">
            <v>A</v>
          </cell>
          <cell r="E200">
            <v>0</v>
          </cell>
          <cell r="F200">
            <v>0</v>
          </cell>
          <cell r="G200">
            <v>3</v>
          </cell>
          <cell r="H200">
            <v>174.60000000000002</v>
          </cell>
          <cell r="J200">
            <v>0</v>
          </cell>
          <cell r="M200">
            <v>21</v>
          </cell>
          <cell r="N200">
            <v>67.36999999999999</v>
          </cell>
          <cell r="O200">
            <v>0</v>
          </cell>
          <cell r="P200">
            <v>0</v>
          </cell>
          <cell r="S200">
            <v>12</v>
          </cell>
          <cell r="T200">
            <v>19.799999999999997</v>
          </cell>
          <cell r="U200">
            <v>2.11</v>
          </cell>
          <cell r="V200">
            <v>2.9539999999999997</v>
          </cell>
        </row>
        <row r="202">
          <cell r="C202" t="str">
            <v xml:space="preserve">Tuljapur </v>
          </cell>
          <cell r="D202" t="str">
            <v>A</v>
          </cell>
          <cell r="E202">
            <v>0</v>
          </cell>
          <cell r="F202">
            <v>0</v>
          </cell>
          <cell r="G202">
            <v>2</v>
          </cell>
          <cell r="H202">
            <v>116.4</v>
          </cell>
          <cell r="J202">
            <v>0</v>
          </cell>
          <cell r="M202">
            <v>62</v>
          </cell>
          <cell r="N202">
            <v>200.94</v>
          </cell>
          <cell r="O202">
            <v>0</v>
          </cell>
          <cell r="P202">
            <v>0</v>
          </cell>
          <cell r="S202">
            <v>47.9</v>
          </cell>
          <cell r="T202">
            <v>79.034999999999997</v>
          </cell>
          <cell r="U202">
            <v>3.5</v>
          </cell>
          <cell r="V202">
            <v>4.8999999999999995</v>
          </cell>
        </row>
        <row r="204">
          <cell r="D204" t="str">
            <v>A</v>
          </cell>
          <cell r="E204">
            <v>0</v>
          </cell>
          <cell r="F204">
            <v>0</v>
          </cell>
          <cell r="G204">
            <v>5</v>
          </cell>
          <cell r="H204">
            <v>291</v>
          </cell>
          <cell r="I204">
            <v>0</v>
          </cell>
          <cell r="J204">
            <v>0</v>
          </cell>
          <cell r="K204">
            <v>0</v>
          </cell>
          <cell r="L204">
            <v>0</v>
          </cell>
          <cell r="M204">
            <v>83</v>
          </cell>
          <cell r="N204">
            <v>268.31</v>
          </cell>
          <cell r="O204">
            <v>0</v>
          </cell>
          <cell r="P204">
            <v>0</v>
          </cell>
          <cell r="Q204">
            <v>0</v>
          </cell>
          <cell r="R204">
            <v>0</v>
          </cell>
          <cell r="S204">
            <v>59.9</v>
          </cell>
          <cell r="T204">
            <v>98.834999999999994</v>
          </cell>
          <cell r="U204">
            <v>5.6099999999999994</v>
          </cell>
          <cell r="V204">
            <v>7.8539999999999992</v>
          </cell>
        </row>
        <row r="206">
          <cell r="D206" t="str">
            <v>A</v>
          </cell>
          <cell r="E206">
            <v>10</v>
          </cell>
          <cell r="F206">
            <v>1450</v>
          </cell>
          <cell r="G206">
            <v>27</v>
          </cell>
          <cell r="H206">
            <v>1604.1800000000003</v>
          </cell>
          <cell r="I206">
            <v>5</v>
          </cell>
          <cell r="J206">
            <v>514.6</v>
          </cell>
          <cell r="K206">
            <v>0</v>
          </cell>
          <cell r="L206">
            <v>0</v>
          </cell>
          <cell r="M206">
            <v>625</v>
          </cell>
          <cell r="N206">
            <v>1993.17</v>
          </cell>
          <cell r="O206">
            <v>64.2</v>
          </cell>
          <cell r="P206">
            <v>581.65200000000004</v>
          </cell>
          <cell r="Q206">
            <v>0</v>
          </cell>
          <cell r="R206">
            <v>0</v>
          </cell>
          <cell r="S206">
            <v>289.35000000000002</v>
          </cell>
          <cell r="T206">
            <v>535.72949999999992</v>
          </cell>
          <cell r="U206">
            <v>116.01</v>
          </cell>
          <cell r="V206">
            <v>187.55510000000001</v>
          </cell>
        </row>
        <row r="208">
          <cell r="C208" t="str">
            <v>MULUND</v>
          </cell>
          <cell r="D208" t="str">
            <v>A</v>
          </cell>
          <cell r="U208">
            <v>8.8520000000000003</v>
          </cell>
          <cell r="V208">
            <v>1.2709999999999999</v>
          </cell>
        </row>
        <row r="210">
          <cell r="C210" t="str">
            <v>WAGLE ESTATE</v>
          </cell>
          <cell r="D210" t="str">
            <v>A</v>
          </cell>
          <cell r="M210">
            <v>1</v>
          </cell>
          <cell r="N210">
            <v>0.12770000000000001</v>
          </cell>
          <cell r="U210">
            <v>6.39</v>
          </cell>
          <cell r="V210">
            <v>0.84409999999999996</v>
          </cell>
        </row>
        <row r="212">
          <cell r="C212" t="str">
            <v>KALWA</v>
          </cell>
          <cell r="D212" t="str">
            <v>A</v>
          </cell>
          <cell r="M212">
            <v>1</v>
          </cell>
          <cell r="N212">
            <v>9.2299999999999993E-2</v>
          </cell>
          <cell r="S212">
            <v>3</v>
          </cell>
          <cell r="T212">
            <v>0.3054</v>
          </cell>
          <cell r="U212">
            <v>14.51</v>
          </cell>
          <cell r="V212">
            <v>1.3487</v>
          </cell>
        </row>
        <row r="214">
          <cell r="C214" t="str">
            <v>RS  &amp; T</v>
          </cell>
          <cell r="D214" t="str">
            <v>A</v>
          </cell>
          <cell r="Q214">
            <v>0.313</v>
          </cell>
          <cell r="R214">
            <v>6.8099999999999994E-2</v>
          </cell>
        </row>
        <row r="216">
          <cell r="C216" t="str">
            <v>BHANDUP</v>
          </cell>
          <cell r="D216" t="str">
            <v>A</v>
          </cell>
          <cell r="U216">
            <v>9.6389999999999993</v>
          </cell>
          <cell r="V216">
            <v>1.08</v>
          </cell>
        </row>
        <row r="218">
          <cell r="C218" t="str">
            <v>THANE</v>
          </cell>
          <cell r="D218" t="str">
            <v>A</v>
          </cell>
          <cell r="U218">
            <v>0.76700000000000002</v>
          </cell>
          <cell r="V218">
            <v>0.10249999999999999</v>
          </cell>
        </row>
        <row r="220">
          <cell r="D220" t="str">
            <v>A</v>
          </cell>
          <cell r="E220">
            <v>0</v>
          </cell>
          <cell r="F220">
            <v>0</v>
          </cell>
          <cell r="G220">
            <v>0</v>
          </cell>
          <cell r="H220">
            <v>0</v>
          </cell>
          <cell r="I220">
            <v>0</v>
          </cell>
          <cell r="J220">
            <v>0</v>
          </cell>
          <cell r="K220">
            <v>0</v>
          </cell>
          <cell r="L220">
            <v>0</v>
          </cell>
          <cell r="M220">
            <v>2</v>
          </cell>
          <cell r="N220">
            <v>0.22</v>
          </cell>
          <cell r="O220">
            <v>0</v>
          </cell>
          <cell r="P220">
            <v>0</v>
          </cell>
          <cell r="Q220">
            <v>0.313</v>
          </cell>
          <cell r="R220">
            <v>6.8099999999999994E-2</v>
          </cell>
          <cell r="S220">
            <v>3</v>
          </cell>
          <cell r="T220">
            <v>0.3054</v>
          </cell>
          <cell r="U220">
            <v>40.158000000000001</v>
          </cell>
          <cell r="V220">
            <v>4.6463000000000001</v>
          </cell>
        </row>
        <row r="222">
          <cell r="C222" t="str">
            <v>PANVEL</v>
          </cell>
          <cell r="D222" t="str">
            <v>A</v>
          </cell>
          <cell r="M222">
            <v>2</v>
          </cell>
          <cell r="N222">
            <v>0.20399999999999999</v>
          </cell>
          <cell r="Q222">
            <v>1.4</v>
          </cell>
          <cell r="R222">
            <v>6.6000000000000003E-2</v>
          </cell>
          <cell r="U222">
            <v>1.105</v>
          </cell>
          <cell r="V222">
            <v>0.11600000000000001</v>
          </cell>
        </row>
        <row r="224">
          <cell r="C224" t="str">
            <v>NERUL</v>
          </cell>
          <cell r="D224" t="str">
            <v>A</v>
          </cell>
          <cell r="G224">
            <v>1</v>
          </cell>
          <cell r="H224">
            <v>0.70109999999999995</v>
          </cell>
          <cell r="U224">
            <v>0.191</v>
          </cell>
          <cell r="V224">
            <v>1.8010000000000002E-2</v>
          </cell>
        </row>
        <row r="226">
          <cell r="C226" t="str">
            <v>VASHI</v>
          </cell>
          <cell r="D226" t="str">
            <v>A</v>
          </cell>
          <cell r="M226">
            <v>12</v>
          </cell>
          <cell r="N226">
            <v>0.91459999999999997</v>
          </cell>
          <cell r="U226">
            <v>2.33</v>
          </cell>
          <cell r="V226">
            <v>0.25180000000000002</v>
          </cell>
        </row>
        <row r="228">
          <cell r="D228" t="str">
            <v>A</v>
          </cell>
          <cell r="E228">
            <v>0</v>
          </cell>
          <cell r="F228">
            <v>0</v>
          </cell>
          <cell r="G228">
            <v>1</v>
          </cell>
          <cell r="H228">
            <v>0.70109999999999995</v>
          </cell>
          <cell r="I228">
            <v>0</v>
          </cell>
          <cell r="J228">
            <v>0</v>
          </cell>
          <cell r="K228">
            <v>0</v>
          </cell>
          <cell r="L228">
            <v>0</v>
          </cell>
          <cell r="M228">
            <v>14</v>
          </cell>
          <cell r="N228">
            <v>1.1186</v>
          </cell>
          <cell r="O228">
            <v>0</v>
          </cell>
          <cell r="P228">
            <v>0</v>
          </cell>
          <cell r="Q228">
            <v>1.4</v>
          </cell>
          <cell r="R228">
            <v>6.6000000000000003E-2</v>
          </cell>
          <cell r="S228">
            <v>0</v>
          </cell>
          <cell r="T228">
            <v>0</v>
          </cell>
          <cell r="U228">
            <v>3.6259999999999999</v>
          </cell>
          <cell r="V228">
            <v>0.38581000000000004</v>
          </cell>
        </row>
        <row r="230">
          <cell r="D230" t="str">
            <v>A</v>
          </cell>
          <cell r="E230">
            <v>0</v>
          </cell>
          <cell r="F230">
            <v>0</v>
          </cell>
          <cell r="G230">
            <v>1</v>
          </cell>
          <cell r="H230">
            <v>0.70109999999999995</v>
          </cell>
          <cell r="I230">
            <v>0</v>
          </cell>
          <cell r="J230">
            <v>0</v>
          </cell>
          <cell r="K230">
            <v>0</v>
          </cell>
          <cell r="L230">
            <v>0</v>
          </cell>
          <cell r="M230">
            <v>16</v>
          </cell>
          <cell r="N230">
            <v>1.3386</v>
          </cell>
          <cell r="O230">
            <v>0</v>
          </cell>
          <cell r="P230">
            <v>0</v>
          </cell>
          <cell r="Q230">
            <v>1.7129999999999999</v>
          </cell>
          <cell r="R230">
            <v>0.1341</v>
          </cell>
          <cell r="S230">
            <v>3</v>
          </cell>
          <cell r="T230">
            <v>0.3054</v>
          </cell>
          <cell r="U230">
            <v>43.783999999999999</v>
          </cell>
          <cell r="V230">
            <v>5.0321100000000003</v>
          </cell>
        </row>
        <row r="232">
          <cell r="C232" t="str">
            <v>C.L.Dn</v>
          </cell>
          <cell r="D232" t="str">
            <v>A</v>
          </cell>
          <cell r="E232">
            <v>0</v>
          </cell>
          <cell r="F232">
            <v>0</v>
          </cell>
          <cell r="G232">
            <v>1</v>
          </cell>
          <cell r="H232">
            <v>62.805999999999997</v>
          </cell>
          <cell r="M232">
            <v>12</v>
          </cell>
          <cell r="N232">
            <v>45.59</v>
          </cell>
          <cell r="O232">
            <v>0</v>
          </cell>
          <cell r="P232">
            <v>0</v>
          </cell>
          <cell r="S232">
            <v>2.74</v>
          </cell>
          <cell r="T232">
            <v>20.339020000000001</v>
          </cell>
          <cell r="U232">
            <v>5.7</v>
          </cell>
          <cell r="V232">
            <v>23.310300000000002</v>
          </cell>
        </row>
        <row r="234">
          <cell r="C234" t="str">
            <v>C.N.Dn.</v>
          </cell>
          <cell r="D234" t="str">
            <v>A</v>
          </cell>
          <cell r="E234">
            <v>0</v>
          </cell>
          <cell r="F234">
            <v>0</v>
          </cell>
          <cell r="G234">
            <v>0</v>
          </cell>
          <cell r="H234">
            <v>0</v>
          </cell>
          <cell r="M234">
            <v>31</v>
          </cell>
          <cell r="N234">
            <v>89.527999999999992</v>
          </cell>
          <cell r="O234">
            <v>0</v>
          </cell>
          <cell r="P234">
            <v>0</v>
          </cell>
          <cell r="S234">
            <v>2.1150000000000002</v>
          </cell>
          <cell r="T234">
            <v>25.941884999999999</v>
          </cell>
          <cell r="U234">
            <v>0.75</v>
          </cell>
          <cell r="V234">
            <v>5.5672499999999996</v>
          </cell>
        </row>
        <row r="236">
          <cell r="C236" t="str">
            <v>Mahal</v>
          </cell>
          <cell r="D236" t="str">
            <v>A</v>
          </cell>
          <cell r="E236">
            <v>0</v>
          </cell>
          <cell r="F236">
            <v>0</v>
          </cell>
          <cell r="G236">
            <v>0</v>
          </cell>
          <cell r="H236">
            <v>0</v>
          </cell>
          <cell r="M236">
            <v>11</v>
          </cell>
          <cell r="N236">
            <v>39.578000000000003</v>
          </cell>
          <cell r="O236">
            <v>0</v>
          </cell>
          <cell r="P236">
            <v>0</v>
          </cell>
          <cell r="S236">
            <v>4.37</v>
          </cell>
          <cell r="T236">
            <v>40.740590000000005</v>
          </cell>
          <cell r="U236">
            <v>6.74</v>
          </cell>
          <cell r="V236">
            <v>25.40306</v>
          </cell>
        </row>
        <row r="238">
          <cell r="C238" t="str">
            <v>G'bag.</v>
          </cell>
          <cell r="D238" t="str">
            <v>A</v>
          </cell>
          <cell r="E238">
            <v>0</v>
          </cell>
          <cell r="F238">
            <v>0</v>
          </cell>
          <cell r="G238">
            <v>0</v>
          </cell>
          <cell r="H238">
            <v>0</v>
          </cell>
          <cell r="M238">
            <v>3</v>
          </cell>
          <cell r="N238">
            <v>10.225999999999999</v>
          </cell>
          <cell r="O238">
            <v>0</v>
          </cell>
          <cell r="P238">
            <v>0</v>
          </cell>
          <cell r="S238">
            <v>0</v>
          </cell>
          <cell r="T238">
            <v>0</v>
          </cell>
          <cell r="U238">
            <v>7.0000000000000007E-2</v>
          </cell>
          <cell r="V238">
            <v>0.26383000000000001</v>
          </cell>
        </row>
        <row r="240">
          <cell r="C240" t="str">
            <v>M.I.D.C</v>
          </cell>
          <cell r="D240" t="str">
            <v>A</v>
          </cell>
          <cell r="E240">
            <v>0</v>
          </cell>
          <cell r="F240">
            <v>0</v>
          </cell>
          <cell r="G240">
            <v>0</v>
          </cell>
          <cell r="H240">
            <v>0</v>
          </cell>
          <cell r="M240">
            <v>6</v>
          </cell>
          <cell r="N240">
            <v>26.700000000000003</v>
          </cell>
          <cell r="O240">
            <v>0</v>
          </cell>
          <cell r="P240">
            <v>0</v>
          </cell>
          <cell r="S240">
            <v>0</v>
          </cell>
          <cell r="T240">
            <v>0</v>
          </cell>
          <cell r="U240">
            <v>0</v>
          </cell>
          <cell r="V240">
            <v>0</v>
          </cell>
        </row>
        <row r="242">
          <cell r="D242" t="str">
            <v>A</v>
          </cell>
          <cell r="E242">
            <v>0</v>
          </cell>
          <cell r="F242">
            <v>0</v>
          </cell>
          <cell r="G242">
            <v>1</v>
          </cell>
          <cell r="H242">
            <v>62.805999999999997</v>
          </cell>
          <cell r="M242">
            <v>63</v>
          </cell>
          <cell r="N242">
            <v>211.62199999999999</v>
          </cell>
          <cell r="O242">
            <v>0</v>
          </cell>
          <cell r="P242">
            <v>0</v>
          </cell>
          <cell r="Q242">
            <v>0</v>
          </cell>
          <cell r="R242">
            <v>0</v>
          </cell>
          <cell r="S242">
            <v>9.2250000000000014</v>
          </cell>
          <cell r="T242">
            <v>87.021495000000016</v>
          </cell>
          <cell r="U242">
            <v>13.260000000000002</v>
          </cell>
          <cell r="V242">
            <v>54.544439999999994</v>
          </cell>
        </row>
        <row r="244">
          <cell r="C244" t="str">
            <v>Ahmednagar U</v>
          </cell>
          <cell r="D244" t="str">
            <v>A</v>
          </cell>
          <cell r="E244">
            <v>1</v>
          </cell>
          <cell r="F244">
            <v>130</v>
          </cell>
          <cell r="G244">
            <v>0</v>
          </cell>
          <cell r="H244">
            <v>0</v>
          </cell>
          <cell r="I244">
            <v>1</v>
          </cell>
          <cell r="J244">
            <v>32</v>
          </cell>
          <cell r="K244">
            <v>0</v>
          </cell>
          <cell r="L244">
            <v>0</v>
          </cell>
          <cell r="M244">
            <v>45</v>
          </cell>
          <cell r="N244">
            <v>105</v>
          </cell>
          <cell r="O244">
            <v>0.18</v>
          </cell>
          <cell r="P244">
            <v>1.96</v>
          </cell>
          <cell r="Q244">
            <v>0</v>
          </cell>
          <cell r="R244">
            <v>0</v>
          </cell>
          <cell r="S244">
            <v>31</v>
          </cell>
          <cell r="T244">
            <v>46.5</v>
          </cell>
          <cell r="U244">
            <v>13.2</v>
          </cell>
          <cell r="V244">
            <v>19.799999999999997</v>
          </cell>
        </row>
        <row r="246">
          <cell r="C246" t="str">
            <v>Ahmednagar R</v>
          </cell>
          <cell r="D246" t="str">
            <v>A</v>
          </cell>
          <cell r="E246">
            <v>0</v>
          </cell>
          <cell r="F246">
            <v>0</v>
          </cell>
          <cell r="G246">
            <v>0</v>
          </cell>
          <cell r="H246">
            <v>0</v>
          </cell>
          <cell r="I246">
            <v>1</v>
          </cell>
          <cell r="J246">
            <v>32</v>
          </cell>
          <cell r="K246">
            <v>0</v>
          </cell>
          <cell r="L246">
            <v>0</v>
          </cell>
          <cell r="M246">
            <v>156</v>
          </cell>
          <cell r="N246">
            <v>361</v>
          </cell>
          <cell r="O246">
            <v>16</v>
          </cell>
          <cell r="P246">
            <v>126.4</v>
          </cell>
          <cell r="Q246">
            <v>0</v>
          </cell>
          <cell r="R246">
            <v>0</v>
          </cell>
          <cell r="S246">
            <v>48.6</v>
          </cell>
          <cell r="T246">
            <v>72.900000000000006</v>
          </cell>
          <cell r="U246">
            <v>32.6</v>
          </cell>
          <cell r="V246">
            <v>48.900000000000006</v>
          </cell>
        </row>
        <row r="248">
          <cell r="C248" t="str">
            <v>Karjat</v>
          </cell>
          <cell r="D248" t="str">
            <v>A</v>
          </cell>
          <cell r="E248">
            <v>0</v>
          </cell>
          <cell r="F248">
            <v>0</v>
          </cell>
          <cell r="G248">
            <v>0</v>
          </cell>
          <cell r="H248">
            <v>0</v>
          </cell>
          <cell r="I248">
            <v>2</v>
          </cell>
          <cell r="J248">
            <v>60</v>
          </cell>
          <cell r="K248">
            <v>0</v>
          </cell>
          <cell r="L248">
            <v>0</v>
          </cell>
          <cell r="M248">
            <v>129</v>
          </cell>
          <cell r="N248">
            <v>298.75</v>
          </cell>
          <cell r="O248">
            <v>0</v>
          </cell>
          <cell r="P248">
            <v>0</v>
          </cell>
          <cell r="Q248">
            <v>0</v>
          </cell>
          <cell r="R248">
            <v>0</v>
          </cell>
          <cell r="S248">
            <v>35.5</v>
          </cell>
          <cell r="T248">
            <v>53.25</v>
          </cell>
          <cell r="U248">
            <v>14</v>
          </cell>
          <cell r="V248">
            <v>21</v>
          </cell>
        </row>
        <row r="250">
          <cell r="C250" t="str">
            <v>Sangamner</v>
          </cell>
          <cell r="D250" t="str">
            <v>A</v>
          </cell>
          <cell r="E250">
            <v>1</v>
          </cell>
          <cell r="F250">
            <v>86.4</v>
          </cell>
          <cell r="G250">
            <v>1</v>
          </cell>
          <cell r="H250">
            <v>30</v>
          </cell>
          <cell r="I250">
            <v>0</v>
          </cell>
          <cell r="J250">
            <v>0</v>
          </cell>
          <cell r="K250">
            <v>0</v>
          </cell>
          <cell r="L250">
            <v>0</v>
          </cell>
          <cell r="M250">
            <v>65</v>
          </cell>
          <cell r="N250">
            <v>148.75</v>
          </cell>
          <cell r="O250">
            <v>0</v>
          </cell>
          <cell r="P250">
            <v>0</v>
          </cell>
          <cell r="Q250">
            <v>0</v>
          </cell>
          <cell r="R250">
            <v>0</v>
          </cell>
          <cell r="S250">
            <v>40</v>
          </cell>
          <cell r="T250">
            <v>60</v>
          </cell>
          <cell r="U250">
            <v>10.050000000000001</v>
          </cell>
          <cell r="V250">
            <v>15.075000000000001</v>
          </cell>
        </row>
        <row r="252">
          <cell r="D252" t="str">
            <v>A</v>
          </cell>
          <cell r="E252">
            <v>2</v>
          </cell>
          <cell r="F252">
            <v>216.4</v>
          </cell>
          <cell r="G252">
            <v>1</v>
          </cell>
          <cell r="H252">
            <v>30</v>
          </cell>
          <cell r="I252">
            <v>4</v>
          </cell>
          <cell r="J252">
            <v>124</v>
          </cell>
          <cell r="K252">
            <v>0</v>
          </cell>
          <cell r="L252">
            <v>0</v>
          </cell>
          <cell r="M252">
            <v>395</v>
          </cell>
          <cell r="N252">
            <v>913.5</v>
          </cell>
          <cell r="O252">
            <v>16.18</v>
          </cell>
          <cell r="P252">
            <v>128.36000000000001</v>
          </cell>
          <cell r="Q252">
            <v>0</v>
          </cell>
          <cell r="R252">
            <v>0</v>
          </cell>
          <cell r="S252">
            <v>155.1</v>
          </cell>
          <cell r="T252">
            <v>232.64999999999998</v>
          </cell>
          <cell r="U252">
            <v>69.850000000000009</v>
          </cell>
          <cell r="V252">
            <v>104.77500000000001</v>
          </cell>
        </row>
        <row r="254">
          <cell r="C254" t="str">
            <v>Dhule Rural</v>
          </cell>
          <cell r="D254" t="str">
            <v>A</v>
          </cell>
          <cell r="E254">
            <v>0</v>
          </cell>
          <cell r="F254">
            <v>0</v>
          </cell>
          <cell r="G254">
            <v>1</v>
          </cell>
          <cell r="H254">
            <v>46.9</v>
          </cell>
          <cell r="I254">
            <v>0</v>
          </cell>
          <cell r="J254">
            <v>0</v>
          </cell>
          <cell r="K254">
            <v>0</v>
          </cell>
          <cell r="L254">
            <v>0</v>
          </cell>
          <cell r="M254">
            <v>23</v>
          </cell>
          <cell r="N254">
            <v>52</v>
          </cell>
          <cell r="O254">
            <v>0</v>
          </cell>
          <cell r="P254">
            <v>0</v>
          </cell>
          <cell r="Q254">
            <v>0</v>
          </cell>
          <cell r="R254">
            <v>0</v>
          </cell>
          <cell r="S254">
            <v>13.23</v>
          </cell>
          <cell r="T254">
            <v>19.844999999999999</v>
          </cell>
          <cell r="U254">
            <v>2.98</v>
          </cell>
          <cell r="V254">
            <v>4.47</v>
          </cell>
        </row>
        <row r="256">
          <cell r="C256" t="str">
            <v>Dhule Urban</v>
          </cell>
          <cell r="D256" t="str">
            <v>A</v>
          </cell>
          <cell r="E256">
            <v>0</v>
          </cell>
          <cell r="F256">
            <v>0</v>
          </cell>
          <cell r="G256">
            <v>1</v>
          </cell>
          <cell r="H256">
            <v>48.48</v>
          </cell>
          <cell r="I256">
            <v>0</v>
          </cell>
          <cell r="J256">
            <v>0</v>
          </cell>
          <cell r="K256">
            <v>0</v>
          </cell>
          <cell r="L256">
            <v>0</v>
          </cell>
          <cell r="M256">
            <v>24</v>
          </cell>
          <cell r="N256">
            <v>55.5</v>
          </cell>
          <cell r="O256">
            <v>0</v>
          </cell>
          <cell r="P256">
            <v>0</v>
          </cell>
          <cell r="Q256">
            <v>0</v>
          </cell>
          <cell r="R256">
            <v>0</v>
          </cell>
          <cell r="S256">
            <v>8.41</v>
          </cell>
          <cell r="T256">
            <v>12.615</v>
          </cell>
          <cell r="U256">
            <v>1.88</v>
          </cell>
          <cell r="V256">
            <v>2.82</v>
          </cell>
        </row>
        <row r="258">
          <cell r="C258" t="str">
            <v>Dondaicha</v>
          </cell>
          <cell r="D258" t="str">
            <v>A</v>
          </cell>
          <cell r="E258">
            <v>0</v>
          </cell>
          <cell r="F258">
            <v>0</v>
          </cell>
          <cell r="G258">
            <v>0</v>
          </cell>
          <cell r="H258">
            <v>0</v>
          </cell>
          <cell r="I258">
            <v>0</v>
          </cell>
          <cell r="J258">
            <v>0</v>
          </cell>
          <cell r="K258">
            <v>0</v>
          </cell>
          <cell r="L258">
            <v>0</v>
          </cell>
          <cell r="M258">
            <v>24</v>
          </cell>
          <cell r="N258">
            <v>55.5</v>
          </cell>
          <cell r="O258">
            <v>0</v>
          </cell>
          <cell r="P258">
            <v>0</v>
          </cell>
          <cell r="Q258">
            <v>0</v>
          </cell>
          <cell r="R258">
            <v>0</v>
          </cell>
          <cell r="S258">
            <v>12.3</v>
          </cell>
          <cell r="T258">
            <v>18.450000000000003</v>
          </cell>
          <cell r="U258">
            <v>2.7</v>
          </cell>
          <cell r="V258">
            <v>4.0500000000000007</v>
          </cell>
        </row>
        <row r="260">
          <cell r="C260" t="str">
            <v>Nandurbar</v>
          </cell>
          <cell r="D260" t="str">
            <v>A</v>
          </cell>
          <cell r="E260">
            <v>0</v>
          </cell>
          <cell r="F260">
            <v>0</v>
          </cell>
          <cell r="G260">
            <v>0</v>
          </cell>
          <cell r="H260">
            <v>0</v>
          </cell>
          <cell r="I260">
            <v>0</v>
          </cell>
          <cell r="J260">
            <v>0</v>
          </cell>
          <cell r="K260">
            <v>0</v>
          </cell>
          <cell r="L260">
            <v>0</v>
          </cell>
          <cell r="M260">
            <v>10</v>
          </cell>
          <cell r="N260">
            <v>23.25</v>
          </cell>
          <cell r="O260">
            <v>0</v>
          </cell>
          <cell r="P260">
            <v>0</v>
          </cell>
          <cell r="Q260">
            <v>0</v>
          </cell>
          <cell r="R260">
            <v>0</v>
          </cell>
          <cell r="S260">
            <v>3.4</v>
          </cell>
          <cell r="T260">
            <v>5.0999999999999996</v>
          </cell>
          <cell r="U260">
            <v>0.76</v>
          </cell>
          <cell r="V260">
            <v>1.1400000000000001</v>
          </cell>
        </row>
        <row r="262">
          <cell r="C262" t="str">
            <v>Shahada</v>
          </cell>
          <cell r="D262" t="str">
            <v>A</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11.18</v>
          </cell>
          <cell r="T262">
            <v>16.77</v>
          </cell>
          <cell r="U262">
            <v>2.0699999999999998</v>
          </cell>
          <cell r="V262">
            <v>3.1049999999999995</v>
          </cell>
        </row>
        <row r="264">
          <cell r="D264" t="str">
            <v>A</v>
          </cell>
          <cell r="E264">
            <v>0</v>
          </cell>
          <cell r="F264">
            <v>0</v>
          </cell>
          <cell r="G264">
            <v>2</v>
          </cell>
          <cell r="H264">
            <v>95.38</v>
          </cell>
          <cell r="I264">
            <v>0</v>
          </cell>
          <cell r="J264">
            <v>0</v>
          </cell>
          <cell r="K264">
            <v>0</v>
          </cell>
          <cell r="L264">
            <v>0</v>
          </cell>
          <cell r="M264">
            <v>81</v>
          </cell>
          <cell r="N264">
            <v>186.25</v>
          </cell>
          <cell r="O264">
            <v>0</v>
          </cell>
          <cell r="P264">
            <v>0</v>
          </cell>
          <cell r="Q264">
            <v>0</v>
          </cell>
          <cell r="R264">
            <v>0</v>
          </cell>
          <cell r="S264">
            <v>48.519999999999996</v>
          </cell>
          <cell r="T264">
            <v>72.78</v>
          </cell>
          <cell r="U264">
            <v>10.39</v>
          </cell>
          <cell r="V264">
            <v>15.585000000000001</v>
          </cell>
        </row>
        <row r="266">
          <cell r="C266" t="str">
            <v>Bhusaval</v>
          </cell>
          <cell r="D266" t="str">
            <v>A</v>
          </cell>
          <cell r="E266">
            <v>0</v>
          </cell>
          <cell r="F266">
            <v>0</v>
          </cell>
          <cell r="G266">
            <v>0</v>
          </cell>
          <cell r="H266">
            <v>0</v>
          </cell>
          <cell r="I266">
            <v>0</v>
          </cell>
          <cell r="J266">
            <v>0</v>
          </cell>
          <cell r="K266">
            <v>0</v>
          </cell>
          <cell r="L266">
            <v>0</v>
          </cell>
          <cell r="M266">
            <v>27</v>
          </cell>
          <cell r="N266">
            <v>64.75</v>
          </cell>
          <cell r="O266">
            <v>1.73</v>
          </cell>
          <cell r="P266">
            <v>13.84</v>
          </cell>
          <cell r="Q266">
            <v>0</v>
          </cell>
          <cell r="R266">
            <v>0</v>
          </cell>
          <cell r="S266">
            <v>14.8</v>
          </cell>
          <cell r="T266">
            <v>22.200000000000003</v>
          </cell>
          <cell r="U266">
            <v>7.02</v>
          </cell>
          <cell r="V266">
            <v>10.53</v>
          </cell>
        </row>
        <row r="268">
          <cell r="C268" t="str">
            <v>Chalisgaon</v>
          </cell>
          <cell r="D268" t="str">
            <v>A</v>
          </cell>
          <cell r="E268">
            <v>0</v>
          </cell>
          <cell r="F268">
            <v>0</v>
          </cell>
          <cell r="G268">
            <v>0</v>
          </cell>
          <cell r="H268">
            <v>0</v>
          </cell>
          <cell r="I268">
            <v>0</v>
          </cell>
          <cell r="J268">
            <v>0</v>
          </cell>
          <cell r="K268">
            <v>0</v>
          </cell>
          <cell r="L268">
            <v>0</v>
          </cell>
          <cell r="M268">
            <v>19</v>
          </cell>
          <cell r="N268">
            <v>45.75</v>
          </cell>
          <cell r="O268">
            <v>0</v>
          </cell>
          <cell r="P268">
            <v>0</v>
          </cell>
          <cell r="Q268">
            <v>0</v>
          </cell>
          <cell r="R268">
            <v>0</v>
          </cell>
          <cell r="S268">
            <v>16.3</v>
          </cell>
          <cell r="T268">
            <v>24.450000000000003</v>
          </cell>
          <cell r="U268">
            <v>10.79</v>
          </cell>
          <cell r="V268">
            <v>16.184999999999999</v>
          </cell>
        </row>
        <row r="270">
          <cell r="C270" t="str">
            <v>Dharangaon</v>
          </cell>
          <cell r="D270" t="str">
            <v>A</v>
          </cell>
          <cell r="E270">
            <v>0</v>
          </cell>
          <cell r="F270">
            <v>0</v>
          </cell>
          <cell r="G270">
            <v>1</v>
          </cell>
          <cell r="H270">
            <v>20</v>
          </cell>
          <cell r="I270">
            <v>2</v>
          </cell>
          <cell r="J270">
            <v>60</v>
          </cell>
          <cell r="K270">
            <v>0</v>
          </cell>
          <cell r="L270">
            <v>0</v>
          </cell>
          <cell r="M270">
            <v>49</v>
          </cell>
          <cell r="N270">
            <v>115.5</v>
          </cell>
          <cell r="O270">
            <v>0</v>
          </cell>
          <cell r="P270">
            <v>0</v>
          </cell>
          <cell r="Q270">
            <v>0</v>
          </cell>
          <cell r="R270">
            <v>0</v>
          </cell>
          <cell r="S270">
            <v>26.93</v>
          </cell>
          <cell r="T270">
            <v>40.394999999999996</v>
          </cell>
          <cell r="U270">
            <v>14.91</v>
          </cell>
          <cell r="V270">
            <v>22.364999999999998</v>
          </cell>
        </row>
        <row r="272">
          <cell r="C272" t="str">
            <v>Jalgaon UcR</v>
          </cell>
          <cell r="D272" t="str">
            <v>A</v>
          </cell>
          <cell r="E272">
            <v>0</v>
          </cell>
          <cell r="F272">
            <v>0</v>
          </cell>
          <cell r="G272">
            <v>0</v>
          </cell>
          <cell r="H272">
            <v>0</v>
          </cell>
          <cell r="I272">
            <v>0</v>
          </cell>
          <cell r="J272">
            <v>0</v>
          </cell>
          <cell r="K272">
            <v>0</v>
          </cell>
          <cell r="L272">
            <v>0</v>
          </cell>
          <cell r="M272">
            <v>36</v>
          </cell>
          <cell r="N272">
            <v>87</v>
          </cell>
          <cell r="O272">
            <v>9.82</v>
          </cell>
          <cell r="P272">
            <v>66</v>
          </cell>
          <cell r="Q272">
            <v>0</v>
          </cell>
          <cell r="R272">
            <v>0</v>
          </cell>
          <cell r="S272">
            <v>11.2</v>
          </cell>
          <cell r="T272">
            <v>16.799999999999997</v>
          </cell>
          <cell r="U272">
            <v>1.94</v>
          </cell>
          <cell r="V272">
            <v>2.91</v>
          </cell>
        </row>
        <row r="274">
          <cell r="C274" t="str">
            <v>Pachora</v>
          </cell>
          <cell r="D274" t="str">
            <v>A</v>
          </cell>
          <cell r="E274">
            <v>0</v>
          </cell>
          <cell r="F274">
            <v>0</v>
          </cell>
          <cell r="G274">
            <v>0</v>
          </cell>
          <cell r="H274">
            <v>0</v>
          </cell>
          <cell r="I274">
            <v>0</v>
          </cell>
          <cell r="J274">
            <v>0</v>
          </cell>
          <cell r="K274">
            <v>0</v>
          </cell>
          <cell r="L274">
            <v>0</v>
          </cell>
          <cell r="M274">
            <v>30</v>
          </cell>
          <cell r="N274">
            <v>70.5</v>
          </cell>
          <cell r="O274">
            <v>0</v>
          </cell>
          <cell r="P274">
            <v>0</v>
          </cell>
          <cell r="Q274">
            <v>0</v>
          </cell>
          <cell r="R274">
            <v>0</v>
          </cell>
          <cell r="S274">
            <v>13.73</v>
          </cell>
          <cell r="T274">
            <v>20.594999999999999</v>
          </cell>
          <cell r="U274">
            <v>2.2799999999999998</v>
          </cell>
          <cell r="V274">
            <v>3.42</v>
          </cell>
        </row>
        <row r="276">
          <cell r="C276" t="str">
            <v>Savada</v>
          </cell>
          <cell r="D276" t="str">
            <v>A</v>
          </cell>
          <cell r="E276">
            <v>0</v>
          </cell>
          <cell r="F276">
            <v>0</v>
          </cell>
          <cell r="G276">
            <v>1</v>
          </cell>
          <cell r="H276">
            <v>46.9</v>
          </cell>
          <cell r="I276">
            <v>0</v>
          </cell>
          <cell r="J276">
            <v>0</v>
          </cell>
          <cell r="K276">
            <v>0</v>
          </cell>
          <cell r="L276">
            <v>0</v>
          </cell>
          <cell r="M276">
            <v>72</v>
          </cell>
          <cell r="N276">
            <v>173.5</v>
          </cell>
          <cell r="O276">
            <v>0</v>
          </cell>
          <cell r="P276">
            <v>0</v>
          </cell>
          <cell r="Q276">
            <v>0</v>
          </cell>
          <cell r="R276">
            <v>0</v>
          </cell>
          <cell r="S276">
            <v>45.85</v>
          </cell>
          <cell r="T276">
            <v>68.775000000000006</v>
          </cell>
          <cell r="U276">
            <v>6.69</v>
          </cell>
          <cell r="V276">
            <v>10.035</v>
          </cell>
        </row>
        <row r="278">
          <cell r="D278" t="str">
            <v>A</v>
          </cell>
          <cell r="E278">
            <v>0</v>
          </cell>
          <cell r="F278">
            <v>0</v>
          </cell>
          <cell r="G278">
            <v>2</v>
          </cell>
          <cell r="H278">
            <v>66.900000000000006</v>
          </cell>
          <cell r="I278">
            <v>2</v>
          </cell>
          <cell r="J278">
            <v>60</v>
          </cell>
          <cell r="K278">
            <v>0</v>
          </cell>
          <cell r="L278">
            <v>0</v>
          </cell>
          <cell r="M278">
            <v>233</v>
          </cell>
          <cell r="N278">
            <v>557</v>
          </cell>
          <cell r="O278">
            <v>11.55</v>
          </cell>
          <cell r="P278">
            <v>79.84</v>
          </cell>
          <cell r="Q278">
            <v>0</v>
          </cell>
          <cell r="R278">
            <v>0</v>
          </cell>
          <cell r="S278">
            <v>128.81</v>
          </cell>
          <cell r="T278">
            <v>193.215</v>
          </cell>
          <cell r="U278">
            <v>43.629999999999988</v>
          </cell>
          <cell r="V278">
            <v>65.444999999999993</v>
          </cell>
        </row>
        <row r="280">
          <cell r="C280" t="str">
            <v>Chandwad</v>
          </cell>
          <cell r="D280" t="str">
            <v>A</v>
          </cell>
          <cell r="E280">
            <v>0</v>
          </cell>
          <cell r="F280">
            <v>0</v>
          </cell>
          <cell r="G280">
            <v>0</v>
          </cell>
          <cell r="H280">
            <v>0</v>
          </cell>
          <cell r="I280">
            <v>0</v>
          </cell>
          <cell r="J280">
            <v>0</v>
          </cell>
          <cell r="K280">
            <v>0</v>
          </cell>
          <cell r="L280">
            <v>0</v>
          </cell>
          <cell r="M280">
            <v>13</v>
          </cell>
          <cell r="N280">
            <v>30.25</v>
          </cell>
          <cell r="O280">
            <v>0</v>
          </cell>
          <cell r="P280">
            <v>0</v>
          </cell>
          <cell r="Q280">
            <v>0</v>
          </cell>
          <cell r="R280">
            <v>0</v>
          </cell>
          <cell r="S280">
            <v>0.41</v>
          </cell>
          <cell r="T280">
            <v>0.61499999999999999</v>
          </cell>
          <cell r="U280">
            <v>21.97</v>
          </cell>
          <cell r="V280">
            <v>32.954999999999998</v>
          </cell>
        </row>
        <row r="282">
          <cell r="C282" t="str">
            <v>Nashik R</v>
          </cell>
          <cell r="D282" t="str">
            <v>A</v>
          </cell>
          <cell r="E282">
            <v>0</v>
          </cell>
          <cell r="F282">
            <v>0</v>
          </cell>
          <cell r="G282">
            <v>6</v>
          </cell>
          <cell r="H282">
            <v>281.99</v>
          </cell>
          <cell r="I282">
            <v>0</v>
          </cell>
          <cell r="J282">
            <v>0</v>
          </cell>
          <cell r="K282">
            <v>0</v>
          </cell>
          <cell r="L282">
            <v>0</v>
          </cell>
          <cell r="M282">
            <v>15</v>
          </cell>
          <cell r="N282">
            <v>35</v>
          </cell>
          <cell r="O282">
            <v>0</v>
          </cell>
          <cell r="P282">
            <v>0</v>
          </cell>
          <cell r="Q282">
            <v>0</v>
          </cell>
          <cell r="R282">
            <v>0</v>
          </cell>
          <cell r="S282">
            <v>4.9000000000000004</v>
          </cell>
          <cell r="T282">
            <v>7.3500000000000005</v>
          </cell>
          <cell r="U282">
            <v>1.98</v>
          </cell>
          <cell r="V282">
            <v>2.9699999999999998</v>
          </cell>
        </row>
        <row r="284">
          <cell r="C284" t="str">
            <v>Malegaon R(Satana)</v>
          </cell>
          <cell r="D284" t="str">
            <v>A</v>
          </cell>
          <cell r="E284">
            <v>0</v>
          </cell>
          <cell r="F284">
            <v>0</v>
          </cell>
          <cell r="G284">
            <v>0</v>
          </cell>
          <cell r="H284">
            <v>0</v>
          </cell>
          <cell r="I284">
            <v>0</v>
          </cell>
          <cell r="J284">
            <v>0</v>
          </cell>
          <cell r="K284">
            <v>0</v>
          </cell>
          <cell r="L284">
            <v>0</v>
          </cell>
          <cell r="M284">
            <v>3</v>
          </cell>
          <cell r="N284">
            <v>6.75</v>
          </cell>
          <cell r="O284">
            <v>0</v>
          </cell>
          <cell r="P284">
            <v>0</v>
          </cell>
          <cell r="Q284">
            <v>0</v>
          </cell>
          <cell r="R284">
            <v>0</v>
          </cell>
          <cell r="S284">
            <v>0.68</v>
          </cell>
          <cell r="T284">
            <v>1.02</v>
          </cell>
          <cell r="U284">
            <v>0</v>
          </cell>
          <cell r="V284">
            <v>0</v>
          </cell>
        </row>
        <row r="286">
          <cell r="C286" t="str">
            <v>Manmad</v>
          </cell>
          <cell r="D286" t="str">
            <v>A</v>
          </cell>
          <cell r="E286">
            <v>0</v>
          </cell>
          <cell r="F286">
            <v>0</v>
          </cell>
          <cell r="G286">
            <v>0</v>
          </cell>
          <cell r="H286">
            <v>0</v>
          </cell>
          <cell r="I286">
            <v>0</v>
          </cell>
          <cell r="J286">
            <v>0</v>
          </cell>
          <cell r="K286">
            <v>0</v>
          </cell>
          <cell r="L286">
            <v>0</v>
          </cell>
          <cell r="M286">
            <v>20</v>
          </cell>
          <cell r="N286">
            <v>46.5</v>
          </cell>
          <cell r="O286">
            <v>0</v>
          </cell>
          <cell r="P286">
            <v>0</v>
          </cell>
          <cell r="Q286">
            <v>0</v>
          </cell>
          <cell r="R286">
            <v>0</v>
          </cell>
          <cell r="S286">
            <v>4.6100000000000003</v>
          </cell>
          <cell r="T286">
            <v>6.9150000000000009</v>
          </cell>
          <cell r="U286">
            <v>2.34</v>
          </cell>
          <cell r="V286">
            <v>3.51</v>
          </cell>
        </row>
        <row r="288">
          <cell r="C288" t="str">
            <v>Malegaon U</v>
          </cell>
          <cell r="D288" t="str">
            <v>A</v>
          </cell>
          <cell r="E288">
            <v>0</v>
          </cell>
          <cell r="F288">
            <v>0</v>
          </cell>
          <cell r="G288">
            <v>0</v>
          </cell>
          <cell r="H288">
            <v>0</v>
          </cell>
          <cell r="I288">
            <v>0</v>
          </cell>
          <cell r="J288">
            <v>0</v>
          </cell>
          <cell r="K288">
            <v>0</v>
          </cell>
          <cell r="L288">
            <v>0</v>
          </cell>
          <cell r="M288">
            <v>53</v>
          </cell>
          <cell r="N288">
            <v>156.50800000000001</v>
          </cell>
          <cell r="O288">
            <v>0</v>
          </cell>
          <cell r="P288">
            <v>0</v>
          </cell>
          <cell r="Q288">
            <v>0</v>
          </cell>
          <cell r="R288">
            <v>0</v>
          </cell>
          <cell r="S288">
            <v>17.29</v>
          </cell>
          <cell r="T288">
            <v>25.934999999999999</v>
          </cell>
          <cell r="U288">
            <v>5.28</v>
          </cell>
          <cell r="V288">
            <v>7.92</v>
          </cell>
        </row>
        <row r="290">
          <cell r="D290" t="str">
            <v>A</v>
          </cell>
          <cell r="E290">
            <v>0</v>
          </cell>
          <cell r="F290">
            <v>0</v>
          </cell>
          <cell r="G290">
            <v>6</v>
          </cell>
          <cell r="H290">
            <v>281.99</v>
          </cell>
          <cell r="I290">
            <v>0</v>
          </cell>
          <cell r="J290">
            <v>0</v>
          </cell>
          <cell r="K290">
            <v>0</v>
          </cell>
          <cell r="L290">
            <v>0</v>
          </cell>
          <cell r="M290">
            <v>104</v>
          </cell>
          <cell r="N290">
            <v>275.00800000000004</v>
          </cell>
          <cell r="O290">
            <v>0</v>
          </cell>
          <cell r="P290">
            <v>0</v>
          </cell>
          <cell r="Q290">
            <v>0</v>
          </cell>
          <cell r="R290">
            <v>0</v>
          </cell>
          <cell r="S290">
            <v>27.889999999999997</v>
          </cell>
          <cell r="T290">
            <v>41.834999999999994</v>
          </cell>
          <cell r="U290">
            <v>31.57</v>
          </cell>
          <cell r="V290">
            <v>47.355000000000004</v>
          </cell>
        </row>
        <row r="292">
          <cell r="C292" t="str">
            <v>Nashik U-I Dn.</v>
          </cell>
          <cell r="D292" t="str">
            <v>A</v>
          </cell>
          <cell r="E292">
            <v>0</v>
          </cell>
          <cell r="F292">
            <v>0</v>
          </cell>
          <cell r="G292">
            <v>1</v>
          </cell>
          <cell r="H292">
            <v>100</v>
          </cell>
          <cell r="I292">
            <v>0</v>
          </cell>
          <cell r="J292">
            <v>0</v>
          </cell>
          <cell r="K292">
            <v>0</v>
          </cell>
          <cell r="L292">
            <v>0</v>
          </cell>
          <cell r="M292">
            <v>5</v>
          </cell>
          <cell r="N292">
            <v>28.8</v>
          </cell>
          <cell r="O292">
            <v>0</v>
          </cell>
          <cell r="P292">
            <v>0</v>
          </cell>
          <cell r="Q292">
            <v>0</v>
          </cell>
          <cell r="R292">
            <v>0</v>
          </cell>
          <cell r="S292">
            <v>0</v>
          </cell>
          <cell r="T292">
            <v>0</v>
          </cell>
          <cell r="U292">
            <v>0</v>
          </cell>
          <cell r="V292">
            <v>0</v>
          </cell>
        </row>
        <row r="294">
          <cell r="C294" t="str">
            <v>Nashik U-II Dn.</v>
          </cell>
          <cell r="D294" t="str">
            <v>A</v>
          </cell>
          <cell r="E294">
            <v>0</v>
          </cell>
          <cell r="F294">
            <v>0</v>
          </cell>
          <cell r="G294">
            <v>0</v>
          </cell>
          <cell r="H294">
            <v>0</v>
          </cell>
          <cell r="I294">
            <v>1</v>
          </cell>
          <cell r="J294">
            <v>101.2</v>
          </cell>
          <cell r="K294">
            <v>0</v>
          </cell>
          <cell r="L294">
            <v>0</v>
          </cell>
          <cell r="M294">
            <v>20</v>
          </cell>
          <cell r="N294">
            <v>45</v>
          </cell>
          <cell r="O294">
            <v>0</v>
          </cell>
          <cell r="P294">
            <v>0</v>
          </cell>
          <cell r="Q294">
            <v>0</v>
          </cell>
          <cell r="R294">
            <v>0</v>
          </cell>
          <cell r="S294">
            <v>0</v>
          </cell>
          <cell r="T294">
            <v>0</v>
          </cell>
          <cell r="U294">
            <v>0</v>
          </cell>
          <cell r="V294">
            <v>0</v>
          </cell>
        </row>
      </sheetData>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Sheet1"/>
      <sheetName val="Non CPA Rates"/>
      <sheetName val="Line formulas"/>
      <sheetName val="Data base (2)"/>
      <sheetName val="Overheads"/>
      <sheetName val="Comparision of CD Nov 07 Feb 08"/>
      <sheetName val="Rate Comparision Dec 07 July 08"/>
      <sheetName val="Rate Comparision Feb 06 Jul 08"/>
      <sheetName val="Data base Feb 09"/>
      <sheetName val="C_D__INDEX"/>
      <sheetName val="CPA_Cost"/>
      <sheetName val="RSJ_COst"/>
      <sheetName val="Group_IX"/>
      <sheetName val="Group_X"/>
      <sheetName val="Group_XI"/>
      <sheetName val="Group_XII"/>
      <sheetName val="Group_XIII"/>
      <sheetName val="C__D__Index1"/>
      <sheetName val="Data_base"/>
      <sheetName val="Index_(Print)"/>
      <sheetName val="COST_DATA"/>
      <sheetName val="Non_CPA_Rates"/>
      <sheetName val="Line_formulas"/>
      <sheetName val="Data_base_(2)"/>
      <sheetName val="Comparision_of_CD_Nov_07_Feb_08"/>
      <sheetName val="Rate_Comparision_Dec_07_July_08"/>
      <sheetName val="Rate_Comparision_Feb_06_Jul_08"/>
      <sheetName val="Data_base_Feb_09"/>
      <sheetName val="C_D__INDEX1"/>
      <sheetName val="CPA_Cost1"/>
      <sheetName val="RSJ_COst1"/>
      <sheetName val="Group_IX1"/>
      <sheetName val="Group_X1"/>
      <sheetName val="Group_XI1"/>
      <sheetName val="Group_XII1"/>
      <sheetName val="Group_XIII1"/>
      <sheetName val="C__D__Index11"/>
      <sheetName val="Data_base1"/>
      <sheetName val="Index_(Print)1"/>
      <sheetName val="COST_DATA1"/>
      <sheetName val="Non_CPA_Rates1"/>
      <sheetName val="Line_formulas1"/>
      <sheetName val="Data_base_(2)1"/>
      <sheetName val="Comparision_of_CD_Nov_07_Feb_01"/>
      <sheetName val="Rate_Comparision_Dec_07_July_01"/>
      <sheetName val="Rate_Comparision_Feb_06_Jul_081"/>
      <sheetName val="Data_base_Feb_091"/>
      <sheetName val="C_D__INDEX2"/>
      <sheetName val="CPA_Cost2"/>
      <sheetName val="RSJ_COst2"/>
      <sheetName val="Group_IX2"/>
      <sheetName val="Group_X2"/>
      <sheetName val="Group_XI2"/>
      <sheetName val="Group_XII2"/>
      <sheetName val="Group_XIII2"/>
      <sheetName val="C__D__Index12"/>
      <sheetName val="Data_base2"/>
      <sheetName val="Index_(Print)2"/>
      <sheetName val="COST_DATA2"/>
      <sheetName val="Non_CPA_Rates2"/>
      <sheetName val="Line_formulas2"/>
      <sheetName val="Data_base_(2)2"/>
      <sheetName val="Comparision_of_CD_Nov_07_Feb_02"/>
      <sheetName val="Rate_Comparision_Dec_07_July_02"/>
      <sheetName val="Rate_Comparision_Feb_06_Jul_082"/>
      <sheetName val="Data_base_Feb_092"/>
      <sheetName val="Activity No (A) ( 12)  "/>
      <sheetName val="C_D__INDEX3"/>
      <sheetName val="CPA_Cost3"/>
      <sheetName val="RSJ_COst3"/>
      <sheetName val="Group_IX3"/>
      <sheetName val="Group_X3"/>
      <sheetName val="Group_XI3"/>
      <sheetName val="Group_XII3"/>
      <sheetName val="Group_XIII3"/>
      <sheetName val="C__D__Index13"/>
      <sheetName val="Data_base3"/>
      <sheetName val="Index_(Print)3"/>
      <sheetName val="COST_DATA3"/>
      <sheetName val="Non_CPA_Rates3"/>
      <sheetName val="Line_formulas3"/>
      <sheetName val="Data_base_(2)3"/>
      <sheetName val="Comparision_of_CD_Nov_07_Feb_03"/>
      <sheetName val="Rate_Comparision_Dec_07_July_03"/>
      <sheetName val="Rate_Comparision_Feb_06_Jul_083"/>
      <sheetName val="Data_base_Feb_093"/>
      <sheetName val="C_D__INDEX4"/>
      <sheetName val="CPA_Cost4"/>
      <sheetName val="RSJ_COst4"/>
      <sheetName val="Group_IX4"/>
      <sheetName val="Group_X4"/>
      <sheetName val="Group_XI4"/>
      <sheetName val="Group_XII4"/>
      <sheetName val="Group_XIII4"/>
      <sheetName val="C__D__Index14"/>
      <sheetName val="Data_base4"/>
      <sheetName val="Index_(Print)4"/>
      <sheetName val="COST_DATA4"/>
      <sheetName val="Non_CPA_Rates4"/>
      <sheetName val="Line_formulas4"/>
      <sheetName val="Data_base_(2)4"/>
      <sheetName val="Comparision_of_CD_Nov_07_Feb_04"/>
      <sheetName val="Rate_Comparision_Dec_07_July_04"/>
      <sheetName val="Rate_Comparision_Feb_06_Jul_084"/>
      <sheetName val="Data_base_Feb_094"/>
      <sheetName val="Vendor-Infra"/>
      <sheetName val="GTP_DRW_L"/>
      <sheetName val="dpc cost"/>
      <sheetName val="SUMMERY"/>
      <sheetName val="Testing"/>
      <sheetName val="A 3.7"/>
      <sheetName val="Data base 12-13 back Jan 10"/>
      <sheetName val="Committee 11-12"/>
      <sheetName val="drg"/>
      <sheetName val="EDWise"/>
      <sheetName val="Data base Jan 10"/>
      <sheetName val="STN WISE EMR"/>
      <sheetName val="Sheet3"/>
      <sheetName val="Index Feb 09"/>
      <sheetName val="Re-grouping as on 14.03.08"/>
      <sheetName val="I-CO"/>
      <sheetName val="cost data as per audited CPA ra"/>
      <sheetName val="Scheme Area Details_Block__ C2"/>
      <sheetName val="estimate"/>
      <sheetName val="FORM7"/>
      <sheetName val="divdnd"/>
      <sheetName val="b-chart"/>
      <sheetName val="fee rate summary"/>
      <sheetName val="IDCCALHYD_GOO"/>
      <sheetName val="New33KVSS_E3"/>
      <sheetName val="Prop aug of Ex 33KVSS_E3a"/>
      <sheetName val="Discom Details"/>
      <sheetName val="r.hrs. since comm"/>
      <sheetName val="Act 101"/>
      <sheetName val="C_D__INDEX5"/>
      <sheetName val="CPA_Cost5"/>
      <sheetName val="RSJ_COst5"/>
      <sheetName val="Group_IX5"/>
      <sheetName val="Group_X5"/>
      <sheetName val="Group_XI5"/>
      <sheetName val="Group_XII5"/>
      <sheetName val="Group_XIII5"/>
      <sheetName val="C__D__Index15"/>
      <sheetName val="Data_base5"/>
      <sheetName val="Index_(Print)5"/>
      <sheetName val="COST_DATA5"/>
      <sheetName val="Non_CPA_Rates5"/>
      <sheetName val="Line_formulas5"/>
      <sheetName val="Data_base_(2)5"/>
      <sheetName val="Comparision_of_CD_Nov_07_Feb_05"/>
      <sheetName val="Rate_Comparision_Dec_07_July_05"/>
      <sheetName val="Rate_Comparision_Feb_06_Jul_085"/>
      <sheetName val="Activity_No_(A)_(_12)__"/>
      <sheetName val="Data_base_Feb_095"/>
      <sheetName val="cost_data_as_per_audited_CPA_ra"/>
      <sheetName val="Scheme_Area_Details_Block___C2"/>
      <sheetName val="A_3_7"/>
      <sheetName val="dpc_cost"/>
      <sheetName val="Committee_11-12"/>
      <sheetName val="DETAILED  BOQ"/>
      <sheetName val="Districtwise(T)"/>
      <sheetName val="Districtwise (A)"/>
      <sheetName val="abstract IP_I"/>
      <sheetName val="abstract IP_II"/>
      <sheetName val="abstract IP_IIA"/>
      <sheetName val="Details Contractors"/>
      <sheetName val="Division-wise Cost"/>
      <sheetName val="data usm"/>
      <sheetName val="LOA_II A"/>
      <sheetName val="Sheet2"/>
      <sheetName val="IP II A Version_III"/>
      <sheetName val="Base Data"/>
      <sheetName val="Committee "/>
      <sheetName val="data base 16-17"/>
      <sheetName val="Data base 22-23"/>
      <sheetName val="data"/>
      <sheetName val="04REL"/>
    </sheetNames>
    <sheetDataSet>
      <sheetData sheetId="0">
        <row r="1">
          <cell r="B1" t="str">
            <v>NAME OF MATERIAL</v>
          </cell>
        </row>
      </sheetData>
      <sheetData sheetId="1">
        <row r="1">
          <cell r="B1" t="str">
            <v>NAME OF MATERIAL</v>
          </cell>
        </row>
      </sheetData>
      <sheetData sheetId="2">
        <row r="1">
          <cell r="B1" t="str">
            <v>NAME OF MATERIAL</v>
          </cell>
        </row>
      </sheetData>
      <sheetData sheetId="3">
        <row r="1">
          <cell r="B1" t="str">
            <v>NAME OF MATERIAL</v>
          </cell>
        </row>
      </sheetData>
      <sheetData sheetId="4">
        <row r="1">
          <cell r="B1" t="str">
            <v>NAME OF MATERIAL</v>
          </cell>
        </row>
      </sheetData>
      <sheetData sheetId="5">
        <row r="1">
          <cell r="B1" t="str">
            <v>NAME OF MATERIAL</v>
          </cell>
        </row>
      </sheetData>
      <sheetData sheetId="6">
        <row r="1">
          <cell r="B1" t="str">
            <v>NAME OF MATERIAL</v>
          </cell>
        </row>
      </sheetData>
      <sheetData sheetId="7">
        <row r="1">
          <cell r="B1" t="str">
            <v>NAME OF MATERIAL</v>
          </cell>
        </row>
      </sheetData>
      <sheetData sheetId="8">
        <row r="1">
          <cell r="B1" t="str">
            <v>NAME OF MATERIAL</v>
          </cell>
        </row>
      </sheetData>
      <sheetData sheetId="9">
        <row r="1">
          <cell r="B1" t="str">
            <v>NAME OF MATERIAL</v>
          </cell>
        </row>
      </sheetData>
      <sheetData sheetId="10" refreshError="1">
        <row r="1">
          <cell r="B1" t="str">
            <v>NAME OF MATERIAL</v>
          </cell>
        </row>
        <row r="5">
          <cell r="B5" t="str">
            <v>33 kV Pin Insulators with G.I. Pins</v>
          </cell>
          <cell r="C5" t="str">
            <v>No</v>
          </cell>
          <cell r="D5">
            <v>333.82</v>
          </cell>
          <cell r="E5">
            <v>48.136843999999996</v>
          </cell>
          <cell r="F5">
            <v>381.95684399999999</v>
          </cell>
        </row>
        <row r="6">
          <cell r="B6" t="str">
            <v>22 kV Pin Insulators with G.I. Pins</v>
          </cell>
          <cell r="C6" t="str">
            <v>No</v>
          </cell>
          <cell r="D6">
            <v>277.33999999999997</v>
          </cell>
          <cell r="E6">
            <v>39.992427999999997</v>
          </cell>
          <cell r="F6">
            <v>317.33242799999999</v>
          </cell>
        </row>
        <row r="7">
          <cell r="B7" t="str">
            <v>11 kV Pin Insulators with G.I. Pins</v>
          </cell>
          <cell r="C7" t="str">
            <v>No</v>
          </cell>
          <cell r="D7">
            <v>72.36</v>
          </cell>
          <cell r="E7">
            <v>10.434312</v>
          </cell>
          <cell r="F7">
            <v>82.794312000000005</v>
          </cell>
        </row>
        <row r="8">
          <cell r="B8" t="str">
            <v>Antifog type Disc.Insulators 7000 Kg.for highly polluted area</v>
          </cell>
          <cell r="C8" t="str">
            <v>Nos</v>
          </cell>
          <cell r="D8">
            <v>493.46199999999999</v>
          </cell>
          <cell r="E8">
            <v>71.1572204</v>
          </cell>
          <cell r="F8">
            <v>564.61922040000002</v>
          </cell>
        </row>
        <row r="9">
          <cell r="B9" t="str">
            <v>Disc Insulator 11 KV 7000 KG.</v>
          </cell>
          <cell r="C9" t="str">
            <v>Nos</v>
          </cell>
          <cell r="D9">
            <v>227.11</v>
          </cell>
          <cell r="E9">
            <v>32.749262000000002</v>
          </cell>
          <cell r="F9">
            <v>259.859262</v>
          </cell>
        </row>
        <row r="10">
          <cell r="B10" t="str">
            <v>Disc Insulator 11 KV 4500 KG.</v>
          </cell>
          <cell r="C10" t="str">
            <v>Nos</v>
          </cell>
          <cell r="D10">
            <v>193</v>
          </cell>
          <cell r="E10">
            <v>27.8306</v>
          </cell>
          <cell r="F10">
            <v>220.8306</v>
          </cell>
        </row>
        <row r="11">
          <cell r="B11" t="str">
            <v>L.T.Shackle Insulator</v>
          </cell>
          <cell r="C11" t="str">
            <v>Nos</v>
          </cell>
          <cell r="D11" t="str">
            <v>-</v>
          </cell>
          <cell r="E11">
            <v>0</v>
          </cell>
          <cell r="F11">
            <v>6.6120000000000001</v>
          </cell>
        </row>
        <row r="12">
          <cell r="B12" t="str">
            <v>L.T.Shackle hardware</v>
          </cell>
          <cell r="C12" t="str">
            <v>Pair</v>
          </cell>
          <cell r="D12">
            <v>22.02</v>
          </cell>
          <cell r="E12">
            <v>3.175284</v>
          </cell>
          <cell r="F12">
            <v>25.195284000000001</v>
          </cell>
        </row>
        <row r="13">
          <cell r="B13" t="str">
            <v>Stay Insulators</v>
          </cell>
          <cell r="C13" t="str">
            <v>No</v>
          </cell>
          <cell r="D13" t="str">
            <v>-</v>
          </cell>
          <cell r="E13">
            <v>0</v>
          </cell>
          <cell r="F13">
            <v>4.63</v>
          </cell>
        </row>
        <row r="14">
          <cell r="B14" t="str">
            <v>H.T.Stay Set</v>
          </cell>
          <cell r="C14" t="str">
            <v>Set</v>
          </cell>
          <cell r="D14">
            <v>453.27</v>
          </cell>
          <cell r="E14">
            <v>65.361533999999992</v>
          </cell>
          <cell r="F14">
            <v>518.63153399999999</v>
          </cell>
        </row>
        <row r="15">
          <cell r="B15" t="str">
            <v>L.T. Stay sets</v>
          </cell>
          <cell r="C15" t="str">
            <v>Set</v>
          </cell>
          <cell r="D15">
            <v>427.96</v>
          </cell>
          <cell r="E15">
            <v>61.711831999999994</v>
          </cell>
          <cell r="F15">
            <v>489.67183199999999</v>
          </cell>
        </row>
        <row r="16">
          <cell r="B16" t="str">
            <v>Earthing Sets H.T</v>
          </cell>
          <cell r="C16" t="str">
            <v>Set</v>
          </cell>
          <cell r="D16">
            <v>207.29</v>
          </cell>
          <cell r="E16">
            <v>29.891217999999999</v>
          </cell>
          <cell r="F16">
            <v>237.181218</v>
          </cell>
        </row>
        <row r="17">
          <cell r="B17" t="str">
            <v>Earthing Sets L.T.</v>
          </cell>
          <cell r="C17" t="str">
            <v>Set</v>
          </cell>
          <cell r="D17">
            <v>100.44</v>
          </cell>
          <cell r="E17">
            <v>14.483447999999999</v>
          </cell>
          <cell r="F17">
            <v>114.92344799999999</v>
          </cell>
        </row>
        <row r="18">
          <cell r="B18" t="str">
            <v>W.P.Wire 10 mm2 T/C 1100 V Grade</v>
          </cell>
          <cell r="C18" t="str">
            <v>Coil</v>
          </cell>
          <cell r="D18">
            <v>1632.4485</v>
          </cell>
          <cell r="E18">
            <v>235.39907369999997</v>
          </cell>
          <cell r="F18">
            <v>1867.8475736999999</v>
          </cell>
        </row>
        <row r="19">
          <cell r="B19" t="str">
            <v>do-         4 mm2 T/C 1100 V Grade</v>
          </cell>
          <cell r="C19" t="str">
            <v>Coil</v>
          </cell>
          <cell r="D19">
            <v>786.15440000000001</v>
          </cell>
          <cell r="E19">
            <v>113.36346447999999</v>
          </cell>
          <cell r="F19">
            <v>899.51786447999996</v>
          </cell>
        </row>
        <row r="20">
          <cell r="B20" t="str">
            <v>do-       2.5 mm2 T/C 1100 V Grade</v>
          </cell>
          <cell r="C20" t="str">
            <v>Coil</v>
          </cell>
          <cell r="D20">
            <v>491.05279999999999</v>
          </cell>
          <cell r="E20">
            <v>70.809813759999997</v>
          </cell>
          <cell r="F20">
            <v>561.86261375999993</v>
          </cell>
        </row>
        <row r="21">
          <cell r="B21" t="str">
            <v>do-       1.5 mm2 T/C 1100 V Grade</v>
          </cell>
          <cell r="C21" t="str">
            <v>Coil</v>
          </cell>
          <cell r="D21">
            <v>412.97660000000002</v>
          </cell>
          <cell r="E21">
            <v>59.551225719999998</v>
          </cell>
          <cell r="F21">
            <v>472.52782572000001</v>
          </cell>
        </row>
        <row r="22">
          <cell r="B22" t="str">
            <v>L.T. PVC armoured cable 3 1/2 C 50 sq.mm.</v>
          </cell>
          <cell r="C22" t="str">
            <v>RMT</v>
          </cell>
          <cell r="D22">
            <v>149.31578200000001</v>
          </cell>
          <cell r="E22">
            <v>21.531335764400001</v>
          </cell>
          <cell r="F22">
            <v>170.84711776440002</v>
          </cell>
        </row>
        <row r="23">
          <cell r="B23" t="str">
            <v>L.T. PVC armoured cable 3 1/2 C 35 sq.mm.</v>
          </cell>
          <cell r="C23" t="str">
            <v>RMT</v>
          </cell>
          <cell r="D23">
            <v>111.76893</v>
          </cell>
          <cell r="E23">
            <v>16.117079705999998</v>
          </cell>
          <cell r="F23">
            <v>127.886009706</v>
          </cell>
        </row>
        <row r="24">
          <cell r="B24" t="str">
            <v>L.T.PVC Armoured cable 4core 16sq.mm.</v>
          </cell>
          <cell r="C24" t="str">
            <v>RMT</v>
          </cell>
          <cell r="D24">
            <v>77.141301999999996</v>
          </cell>
          <cell r="E24">
            <v>11.123775748399998</v>
          </cell>
          <cell r="F24">
            <v>88.265077748399989</v>
          </cell>
        </row>
        <row r="25">
          <cell r="B25" t="str">
            <v>L.T. PVC armoured cable 2/C 16 Sq.mm</v>
          </cell>
          <cell r="C25" t="str">
            <v>RMT</v>
          </cell>
          <cell r="D25">
            <v>49.473004000000003</v>
          </cell>
          <cell r="E25">
            <v>7.1340071768</v>
          </cell>
          <cell r="F25">
            <v>56.6070111768</v>
          </cell>
        </row>
        <row r="26">
          <cell r="B26" t="str">
            <v>L.T. XLPE cable 3.5 Core 300 mm2</v>
          </cell>
          <cell r="C26" t="str">
            <v>RMT</v>
          </cell>
          <cell r="D26">
            <v>604.79975200000001</v>
          </cell>
          <cell r="E26">
            <v>87.212124238399994</v>
          </cell>
          <cell r="F26">
            <v>692.01187623839996</v>
          </cell>
        </row>
        <row r="27">
          <cell r="B27" t="str">
            <v>L.T. XLPE cable 3.5 Core 240 mm2</v>
          </cell>
          <cell r="C27" t="str">
            <v>RMT</v>
          </cell>
          <cell r="D27">
            <v>491.979624</v>
          </cell>
          <cell r="E27">
            <v>70.943461780799993</v>
          </cell>
          <cell r="F27">
            <v>562.92308578079997</v>
          </cell>
        </row>
        <row r="28">
          <cell r="B28" t="str">
            <v>L.T. XLPE Armoured cable185 sq.mm.</v>
          </cell>
          <cell r="C28" t="str">
            <v>RMT</v>
          </cell>
          <cell r="D28">
            <v>389.73898400000002</v>
          </cell>
          <cell r="E28">
            <v>56.200361492799999</v>
          </cell>
          <cell r="F28">
            <v>445.93934549280004</v>
          </cell>
        </row>
        <row r="29">
          <cell r="B29" t="str">
            <v>L.T.XLPE Armoured cable120 sq.mm.</v>
          </cell>
          <cell r="C29" t="str">
            <v>RMT</v>
          </cell>
          <cell r="D29">
            <v>265.10682400000002</v>
          </cell>
          <cell r="E29">
            <v>38.228404020799999</v>
          </cell>
          <cell r="F29">
            <v>303.3352280208</v>
          </cell>
        </row>
        <row r="30">
          <cell r="B30" t="str">
            <v>L.T.XLPE Armoured cable70 sq.mm.</v>
          </cell>
          <cell r="C30" t="str">
            <v>RMT</v>
          </cell>
          <cell r="D30">
            <v>160.45592800000003</v>
          </cell>
          <cell r="E30">
            <v>23.137744817600002</v>
          </cell>
          <cell r="F30">
            <v>183.59367281760004</v>
          </cell>
        </row>
        <row r="31">
          <cell r="B31" t="str">
            <v>L.T.Aerial bunched cable(3x120)</v>
          </cell>
          <cell r="C31" t="str">
            <v>RMT</v>
          </cell>
          <cell r="D31">
            <v>229.22872799999999</v>
          </cell>
          <cell r="E31">
            <v>33.054782577599994</v>
          </cell>
          <cell r="F31">
            <v>262.2835105776</v>
          </cell>
        </row>
        <row r="32">
          <cell r="B32" t="str">
            <v>L.T.Aerial bunched cable(3x70)</v>
          </cell>
          <cell r="C32" t="str">
            <v>RMT</v>
          </cell>
          <cell r="D32">
            <v>146.90985599999999</v>
          </cell>
          <cell r="E32">
            <v>21.184401235199999</v>
          </cell>
          <cell r="F32">
            <v>168.09425723519999</v>
          </cell>
        </row>
        <row r="33">
          <cell r="B33" t="str">
            <v>L.T.Aerial bunched cable(3x50)</v>
          </cell>
          <cell r="C33" t="str">
            <v>RMT</v>
          </cell>
          <cell r="D33">
            <v>109.043792</v>
          </cell>
          <cell r="E33">
            <v>15.724114806399999</v>
          </cell>
          <cell r="F33">
            <v>124.76790680639999</v>
          </cell>
        </row>
        <row r="34">
          <cell r="B34" t="str">
            <v>XLPE Cable 33 KV, 3 C / 300 mm sq.</v>
          </cell>
          <cell r="C34" t="str">
            <v>RMT</v>
          </cell>
          <cell r="D34">
            <v>1759.33844</v>
          </cell>
          <cell r="E34">
            <v>253.69660304799999</v>
          </cell>
          <cell r="F34">
            <v>2013.035043048</v>
          </cell>
        </row>
        <row r="35">
          <cell r="B35" t="str">
            <v>XLPE Cable 22 KV, 3 C / 300 mm sq.</v>
          </cell>
          <cell r="C35" t="str">
            <v>RMT</v>
          </cell>
          <cell r="D35">
            <v>1367.33844</v>
          </cell>
          <cell r="E35">
            <v>197.17020304799999</v>
          </cell>
          <cell r="F35">
            <v>1564.5086430480001</v>
          </cell>
        </row>
        <row r="36">
          <cell r="B36" t="str">
            <v>XLPE Cable 22 KV, 3 C / 240 mm sq.</v>
          </cell>
          <cell r="C36" t="str">
            <v>RMT</v>
          </cell>
          <cell r="D36">
            <v>1266.438856</v>
          </cell>
          <cell r="E36">
            <v>182.62048303519998</v>
          </cell>
          <cell r="F36">
            <v>1449.0593390352001</v>
          </cell>
        </row>
        <row r="37">
          <cell r="B37" t="str">
            <v>XLPE Cable 22 KV, 3 C / 95 mm sq.</v>
          </cell>
          <cell r="C37" t="str">
            <v>RMT</v>
          </cell>
          <cell r="D37">
            <v>767.90962400000001</v>
          </cell>
          <cell r="E37">
            <v>110.7325677808</v>
          </cell>
          <cell r="F37">
            <v>878.64219178079998</v>
          </cell>
        </row>
        <row r="38">
          <cell r="B38" t="str">
            <v>XLPE Cable 11 kV 3C 400 sq.mm.</v>
          </cell>
          <cell r="C38" t="str">
            <v>RMT</v>
          </cell>
          <cell r="D38">
            <v>1409.9574560000001</v>
          </cell>
          <cell r="E38">
            <v>203.31586515520002</v>
          </cell>
          <cell r="F38">
            <v>1613.2733211552002</v>
          </cell>
        </row>
        <row r="39">
          <cell r="B39" t="str">
            <v>XLPE Cable 11 KV, 3 C / 300 mm sq.</v>
          </cell>
          <cell r="C39" t="str">
            <v>RMT</v>
          </cell>
          <cell r="D39">
            <v>1141.33844</v>
          </cell>
          <cell r="E39">
            <v>164.58100304799999</v>
          </cell>
          <cell r="F39">
            <v>1305.9194430479999</v>
          </cell>
        </row>
        <row r="40">
          <cell r="B40" t="str">
            <v>XLPE Cable 11 KV, 3 C / 240 mm sq.</v>
          </cell>
          <cell r="C40" t="str">
            <v>RMT</v>
          </cell>
          <cell r="D40">
            <v>957.43885599999999</v>
          </cell>
          <cell r="E40">
            <v>138.0626830352</v>
          </cell>
          <cell r="F40">
            <v>1095.5015390352</v>
          </cell>
        </row>
        <row r="41">
          <cell r="B41" t="str">
            <v>XLPE Cable 11 KV, 3 C / 185 mm sq.</v>
          </cell>
          <cell r="C41" t="str">
            <v>RMT</v>
          </cell>
          <cell r="D41">
            <v>829.68812000000003</v>
          </cell>
          <cell r="E41">
            <v>119.641026904</v>
          </cell>
          <cell r="F41">
            <v>949.32914690400003</v>
          </cell>
        </row>
        <row r="42">
          <cell r="B42" t="str">
            <v>XLPE Cable 11 KV, 3 C / 95 mm sq.</v>
          </cell>
          <cell r="C42" t="str">
            <v>RMT</v>
          </cell>
          <cell r="D42">
            <v>535.90962400000001</v>
          </cell>
          <cell r="E42">
            <v>77.278167780800004</v>
          </cell>
          <cell r="F42">
            <v>613.18779178080001</v>
          </cell>
        </row>
        <row r="43">
          <cell r="B43" t="str">
            <v>XLPE Cable 11 kV 3C 50 sq.mm.</v>
          </cell>
          <cell r="C43" t="str">
            <v>RMT</v>
          </cell>
          <cell r="D43">
            <v>417.45303999999999</v>
          </cell>
          <cell r="E43">
            <v>60.196728367999995</v>
          </cell>
          <cell r="F43">
            <v>477.64976836799997</v>
          </cell>
        </row>
        <row r="44">
          <cell r="B44" t="str">
            <v>XLPE Cable 11 kV 3C 35 sq.mm.</v>
          </cell>
          <cell r="C44" t="str">
            <v>RMT</v>
          </cell>
          <cell r="D44">
            <v>352.07028800000001</v>
          </cell>
          <cell r="E44">
            <v>50.768535529600001</v>
          </cell>
          <cell r="F44">
            <v>402.83882352960001</v>
          </cell>
        </row>
        <row r="45">
          <cell r="B45" t="str">
            <v>Armoured Copper control cable 7Cx2.5 sq.mm.</v>
          </cell>
          <cell r="C45" t="str">
            <v>RMT</v>
          </cell>
          <cell r="D45">
            <v>107.15008</v>
          </cell>
          <cell r="E45">
            <v>15.451041536</v>
          </cell>
          <cell r="F45">
            <v>122.60112153600001</v>
          </cell>
        </row>
        <row r="46">
          <cell r="B46" t="str">
            <v>Armoured Copper control cable 2Cx2.5 sq.mm.</v>
          </cell>
          <cell r="C46" t="str">
            <v>RMT</v>
          </cell>
          <cell r="D46">
            <v>52.089839999999995</v>
          </cell>
          <cell r="E46">
            <v>7.5113549279999994</v>
          </cell>
          <cell r="F46">
            <v>59.601194927999998</v>
          </cell>
        </row>
        <row r="47">
          <cell r="B47" t="str">
            <v>19 C X 2.5 sq mm  Copper Cable</v>
          </cell>
          <cell r="C47" t="str">
            <v>RMT</v>
          </cell>
          <cell r="D47">
            <v>255.63</v>
          </cell>
          <cell r="E47">
            <v>36.861846</v>
          </cell>
          <cell r="F47">
            <v>292.49184600000001</v>
          </cell>
        </row>
        <row r="48">
          <cell r="B48" t="str">
            <v>12 C X 2.5 sq mm  Copper Cable</v>
          </cell>
          <cell r="C48" t="str">
            <v>RMT</v>
          </cell>
          <cell r="D48">
            <v>142.38903999999999</v>
          </cell>
          <cell r="E48">
            <v>20.532499567999999</v>
          </cell>
          <cell r="F48">
            <v>162.92153956799999</v>
          </cell>
        </row>
        <row r="49">
          <cell r="B49" t="str">
            <v>Un-Armoured Copper control cable 7Cx2.5 sq.mm.</v>
          </cell>
          <cell r="C49" t="str">
            <v>RMT</v>
          </cell>
          <cell r="D49">
            <v>89.095079999999996</v>
          </cell>
          <cell r="E49">
            <v>12.847510536</v>
          </cell>
          <cell r="F49">
            <v>101.942590536</v>
          </cell>
        </row>
        <row r="50">
          <cell r="B50" t="str">
            <v>4 C X 2.5 sq mm  Copper Cable</v>
          </cell>
          <cell r="C50" t="str">
            <v>RMT</v>
          </cell>
          <cell r="D50">
            <v>58.332180000000001</v>
          </cell>
          <cell r="E50">
            <v>8.4115003559999995</v>
          </cell>
          <cell r="F50">
            <v>66.743680355999999</v>
          </cell>
        </row>
        <row r="51">
          <cell r="B51" t="str">
            <v>2 C X 2.5 sq mm  Copper Cable</v>
          </cell>
          <cell r="C51" t="str">
            <v>RMT</v>
          </cell>
          <cell r="D51">
            <v>34.844839999999998</v>
          </cell>
          <cell r="E51">
            <v>5.0246259279999999</v>
          </cell>
          <cell r="F51">
            <v>39.869465927999997</v>
          </cell>
        </row>
        <row r="52">
          <cell r="B52" t="str">
            <v>L.T. PVC armoured cable 2/C 50 Sq.mm</v>
          </cell>
          <cell r="C52" t="str">
            <v>KM</v>
          </cell>
          <cell r="D52">
            <v>86338.009000000005</v>
          </cell>
          <cell r="E52">
            <v>12449.940897800001</v>
          </cell>
          <cell r="F52">
            <v>98787.949897800005</v>
          </cell>
        </row>
        <row r="53">
          <cell r="B53" t="str">
            <v>R.S. service connection pipe 25 mm dia</v>
          </cell>
          <cell r="C53" t="str">
            <v>Mtr</v>
          </cell>
          <cell r="D53">
            <v>0</v>
          </cell>
          <cell r="E53">
            <v>0</v>
          </cell>
          <cell r="F53">
            <v>0</v>
          </cell>
        </row>
        <row r="54">
          <cell r="B54" t="str">
            <v>R.S. service connection pipe 20 mm dia</v>
          </cell>
          <cell r="C54" t="str">
            <v>Mtr.</v>
          </cell>
          <cell r="D54">
            <v>0</v>
          </cell>
          <cell r="E54">
            <v>0</v>
          </cell>
          <cell r="F54">
            <v>0</v>
          </cell>
        </row>
        <row r="55">
          <cell r="B55" t="str">
            <v>33 KV Pin Insulators{CD 840mm]</v>
          </cell>
          <cell r="C55" t="str">
            <v>No.</v>
          </cell>
          <cell r="D55">
            <v>355.21100000000001</v>
          </cell>
          <cell r="E55">
            <v>51.221426200000003</v>
          </cell>
          <cell r="F55">
            <v>406.43242620000001</v>
          </cell>
        </row>
        <row r="56">
          <cell r="B56" t="str">
            <v>33 KV Pin Insulators{CD 840mm]</v>
          </cell>
          <cell r="C56" t="str">
            <v>No.</v>
          </cell>
          <cell r="D56">
            <v>355.21100000000001</v>
          </cell>
          <cell r="E56">
            <v>51.221426000000001</v>
          </cell>
          <cell r="F56">
            <v>406.43242600000002</v>
          </cell>
        </row>
        <row r="57">
          <cell r="B57" t="str">
            <v>Material Description</v>
          </cell>
          <cell r="C57" t="str">
            <v>Unit</v>
          </cell>
          <cell r="D57" t="str">
            <v>Ex-works</v>
          </cell>
          <cell r="E57" t="str">
            <v>Excise</v>
          </cell>
          <cell r="F57" t="str">
            <v>Total Rate per unit As on Jul 08</v>
          </cell>
        </row>
        <row r="58">
          <cell r="B58" t="str">
            <v xml:space="preserve">S.P.Static Meter 5-30 A with LCD display with Box   </v>
          </cell>
          <cell r="C58" t="str">
            <v>No.</v>
          </cell>
          <cell r="D58">
            <v>632.46</v>
          </cell>
          <cell r="E58">
            <v>91.200732000000002</v>
          </cell>
          <cell r="F58">
            <v>723.66073200000005</v>
          </cell>
        </row>
        <row r="59">
          <cell r="B59" t="str">
            <v>S.P.Static Meter 5-30 A With LCD Display without Box</v>
          </cell>
          <cell r="C59" t="str">
            <v>No.</v>
          </cell>
          <cell r="D59">
            <v>537.64</v>
          </cell>
          <cell r="E59">
            <v>77.527687999999998</v>
          </cell>
          <cell r="F59">
            <v>615.167688</v>
          </cell>
        </row>
        <row r="60">
          <cell r="B60" t="str">
            <v>S.P.Static Meter 10-60 A with LCD Display with Box</v>
          </cell>
          <cell r="C60" t="str">
            <v>No.</v>
          </cell>
          <cell r="D60">
            <v>942.83</v>
          </cell>
          <cell r="E60">
            <v>0</v>
          </cell>
          <cell r="F60">
            <v>942.83</v>
          </cell>
        </row>
        <row r="61">
          <cell r="B61" t="str">
            <v xml:space="preserve">T.P.Meter 10-40 A Static type with KWH &amp; KVAMD </v>
          </cell>
          <cell r="C61" t="str">
            <v>No.</v>
          </cell>
          <cell r="D61">
            <v>2136.63</v>
          </cell>
          <cell r="E61">
            <v>0</v>
          </cell>
          <cell r="F61">
            <v>2136.63</v>
          </cell>
        </row>
        <row r="62">
          <cell r="B62" t="str">
            <v>C.T.Op Metering Unit of 50/5A rating with electronic type meter, cabinet etc.</v>
          </cell>
          <cell r="C62" t="str">
            <v>Set</v>
          </cell>
          <cell r="D62">
            <v>22610</v>
          </cell>
          <cell r="E62">
            <v>3260.3620000000001</v>
          </cell>
          <cell r="F62">
            <v>25870.362000000001</v>
          </cell>
        </row>
        <row r="63">
          <cell r="B63" t="str">
            <v>C.T.Op Metering Unit of 100/5A rating with electronic type meter, cabinet etc.</v>
          </cell>
          <cell r="C63" t="str">
            <v>Set</v>
          </cell>
          <cell r="D63">
            <v>22665.72</v>
          </cell>
          <cell r="E63">
            <v>3268.3968239999999</v>
          </cell>
          <cell r="F63">
            <v>25934.116824000001</v>
          </cell>
        </row>
        <row r="64">
          <cell r="B64" t="str">
            <v>C.T.Operated Electronic Meter 50/5A with Communication Port RS-232.</v>
          </cell>
          <cell r="C64" t="str">
            <v>No</v>
          </cell>
          <cell r="D64">
            <v>3822.22</v>
          </cell>
          <cell r="E64">
            <v>551.1641239999999</v>
          </cell>
          <cell r="F64">
            <v>4373.3841240000002</v>
          </cell>
        </row>
        <row r="65">
          <cell r="B65" t="str">
            <v>C.T.Operated Electronic Meter 100/5A with Communication Port RS-232.</v>
          </cell>
          <cell r="C65" t="str">
            <v>No.</v>
          </cell>
          <cell r="D65">
            <v>3690</v>
          </cell>
          <cell r="E65">
            <v>532.09799999999996</v>
          </cell>
          <cell r="F65">
            <v>4222.098</v>
          </cell>
        </row>
        <row r="66">
          <cell r="B66" t="str">
            <v>H.T.Static Three Vector T.O.D. Meter</v>
          </cell>
          <cell r="C66" t="str">
            <v>No</v>
          </cell>
          <cell r="D66">
            <v>3315</v>
          </cell>
          <cell r="E66">
            <v>478.02299999999997</v>
          </cell>
          <cell r="F66">
            <v>3793.0230000000001</v>
          </cell>
        </row>
        <row r="67">
          <cell r="B67" t="str">
            <v>L.T. C.T. Operated Meter Box [without CT &amp; Meter]</v>
          </cell>
          <cell r="C67" t="str">
            <v>No.</v>
          </cell>
          <cell r="D67">
            <v>1489.81</v>
          </cell>
          <cell r="E67">
            <v>214.83060199999997</v>
          </cell>
          <cell r="F67">
            <v>1704.6406019999999</v>
          </cell>
        </row>
        <row r="68">
          <cell r="B68" t="str">
            <v xml:space="preserve">L.T. Current Transformer. 500/5A  </v>
          </cell>
          <cell r="C68" t="str">
            <v>No.</v>
          </cell>
          <cell r="D68">
            <v>193</v>
          </cell>
          <cell r="E68">
            <v>0</v>
          </cell>
          <cell r="F68">
            <v>193</v>
          </cell>
        </row>
        <row r="69">
          <cell r="B69" t="str">
            <v xml:space="preserve">L.T. Current Transformer. 300/5A </v>
          </cell>
          <cell r="C69" t="str">
            <v>No.</v>
          </cell>
          <cell r="D69">
            <v>193</v>
          </cell>
          <cell r="E69">
            <v>0</v>
          </cell>
          <cell r="F69">
            <v>193</v>
          </cell>
        </row>
        <row r="70">
          <cell r="B70" t="str">
            <v xml:space="preserve">L.T. Current Transformer. 200/5A </v>
          </cell>
          <cell r="C70" t="str">
            <v>No.</v>
          </cell>
          <cell r="D70">
            <v>148</v>
          </cell>
          <cell r="E70">
            <v>21.3416</v>
          </cell>
          <cell r="F70">
            <v>169.3416</v>
          </cell>
        </row>
        <row r="71">
          <cell r="B71" t="str">
            <v>L.T.Dist.Boxes 25/63 KVA with MCCB</v>
          </cell>
          <cell r="C71" t="str">
            <v>No</v>
          </cell>
          <cell r="D71">
            <v>18289.55</v>
          </cell>
          <cell r="E71">
            <v>2637.35311</v>
          </cell>
          <cell r="F71">
            <v>20926.903109999999</v>
          </cell>
        </row>
        <row r="72">
          <cell r="B72" t="str">
            <v>L.T.Dist.Boxes 25/63 KVA with KITKAT</v>
          </cell>
          <cell r="C72" t="str">
            <v>No</v>
          </cell>
          <cell r="D72">
            <v>16406.75</v>
          </cell>
          <cell r="E72">
            <v>2365.8533499999999</v>
          </cell>
          <cell r="F72">
            <v>18772.603350000001</v>
          </cell>
        </row>
        <row r="73">
          <cell r="B73" t="str">
            <v>L.T.Dist.Boxes 100 KVA with MCCB</v>
          </cell>
          <cell r="C73" t="str">
            <v>No</v>
          </cell>
          <cell r="D73">
            <v>18281.349999999999</v>
          </cell>
          <cell r="E73">
            <v>2636.1706699999995</v>
          </cell>
          <cell r="F73">
            <v>20917.520669999998</v>
          </cell>
        </row>
        <row r="74">
          <cell r="B74" t="str">
            <v>L.T.Dist.Boxes 100 KVA with KITKAT</v>
          </cell>
          <cell r="C74" t="str">
            <v>No</v>
          </cell>
          <cell r="D74">
            <v>17159.34</v>
          </cell>
          <cell r="E74">
            <v>2474.3768279999999</v>
          </cell>
          <cell r="F74">
            <v>19633.716828000001</v>
          </cell>
        </row>
        <row r="75">
          <cell r="B75" t="str">
            <v>L.T.Dist.Boxes 200 KVA with MCCB</v>
          </cell>
          <cell r="C75" t="str">
            <v>No</v>
          </cell>
          <cell r="D75">
            <v>34325.300000000003</v>
          </cell>
          <cell r="E75">
            <v>4949.7082600000003</v>
          </cell>
          <cell r="F75">
            <v>39275.008260000002</v>
          </cell>
        </row>
        <row r="76">
          <cell r="B76" t="str">
            <v>Common Meter Reading Instru. for Static Meters.</v>
          </cell>
          <cell r="C76" t="str">
            <v>No</v>
          </cell>
          <cell r="D76">
            <v>25767.61</v>
          </cell>
          <cell r="E76">
            <v>3715.6893620000001</v>
          </cell>
          <cell r="F76">
            <v>29483.299362000002</v>
          </cell>
        </row>
        <row r="77">
          <cell r="B77" t="str">
            <v>Single Phase Distribution Box 15/25 KVA</v>
          </cell>
          <cell r="C77" t="str">
            <v>No</v>
          </cell>
          <cell r="D77">
            <v>2651.32</v>
          </cell>
          <cell r="E77">
            <v>382.32034400000003</v>
          </cell>
          <cell r="F77">
            <v>3033.6403440000004</v>
          </cell>
        </row>
        <row r="80">
          <cell r="B80" t="str">
            <v>Single Phase Distribution Box 15/25 KVA</v>
          </cell>
          <cell r="C80" t="str">
            <v>No</v>
          </cell>
          <cell r="D80">
            <v>2651.32</v>
          </cell>
          <cell r="E80">
            <v>382.32034399999998</v>
          </cell>
          <cell r="F80">
            <v>3033.6403439999999</v>
          </cell>
        </row>
        <row r="81">
          <cell r="B81" t="str">
            <v>Item</v>
          </cell>
          <cell r="C81" t="str">
            <v>Size</v>
          </cell>
          <cell r="D81">
            <v>0</v>
          </cell>
          <cell r="E81">
            <v>0</v>
          </cell>
          <cell r="F81" t="str">
            <v>Ex. Work Rate</v>
          </cell>
        </row>
        <row r="82">
          <cell r="B82" t="str">
            <v>Ant To Ant</v>
          </cell>
          <cell r="C82" t="str">
            <v>50 SQ. MM</v>
          </cell>
          <cell r="D82">
            <v>0</v>
          </cell>
          <cell r="E82">
            <v>0</v>
          </cell>
          <cell r="F82">
            <v>125</v>
          </cell>
        </row>
        <row r="83">
          <cell r="B83" t="str">
            <v>GNAT To GNAT</v>
          </cell>
          <cell r="C83" t="str">
            <v xml:space="preserve">25 SQ. MM </v>
          </cell>
          <cell r="D83">
            <v>0</v>
          </cell>
          <cell r="E83">
            <v>0</v>
          </cell>
          <cell r="F83">
            <v>125</v>
          </cell>
        </row>
        <row r="84">
          <cell r="B84" t="str">
            <v>WEASEL TO WEASEL</v>
          </cell>
          <cell r="C84" t="str">
            <v>0.03 SQ. INCH</v>
          </cell>
          <cell r="D84">
            <v>0</v>
          </cell>
          <cell r="E84">
            <v>0</v>
          </cell>
          <cell r="F84">
            <v>150</v>
          </cell>
        </row>
        <row r="85">
          <cell r="B85" t="str">
            <v>WEASEL To ANT/ GNAT</v>
          </cell>
          <cell r="C85" t="str">
            <v>0.03 SQ. INCH</v>
          </cell>
          <cell r="D85">
            <v>0</v>
          </cell>
          <cell r="E85">
            <v>0</v>
          </cell>
          <cell r="F85">
            <v>155</v>
          </cell>
        </row>
        <row r="86">
          <cell r="B86" t="str">
            <v>RABIT To RABIT</v>
          </cell>
          <cell r="C86" t="str">
            <v>0.05 SQ. Inch</v>
          </cell>
          <cell r="D86">
            <v>0</v>
          </cell>
          <cell r="E86">
            <v>0</v>
          </cell>
          <cell r="F86">
            <v>150</v>
          </cell>
        </row>
        <row r="87">
          <cell r="B87" t="str">
            <v>DOG TO DOG</v>
          </cell>
          <cell r="C87" t="str">
            <v>0.1SQ. INCH</v>
          </cell>
          <cell r="D87">
            <v>0</v>
          </cell>
          <cell r="E87">
            <v>0</v>
          </cell>
          <cell r="F87">
            <v>750</v>
          </cell>
        </row>
        <row r="88">
          <cell r="B88" t="str">
            <v>RACCON TO RACCON</v>
          </cell>
          <cell r="C88" t="str">
            <v>0.08 SQ. INCH</v>
          </cell>
          <cell r="D88">
            <v>0</v>
          </cell>
          <cell r="E88">
            <v>0</v>
          </cell>
          <cell r="F88">
            <v>550</v>
          </cell>
        </row>
        <row r="89">
          <cell r="B89" t="str">
            <v>PANTHER TO PANTHER</v>
          </cell>
          <cell r="C89" t="str">
            <v>0.2 SQ. INCH</v>
          </cell>
          <cell r="D89">
            <v>0</v>
          </cell>
          <cell r="E89">
            <v>0</v>
          </cell>
          <cell r="F89">
            <v>1000</v>
          </cell>
        </row>
        <row r="92">
          <cell r="F92">
            <v>1000</v>
          </cell>
        </row>
        <row r="93">
          <cell r="B93" t="str">
            <v>UPDATED RATES OF ITEMS FOR SUPPLIES IN OCT- 07</v>
          </cell>
        </row>
        <row r="94">
          <cell r="B94" t="str">
            <v>Item Code No.</v>
          </cell>
          <cell r="C94" t="str">
            <v>Material</v>
          </cell>
          <cell r="D94" t="str">
            <v>Ex-works</v>
          </cell>
          <cell r="E94" t="str">
            <v>Excise</v>
          </cell>
          <cell r="F94" t="str">
            <v>Total Rate per unit As on Jul 08</v>
          </cell>
        </row>
        <row r="95">
          <cell r="B95" t="str">
            <v>ACSR Panther</v>
          </cell>
          <cell r="C95" t="str">
            <v>Rmt</v>
          </cell>
          <cell r="D95">
            <v>112.63947</v>
          </cell>
          <cell r="E95">
            <v>16.242611574000001</v>
          </cell>
          <cell r="F95">
            <v>128.88208157400001</v>
          </cell>
        </row>
        <row r="96">
          <cell r="B96" t="str">
            <v>ACSR Dog</v>
          </cell>
          <cell r="C96" t="str">
            <v>Rmt</v>
          </cell>
          <cell r="D96">
            <v>52.050229999999999</v>
          </cell>
          <cell r="E96">
            <v>7.5056431659999996</v>
          </cell>
          <cell r="F96">
            <v>59.555873165999998</v>
          </cell>
        </row>
        <row r="97">
          <cell r="B97" t="str">
            <v>ACSR Weasel</v>
          </cell>
          <cell r="C97" t="str">
            <v>Rmt</v>
          </cell>
          <cell r="D97">
            <v>16.23949</v>
          </cell>
          <cell r="E97">
            <v>2.3417344579999999</v>
          </cell>
          <cell r="F97">
            <v>18.581224458000001</v>
          </cell>
        </row>
        <row r="98">
          <cell r="B98" t="str">
            <v>AAC Ant</v>
          </cell>
          <cell r="C98" t="str">
            <v>Rmt</v>
          </cell>
          <cell r="D98">
            <v>22.194179999999999</v>
          </cell>
          <cell r="E98">
            <v>3.2004007559999996</v>
          </cell>
          <cell r="F98">
            <v>25.394580756</v>
          </cell>
        </row>
        <row r="99">
          <cell r="B99" t="str">
            <v>AAC Gnat</v>
          </cell>
          <cell r="C99" t="str">
            <v>Rmt</v>
          </cell>
          <cell r="D99">
            <v>11.636620000000001</v>
          </cell>
          <cell r="E99">
            <v>1.678000604</v>
          </cell>
          <cell r="F99">
            <v>13.314620604</v>
          </cell>
        </row>
        <row r="100">
          <cell r="B100" t="str">
            <v>AAAC 34 mm2</v>
          </cell>
          <cell r="C100" t="str">
            <v>Rmt</v>
          </cell>
          <cell r="D100">
            <v>16.0503</v>
          </cell>
          <cell r="E100">
            <v>2.3144532600000001</v>
          </cell>
          <cell r="F100">
            <v>18.364753260000001</v>
          </cell>
        </row>
        <row r="101">
          <cell r="B101" t="str">
            <v>AAAC 55 mm2</v>
          </cell>
          <cell r="C101" t="str">
            <v>Rmt</v>
          </cell>
          <cell r="D101">
            <v>25.333539999999999</v>
          </cell>
          <cell r="E101">
            <v>3.6530964679999998</v>
          </cell>
          <cell r="F101">
            <v>28.986636468</v>
          </cell>
        </row>
        <row r="102">
          <cell r="B102" t="str">
            <v>AAAC 100 mm2</v>
          </cell>
          <cell r="C102" t="str">
            <v>Rmt</v>
          </cell>
          <cell r="D102">
            <v>46.132910000000003</v>
          </cell>
          <cell r="E102">
            <v>6.6523656220000005</v>
          </cell>
          <cell r="F102">
            <v>52.785275622</v>
          </cell>
        </row>
        <row r="103">
          <cell r="B103" t="str">
            <v>AAAC 232 mm2</v>
          </cell>
          <cell r="C103" t="str">
            <v>Rmt</v>
          </cell>
          <cell r="D103">
            <v>96.1845</v>
          </cell>
          <cell r="E103">
            <v>13.8698049</v>
          </cell>
          <cell r="F103">
            <v>110.05430490000001</v>
          </cell>
        </row>
        <row r="104">
          <cell r="B104" t="str">
            <v>11KV A.B. Switch</v>
          </cell>
          <cell r="C104" t="str">
            <v>Set</v>
          </cell>
          <cell r="D104">
            <v>8376.41</v>
          </cell>
          <cell r="E104">
            <v>1207.878322</v>
          </cell>
          <cell r="F104">
            <v>9584.2883220000003</v>
          </cell>
        </row>
        <row r="105">
          <cell r="B105" t="str">
            <v>22KV A.B.Switch</v>
          </cell>
          <cell r="C105" t="str">
            <v>Set</v>
          </cell>
          <cell r="D105">
            <v>13851.04</v>
          </cell>
          <cell r="E105">
            <v>0</v>
          </cell>
          <cell r="F105">
            <v>13851.04</v>
          </cell>
        </row>
        <row r="106">
          <cell r="B106" t="str">
            <v>11KV H.G.Fuses</v>
          </cell>
          <cell r="C106" t="str">
            <v>Set</v>
          </cell>
          <cell r="D106">
            <v>1953.09</v>
          </cell>
          <cell r="E106">
            <v>0</v>
          </cell>
          <cell r="F106">
            <v>1953.09</v>
          </cell>
        </row>
        <row r="107">
          <cell r="B107" t="str">
            <v>22KV H.G.Fuses</v>
          </cell>
          <cell r="C107" t="str">
            <v>Set</v>
          </cell>
          <cell r="D107">
            <v>4882.8</v>
          </cell>
          <cell r="E107">
            <v>0</v>
          </cell>
          <cell r="F107">
            <v>4882.8</v>
          </cell>
        </row>
        <row r="108">
          <cell r="B108" t="str">
            <v>Strain Hardware for AAAC232 sq.mm.</v>
          </cell>
          <cell r="C108" t="str">
            <v>Set</v>
          </cell>
          <cell r="D108">
            <v>495</v>
          </cell>
          <cell r="E108">
            <v>0</v>
          </cell>
          <cell r="F108">
            <v>495</v>
          </cell>
        </row>
        <row r="109">
          <cell r="B109" t="str">
            <v xml:space="preserve">Strain Hardware for0.2 ACSR </v>
          </cell>
          <cell r="C109" t="str">
            <v>Set</v>
          </cell>
          <cell r="D109">
            <v>538.72</v>
          </cell>
          <cell r="E109">
            <v>0</v>
          </cell>
          <cell r="F109">
            <v>538.72</v>
          </cell>
        </row>
        <row r="110">
          <cell r="B110" t="str">
            <v xml:space="preserve">Suspension Hardware for 0.2 ACSR </v>
          </cell>
          <cell r="C110" t="str">
            <v>Set</v>
          </cell>
          <cell r="D110">
            <v>280</v>
          </cell>
          <cell r="E110">
            <v>0</v>
          </cell>
          <cell r="F110">
            <v>280</v>
          </cell>
        </row>
        <row r="111">
          <cell r="B111" t="str">
            <v>Strain Hardware forWeasel/Squirrel</v>
          </cell>
          <cell r="C111" t="str">
            <v>Set</v>
          </cell>
          <cell r="D111">
            <v>171.76</v>
          </cell>
          <cell r="E111">
            <v>0</v>
          </cell>
          <cell r="F111">
            <v>171.76</v>
          </cell>
        </row>
        <row r="112">
          <cell r="B112" t="str">
            <v>Strain Hardware for Dog0.1 or Equ.AAAC.</v>
          </cell>
          <cell r="C112" t="str">
            <v>Set</v>
          </cell>
          <cell r="D112">
            <v>332.22</v>
          </cell>
          <cell r="E112">
            <v>0</v>
          </cell>
          <cell r="F112">
            <v>332.22</v>
          </cell>
        </row>
        <row r="113">
          <cell r="B113" t="str">
            <v>SSN Hardware for 0.1 Dog or AAAC 100 Sq.mm</v>
          </cell>
          <cell r="C113" t="str">
            <v>Set</v>
          </cell>
          <cell r="D113">
            <v>185.62</v>
          </cell>
          <cell r="E113">
            <v>0</v>
          </cell>
          <cell r="F113">
            <v>185.62</v>
          </cell>
        </row>
        <row r="114">
          <cell r="B114" t="str">
            <v>G.I.Wire 8 SWG/ 6 SWG</v>
          </cell>
          <cell r="C114" t="str">
            <v>Kg.</v>
          </cell>
          <cell r="D114">
            <v>43.375500000000002</v>
          </cell>
          <cell r="E114">
            <v>6.2547471000000003</v>
          </cell>
          <cell r="F114">
            <v>49.630247100000005</v>
          </cell>
        </row>
        <row r="115">
          <cell r="B115" t="str">
            <v>G.I.Wire 8 SWG/ 6 SWG</v>
          </cell>
          <cell r="C115" t="str">
            <v>Kg.</v>
          </cell>
          <cell r="D115">
            <v>43.375500000000002</v>
          </cell>
          <cell r="E115">
            <v>6.2547471000000003</v>
          </cell>
          <cell r="F115">
            <v>49.630247100000005</v>
          </cell>
        </row>
        <row r="116">
          <cell r="B116" t="str">
            <v>G.I.Wire 3.15mm (10 SWG)</v>
          </cell>
          <cell r="C116" t="str">
            <v>Kg.</v>
          </cell>
          <cell r="D116">
            <v>43.375500000000002</v>
          </cell>
          <cell r="E116">
            <v>6.2547471000000003</v>
          </cell>
          <cell r="F116">
            <v>49.630247100000005</v>
          </cell>
        </row>
        <row r="117">
          <cell r="B117" t="str">
            <v>G.I.Stay Wire 7/4mm(8 SWG)</v>
          </cell>
          <cell r="C117" t="str">
            <v>Kg.</v>
          </cell>
          <cell r="D117">
            <v>45.441000000000003</v>
          </cell>
          <cell r="E117">
            <v>6.5525922000000003</v>
          </cell>
          <cell r="F117">
            <v>51.993592200000002</v>
          </cell>
        </row>
        <row r="118">
          <cell r="B118" t="str">
            <v>G.I.Stay Wire 7/3.15mm(10SWG)</v>
          </cell>
          <cell r="C118" t="str">
            <v>Kg.</v>
          </cell>
          <cell r="D118">
            <v>45.441000000000003</v>
          </cell>
          <cell r="E118">
            <v>6.5525922000000003</v>
          </cell>
          <cell r="F118">
            <v>51.993592200000002</v>
          </cell>
        </row>
        <row r="119">
          <cell r="B119" t="str">
            <v xml:space="preserve">G.I.Barbed Wire `A' type. </v>
          </cell>
          <cell r="C119" t="str">
            <v>Kg.</v>
          </cell>
          <cell r="D119">
            <v>51.787999999999997</v>
          </cell>
          <cell r="E119">
            <v>0</v>
          </cell>
          <cell r="F119">
            <v>51.787999999999997</v>
          </cell>
        </row>
        <row r="120">
          <cell r="B120" t="str">
            <v>RSJ 116x100, 6 m long</v>
          </cell>
          <cell r="C120" t="str">
            <v>No.</v>
          </cell>
          <cell r="D120">
            <v>5887.8665999999994</v>
          </cell>
          <cell r="E120">
            <v>849.03036371999985</v>
          </cell>
          <cell r="F120">
            <v>6736.8969637199989</v>
          </cell>
        </row>
        <row r="121">
          <cell r="B121" t="str">
            <v>RSJ 116x100, 8 m long</v>
          </cell>
          <cell r="C121" t="str">
            <v>No.</v>
          </cell>
          <cell r="D121">
            <v>7850.4888000000001</v>
          </cell>
          <cell r="E121">
            <v>1132.04048496</v>
          </cell>
          <cell r="F121">
            <v>8982.529284960001</v>
          </cell>
        </row>
        <row r="122">
          <cell r="B122" t="str">
            <v>RSJ 116x100, 9 m long</v>
          </cell>
          <cell r="C122" t="str">
            <v>No.</v>
          </cell>
          <cell r="D122">
            <v>8831.7998999999982</v>
          </cell>
          <cell r="E122">
            <v>1273.5455455799997</v>
          </cell>
          <cell r="F122">
            <v>10105.345445579998</v>
          </cell>
        </row>
        <row r="123">
          <cell r="B123" t="str">
            <v>RSJ 116x100, 10 m long</v>
          </cell>
          <cell r="C123" t="str">
            <v>No.</v>
          </cell>
          <cell r="D123">
            <v>9813.1110000000008</v>
          </cell>
          <cell r="E123">
            <v>1415.0506062000002</v>
          </cell>
          <cell r="F123">
            <v>11228.161606200001</v>
          </cell>
        </row>
        <row r="124">
          <cell r="B124" t="str">
            <v>RSJ 116x100, 11 m long</v>
          </cell>
          <cell r="C124" t="str">
            <v>No.</v>
          </cell>
          <cell r="D124">
            <v>10794.4221</v>
          </cell>
          <cell r="E124">
            <v>1556.5556668199999</v>
          </cell>
          <cell r="F124">
            <v>12350.97776682</v>
          </cell>
        </row>
        <row r="125">
          <cell r="B125" t="str">
            <v>RSJ 116x100, 12 m long</v>
          </cell>
          <cell r="C125" t="str">
            <v>No.</v>
          </cell>
          <cell r="D125">
            <v>11775.733199999999</v>
          </cell>
          <cell r="E125">
            <v>1698.0607274399997</v>
          </cell>
          <cell r="F125">
            <v>13473.793927439998</v>
          </cell>
        </row>
        <row r="126">
          <cell r="B126" t="str">
            <v>RSJ 116x100, 13 m long</v>
          </cell>
          <cell r="C126" t="str">
            <v>No.</v>
          </cell>
          <cell r="D126">
            <v>12757.0443</v>
          </cell>
          <cell r="E126">
            <v>1839.5657880599999</v>
          </cell>
          <cell r="F126">
            <v>14596.610088059999</v>
          </cell>
        </row>
        <row r="127">
          <cell r="B127" t="str">
            <v>RSJ 152x152, 6 m long</v>
          </cell>
          <cell r="C127" t="str">
            <v>No.</v>
          </cell>
          <cell r="D127">
            <v>9497.3848200000011</v>
          </cell>
          <cell r="E127">
            <v>1369.5228910440001</v>
          </cell>
          <cell r="F127">
            <v>10866.907711044001</v>
          </cell>
        </row>
        <row r="128">
          <cell r="B128" t="str">
            <v>RSJ 152x152, 8 m long</v>
          </cell>
          <cell r="C128" t="str">
            <v>No.</v>
          </cell>
          <cell r="D128">
            <v>12663.179759999999</v>
          </cell>
          <cell r="E128">
            <v>1826.0305213919999</v>
          </cell>
          <cell r="F128">
            <v>14489.210281391999</v>
          </cell>
        </row>
        <row r="129">
          <cell r="B129" t="str">
            <v>RSJ 152x152, 9 m long</v>
          </cell>
          <cell r="C129" t="str">
            <v>No.</v>
          </cell>
          <cell r="D129">
            <v>14246.077230000001</v>
          </cell>
          <cell r="E129">
            <v>2054.2843365660001</v>
          </cell>
          <cell r="F129">
            <v>16300.361566566</v>
          </cell>
        </row>
        <row r="130">
          <cell r="B130" t="str">
            <v>RSJ 152x152, 10 m long</v>
          </cell>
          <cell r="C130" t="str">
            <v>No.</v>
          </cell>
          <cell r="D130">
            <v>15828.974699999999</v>
          </cell>
          <cell r="E130">
            <v>2282.5381517399996</v>
          </cell>
          <cell r="F130">
            <v>18111.512851739997</v>
          </cell>
        </row>
        <row r="131">
          <cell r="B131" t="str">
            <v>RSJ 152x152, 11 m long</v>
          </cell>
          <cell r="C131" t="str">
            <v>No.</v>
          </cell>
          <cell r="D131">
            <v>17411.872169999999</v>
          </cell>
          <cell r="E131">
            <v>2510.7919669139997</v>
          </cell>
          <cell r="F131">
            <v>19922.664136913998</v>
          </cell>
        </row>
        <row r="132">
          <cell r="B132" t="str">
            <v>RSJ 152x152, 12 m long</v>
          </cell>
          <cell r="C132" t="str">
            <v>No.</v>
          </cell>
          <cell r="D132">
            <v>18994.769640000002</v>
          </cell>
          <cell r="E132">
            <v>2739.0457820880001</v>
          </cell>
          <cell r="F132">
            <v>21733.815422088002</v>
          </cell>
        </row>
        <row r="133">
          <cell r="B133" t="str">
            <v>RSJ 152x152, 13 m long</v>
          </cell>
          <cell r="C133" t="str">
            <v>No.</v>
          </cell>
          <cell r="D133">
            <v>20577.667109999999</v>
          </cell>
          <cell r="E133">
            <v>2967.2995972619997</v>
          </cell>
          <cell r="F133">
            <v>23544.966707262</v>
          </cell>
        </row>
        <row r="134">
          <cell r="B134" t="str">
            <v>RSJ 125x70, 6 m long</v>
          </cell>
          <cell r="C134" t="str">
            <v>No.</v>
          </cell>
          <cell r="D134">
            <v>3305.4596400000005</v>
          </cell>
          <cell r="E134">
            <v>476.64728008800006</v>
          </cell>
          <cell r="F134">
            <v>3782.1069200880006</v>
          </cell>
        </row>
        <row r="135">
          <cell r="B135" t="str">
            <v>RSJ 125x70, 8 m long</v>
          </cell>
          <cell r="C135" t="str">
            <v>No.</v>
          </cell>
          <cell r="D135">
            <v>4407.27952</v>
          </cell>
          <cell r="E135">
            <v>635.52970678400004</v>
          </cell>
          <cell r="F135">
            <v>5042.8092267840002</v>
          </cell>
        </row>
        <row r="136">
          <cell r="B136" t="str">
            <v>RSJ 125x70, 9 m long</v>
          </cell>
          <cell r="C136" t="str">
            <v>No.</v>
          </cell>
          <cell r="D136">
            <v>4958.1894600000005</v>
          </cell>
          <cell r="E136">
            <v>714.97092013200006</v>
          </cell>
          <cell r="F136">
            <v>5673.1603801320007</v>
          </cell>
        </row>
        <row r="137">
          <cell r="B137" t="str">
            <v>RSJ 125x70, 10 m long</v>
          </cell>
          <cell r="C137" t="str">
            <v>No.</v>
          </cell>
          <cell r="D137">
            <v>5509.0994000000001</v>
          </cell>
          <cell r="E137">
            <v>794.41213347999997</v>
          </cell>
          <cell r="F137">
            <v>6303.5115334800003</v>
          </cell>
        </row>
        <row r="138">
          <cell r="B138" t="str">
            <v>RSJ 125x70, 11 m long</v>
          </cell>
          <cell r="C138" t="str">
            <v>No.</v>
          </cell>
          <cell r="D138">
            <v>6060.0093400000005</v>
          </cell>
          <cell r="E138">
            <v>873.8533468280001</v>
          </cell>
          <cell r="F138">
            <v>6933.8626868280007</v>
          </cell>
        </row>
        <row r="139">
          <cell r="B139" t="str">
            <v>RSJ 125x70, 12 m long</v>
          </cell>
          <cell r="C139" t="str">
            <v>No.</v>
          </cell>
          <cell r="D139">
            <v>6610.919280000001</v>
          </cell>
          <cell r="E139">
            <v>953.29456017600012</v>
          </cell>
          <cell r="F139">
            <v>7564.2138401760012</v>
          </cell>
        </row>
        <row r="140">
          <cell r="B140" t="str">
            <v>RSJ 125x70, 13 m long</v>
          </cell>
          <cell r="C140" t="str">
            <v>No.</v>
          </cell>
          <cell r="D140">
            <v>7161.8292200000005</v>
          </cell>
          <cell r="E140">
            <v>1032.735773524</v>
          </cell>
          <cell r="F140">
            <v>8194.5649935239999</v>
          </cell>
        </row>
        <row r="141">
          <cell r="B141" t="str">
            <v>RSJ 175x85, 6 m long</v>
          </cell>
          <cell r="C141" t="str">
            <v>No.</v>
          </cell>
          <cell r="D141">
            <v>6657.2172540000001</v>
          </cell>
          <cell r="E141">
            <v>959.97072802679997</v>
          </cell>
          <cell r="F141">
            <v>7617.1879820268005</v>
          </cell>
        </row>
        <row r="142">
          <cell r="B142" t="str">
            <v>RSJ 175x85, 8 m long</v>
          </cell>
          <cell r="C142" t="str">
            <v>No.</v>
          </cell>
          <cell r="D142">
            <v>8876.2896720000008</v>
          </cell>
          <cell r="E142">
            <v>1279.9609707024001</v>
          </cell>
          <cell r="F142">
            <v>10156.250642702402</v>
          </cell>
        </row>
        <row r="143">
          <cell r="B143" t="str">
            <v>RSJ 175x85, 9 m long</v>
          </cell>
          <cell r="C143" t="str">
            <v>No.</v>
          </cell>
          <cell r="D143">
            <v>9985.8258809999988</v>
          </cell>
          <cell r="E143">
            <v>1439.9560920401998</v>
          </cell>
          <cell r="F143">
            <v>11425.781973040199</v>
          </cell>
        </row>
        <row r="144">
          <cell r="B144" t="str">
            <v>RSJ 175x85, 10 m long</v>
          </cell>
          <cell r="C144" t="str">
            <v>No.</v>
          </cell>
          <cell r="D144">
            <v>11095.362089999999</v>
          </cell>
          <cell r="E144">
            <v>1599.9512133779997</v>
          </cell>
          <cell r="F144">
            <v>12695.313303377998</v>
          </cell>
        </row>
        <row r="145">
          <cell r="B145" t="str">
            <v>RSJ 175x85, 11 m long</v>
          </cell>
          <cell r="C145" t="str">
            <v>No.</v>
          </cell>
          <cell r="D145">
            <v>12204.898298999999</v>
          </cell>
          <cell r="E145">
            <v>1759.9463347157998</v>
          </cell>
          <cell r="F145">
            <v>13964.844633715798</v>
          </cell>
        </row>
        <row r="146">
          <cell r="B146" t="str">
            <v>RSJ 175x85, 12 m long</v>
          </cell>
          <cell r="C146" t="str">
            <v>No.</v>
          </cell>
          <cell r="D146">
            <v>13314.434508</v>
          </cell>
          <cell r="E146">
            <v>1919.9414560535999</v>
          </cell>
          <cell r="F146">
            <v>15234.375964053601</v>
          </cell>
        </row>
        <row r="147">
          <cell r="B147" t="str">
            <v>RSJ 175x85, 13 m long</v>
          </cell>
          <cell r="C147" t="str">
            <v>No.</v>
          </cell>
          <cell r="D147">
            <v>14423.970716999998</v>
          </cell>
          <cell r="E147">
            <v>2079.9365773913996</v>
          </cell>
          <cell r="F147">
            <v>16503.9072943914</v>
          </cell>
        </row>
        <row r="149">
          <cell r="B149" t="str">
            <v>RSJ 175x85, 13 m long</v>
          </cell>
          <cell r="C149" t="str">
            <v>No.</v>
          </cell>
          <cell r="D149">
            <v>14423.970717</v>
          </cell>
          <cell r="E149">
            <v>2079.9365769999999</v>
          </cell>
          <cell r="F149">
            <v>16503.907294000001</v>
          </cell>
        </row>
        <row r="150">
          <cell r="B150" t="str">
            <v>Name of material</v>
          </cell>
          <cell r="C150" t="str">
            <v>Unit</v>
          </cell>
          <cell r="D150" t="str">
            <v>Exworks</v>
          </cell>
          <cell r="E150" t="str">
            <v>E.D.</v>
          </cell>
          <cell r="F150" t="str">
            <v>Rate per unit as on june 08</v>
          </cell>
        </row>
        <row r="151">
          <cell r="B151" t="str">
            <v>Dist.Trans.  22/0.433 kV  ID  630 KVA</v>
          </cell>
          <cell r="C151" t="str">
            <v>No</v>
          </cell>
          <cell r="D151">
            <v>593317.61</v>
          </cell>
          <cell r="E151">
            <v>85556.399361999996</v>
          </cell>
          <cell r="F151">
            <v>678874.00936200004</v>
          </cell>
        </row>
        <row r="152">
          <cell r="B152" t="str">
            <v>Dist. Transformer 630 KVA, 22/0.43 kv</v>
          </cell>
          <cell r="C152" t="str">
            <v>No</v>
          </cell>
          <cell r="D152">
            <v>592548.4</v>
          </cell>
          <cell r="E152">
            <v>85445.47928</v>
          </cell>
          <cell r="F152">
            <v>677993.87927999999</v>
          </cell>
        </row>
        <row r="153">
          <cell r="B153" t="str">
            <v>Dist. Transformer 315 KVA, 22/0.43 kv</v>
          </cell>
          <cell r="C153" t="str">
            <v>No</v>
          </cell>
          <cell r="D153">
            <v>357994.28</v>
          </cell>
          <cell r="E153">
            <v>51622.775176000003</v>
          </cell>
          <cell r="F153">
            <v>409617.05517600005</v>
          </cell>
        </row>
        <row r="154">
          <cell r="B154" t="str">
            <v>Dist.transformer 200kva,22/0.4kv(con)</v>
          </cell>
          <cell r="C154" t="str">
            <v>No</v>
          </cell>
          <cell r="D154">
            <v>280832.53999999998</v>
          </cell>
          <cell r="E154">
            <v>40496.052267999992</v>
          </cell>
          <cell r="F154">
            <v>321328.59226799995</v>
          </cell>
        </row>
        <row r="155">
          <cell r="B155" t="str">
            <v>Dist.transformer 100kva,22/0.4kv(con)</v>
          </cell>
          <cell r="C155" t="str">
            <v>No</v>
          </cell>
          <cell r="D155">
            <v>164004.38</v>
          </cell>
          <cell r="E155">
            <v>23649.431595999999</v>
          </cell>
          <cell r="F155">
            <v>187653.81159600001</v>
          </cell>
        </row>
        <row r="156">
          <cell r="B156" t="str">
            <v>Dist. transformer 63kva,22/0.4kv(con)</v>
          </cell>
          <cell r="C156" t="str">
            <v>No</v>
          </cell>
          <cell r="D156">
            <v>133770.95000000001</v>
          </cell>
          <cell r="E156">
            <v>19289.770990000001</v>
          </cell>
          <cell r="F156">
            <v>153060.72099</v>
          </cell>
        </row>
        <row r="157">
          <cell r="B157" t="str">
            <v>Dist. Transformer 630 KVA, 11/0.43 kv</v>
          </cell>
          <cell r="C157" t="str">
            <v>No.</v>
          </cell>
          <cell r="D157">
            <v>545499.68999999994</v>
          </cell>
          <cell r="E157">
            <v>78661.055297999992</v>
          </cell>
          <cell r="F157">
            <v>624160.74529799994</v>
          </cell>
        </row>
        <row r="158">
          <cell r="B158" t="str">
            <v>Dist.Trans.  11/0.433 kV  ID 315 KVA</v>
          </cell>
          <cell r="C158" t="str">
            <v>No</v>
          </cell>
          <cell r="D158">
            <v>339369.67</v>
          </cell>
          <cell r="E158">
            <v>48937.106413999994</v>
          </cell>
          <cell r="F158">
            <v>388306.77641399996</v>
          </cell>
        </row>
        <row r="159">
          <cell r="B159" t="str">
            <v>Dist. Transformer 315 KVA, 11/0.43 kv</v>
          </cell>
          <cell r="C159" t="str">
            <v>No</v>
          </cell>
          <cell r="D159">
            <v>337650.77</v>
          </cell>
          <cell r="E159">
            <v>48689.241033999999</v>
          </cell>
          <cell r="F159">
            <v>386340.01103400002</v>
          </cell>
        </row>
        <row r="160">
          <cell r="B160" t="str">
            <v>Dist. Transformer 200 KVA, 11/0.43 kv</v>
          </cell>
          <cell r="C160" t="str">
            <v>No</v>
          </cell>
          <cell r="D160">
            <v>200929.37</v>
          </cell>
          <cell r="E160">
            <v>28974.015153999997</v>
          </cell>
          <cell r="F160">
            <v>229903.38515399999</v>
          </cell>
        </row>
        <row r="161">
          <cell r="B161" t="str">
            <v>Dist. Transformer 100 KVA, 11/0.43 kv</v>
          </cell>
          <cell r="C161" t="str">
            <v>No</v>
          </cell>
          <cell r="D161">
            <v>110842.71</v>
          </cell>
          <cell r="E161">
            <v>15983.518782000001</v>
          </cell>
          <cell r="F161">
            <v>126826.22878200001</v>
          </cell>
        </row>
        <row r="162">
          <cell r="B162" t="str">
            <v>Dist. transformer 63kva,11/.4kv(con)</v>
          </cell>
          <cell r="C162" t="str">
            <v>No</v>
          </cell>
          <cell r="D162">
            <v>89064.81</v>
          </cell>
          <cell r="E162">
            <v>12843.145601999999</v>
          </cell>
          <cell r="F162">
            <v>101907.955602</v>
          </cell>
        </row>
        <row r="163">
          <cell r="B163" t="str">
            <v>Dist Trans.  11/0.433 KV 200 KVA (AMDT)</v>
          </cell>
          <cell r="C163">
            <v>0</v>
          </cell>
          <cell r="D163">
            <v>216371.7</v>
          </cell>
          <cell r="E163">
            <v>31200.799139999999</v>
          </cell>
          <cell r="F163">
            <v>247572.49914</v>
          </cell>
        </row>
        <row r="164">
          <cell r="B164" t="str">
            <v>Dist Trans.  11/0.433 KV 100 KVA (AMDT)</v>
          </cell>
          <cell r="C164" t="str">
            <v>No</v>
          </cell>
          <cell r="D164">
            <v>110701.8</v>
          </cell>
          <cell r="E164">
            <v>15963.199559999999</v>
          </cell>
          <cell r="F164">
            <v>126664.99956</v>
          </cell>
        </row>
        <row r="165">
          <cell r="B165" t="str">
            <v>Dist.Trans.  11/0.433 KV  63 KVA (AMDT)</v>
          </cell>
          <cell r="C165" t="str">
            <v>No</v>
          </cell>
          <cell r="D165">
            <v>89456</v>
          </cell>
          <cell r="E165">
            <v>12899.555199999999</v>
          </cell>
          <cell r="F165">
            <v>102355.5552</v>
          </cell>
        </row>
        <row r="166">
          <cell r="B166" t="str">
            <v>Dist.Trans.  11/0.433 KV  25 KVA (AMDT) Single phase</v>
          </cell>
          <cell r="C166">
            <v>0</v>
          </cell>
          <cell r="D166">
            <v>49625.36</v>
          </cell>
          <cell r="E166">
            <v>7155.9769120000001</v>
          </cell>
          <cell r="F166">
            <v>56781.336911999999</v>
          </cell>
        </row>
        <row r="167">
          <cell r="B167" t="str">
            <v>Dist.Trans.  11/0.433 KV  15 KVA (AMDT) Single phase</v>
          </cell>
          <cell r="C167">
            <v>0</v>
          </cell>
          <cell r="D167">
            <v>36448.25</v>
          </cell>
          <cell r="E167">
            <v>5255.8376499999995</v>
          </cell>
          <cell r="F167">
            <v>41704.087650000001</v>
          </cell>
        </row>
        <row r="168">
          <cell r="B168" t="str">
            <v>Dist Trans.  11/0.433 KV 25 KVA Single Phase</v>
          </cell>
          <cell r="C168" t="str">
            <v>No</v>
          </cell>
          <cell r="D168">
            <v>41130.080000000002</v>
          </cell>
          <cell r="E168">
            <v>5930.9575359999999</v>
          </cell>
          <cell r="F168">
            <v>47061.037536000003</v>
          </cell>
        </row>
        <row r="169">
          <cell r="B169" t="str">
            <v>Dist Trans.  11/0.433 KV 15 KVA Single Phase</v>
          </cell>
          <cell r="C169" t="str">
            <v>No</v>
          </cell>
          <cell r="D169">
            <v>31176.73</v>
          </cell>
          <cell r="E169">
            <v>4495.6844659999997</v>
          </cell>
          <cell r="F169">
            <v>35672.414466000002</v>
          </cell>
        </row>
        <row r="170">
          <cell r="B170" t="str">
            <v>L.A.s 22KV (Gapless type) with disconnector</v>
          </cell>
          <cell r="C170" t="str">
            <v>Set</v>
          </cell>
          <cell r="D170">
            <v>1144.8399999999999</v>
          </cell>
          <cell r="E170">
            <v>165.085928</v>
          </cell>
          <cell r="F170">
            <v>1309.9259279999999</v>
          </cell>
        </row>
        <row r="171">
          <cell r="B171" t="str">
            <v>L.As. 11 KV (Gapless type)  with disconector</v>
          </cell>
          <cell r="C171" t="str">
            <v>Set</v>
          </cell>
          <cell r="D171">
            <v>641.68499999999995</v>
          </cell>
          <cell r="E171">
            <v>92.530976999999993</v>
          </cell>
          <cell r="F171">
            <v>734.21597699999995</v>
          </cell>
        </row>
        <row r="172">
          <cell r="B172" t="str">
            <v>Capacitor banks without Switchgear 11 KV 0.6 MVAR</v>
          </cell>
          <cell r="C172" t="str">
            <v>Set</v>
          </cell>
          <cell r="D172">
            <v>42175.9</v>
          </cell>
          <cell r="E172">
            <v>6081.7647800000004</v>
          </cell>
          <cell r="F172">
            <v>48257.664779999999</v>
          </cell>
        </row>
        <row r="173">
          <cell r="B173" t="str">
            <v>Automatic capacitor switch 11 KV</v>
          </cell>
          <cell r="C173" t="str">
            <v>No.</v>
          </cell>
          <cell r="D173">
            <v>96991.65</v>
          </cell>
          <cell r="E173">
            <v>13986.195929999998</v>
          </cell>
          <cell r="F173">
            <v>110977.84593</v>
          </cell>
        </row>
        <row r="174">
          <cell r="B174" t="str">
            <v>Kit Kat fuses 415 V 200 A</v>
          </cell>
          <cell r="C174" t="str">
            <v>No</v>
          </cell>
          <cell r="D174">
            <v>358.14</v>
          </cell>
          <cell r="E174">
            <v>0</v>
          </cell>
          <cell r="F174">
            <v>358.14</v>
          </cell>
        </row>
        <row r="175">
          <cell r="B175" t="str">
            <v>Kit Kat fuses 415 V 100 A</v>
          </cell>
          <cell r="C175" t="str">
            <v>No</v>
          </cell>
          <cell r="D175">
            <v>189.91</v>
          </cell>
          <cell r="E175">
            <v>0</v>
          </cell>
          <cell r="F175">
            <v>189.91</v>
          </cell>
        </row>
        <row r="176">
          <cell r="B176" t="str">
            <v>Single pole MCB with encloser 32 A</v>
          </cell>
          <cell r="C176" t="str">
            <v>No</v>
          </cell>
          <cell r="D176">
            <v>120.17</v>
          </cell>
          <cell r="E176">
            <v>17.328513999999998</v>
          </cell>
          <cell r="F176">
            <v>137.498514</v>
          </cell>
        </row>
        <row r="177">
          <cell r="B177" t="str">
            <v>Single pole MCB with encloser 20 A</v>
          </cell>
          <cell r="C177" t="str">
            <v>No</v>
          </cell>
          <cell r="D177">
            <v>116.55</v>
          </cell>
          <cell r="E177">
            <v>16.806509999999999</v>
          </cell>
          <cell r="F177">
            <v>133.35650999999999</v>
          </cell>
        </row>
        <row r="178">
          <cell r="B178" t="str">
            <v>Single pole MCB with encloser 10 A</v>
          </cell>
          <cell r="C178" t="str">
            <v>No</v>
          </cell>
          <cell r="D178">
            <v>116.55</v>
          </cell>
          <cell r="E178">
            <v>16.806509999999999</v>
          </cell>
          <cell r="F178">
            <v>133.35650999999999</v>
          </cell>
        </row>
        <row r="179">
          <cell r="B179" t="str">
            <v xml:space="preserve">22KV   metering cubical with ratio 5/5A CTs &amp; PTs but without meter </v>
          </cell>
          <cell r="C179" t="str">
            <v>Set</v>
          </cell>
          <cell r="D179">
            <v>120138.77</v>
          </cell>
          <cell r="E179">
            <v>17324.010633999998</v>
          </cell>
          <cell r="F179">
            <v>137462.780634</v>
          </cell>
        </row>
        <row r="180">
          <cell r="B180" t="str">
            <v>-do-          with ratio 10/5A</v>
          </cell>
          <cell r="C180" t="str">
            <v>Set</v>
          </cell>
          <cell r="D180">
            <v>120138.77</v>
          </cell>
          <cell r="E180">
            <v>17324.010633999998</v>
          </cell>
          <cell r="F180">
            <v>137462.780634</v>
          </cell>
        </row>
        <row r="181">
          <cell r="B181" t="str">
            <v>-do-         with ratio 25/5A</v>
          </cell>
          <cell r="C181" t="str">
            <v>Set</v>
          </cell>
          <cell r="D181">
            <v>120138.77</v>
          </cell>
          <cell r="E181">
            <v>17324.010633999998</v>
          </cell>
          <cell r="F181">
            <v>137462.780634</v>
          </cell>
        </row>
        <row r="182">
          <cell r="B182" t="str">
            <v>-do-          with ratio 50/5A</v>
          </cell>
          <cell r="C182" t="str">
            <v>Set</v>
          </cell>
          <cell r="D182">
            <v>120138.77</v>
          </cell>
          <cell r="E182">
            <v>17324.010633999998</v>
          </cell>
          <cell r="F182">
            <v>137462.780634</v>
          </cell>
        </row>
        <row r="183">
          <cell r="B183" t="str">
            <v xml:space="preserve">11KV   metering cubical with ratio 5/5A CTs &amp; PTs but without meter </v>
          </cell>
          <cell r="C183" t="str">
            <v>Set</v>
          </cell>
          <cell r="D183">
            <v>82780.06</v>
          </cell>
          <cell r="E183">
            <v>11936.884651999999</v>
          </cell>
          <cell r="F183">
            <v>94716.944651999991</v>
          </cell>
        </row>
        <row r="184">
          <cell r="B184" t="str">
            <v>-do-          with ratio 10/5A</v>
          </cell>
          <cell r="C184" t="str">
            <v>Set</v>
          </cell>
          <cell r="D184">
            <v>79681.56</v>
          </cell>
          <cell r="E184">
            <v>11490.080951999998</v>
          </cell>
          <cell r="F184">
            <v>91171.640952000002</v>
          </cell>
        </row>
        <row r="185">
          <cell r="B185" t="str">
            <v>-do-         with ratio 25/5A</v>
          </cell>
          <cell r="C185" t="str">
            <v>Set</v>
          </cell>
          <cell r="D185">
            <v>76687.69</v>
          </cell>
          <cell r="E185">
            <v>11058.364898</v>
          </cell>
          <cell r="F185">
            <v>87746.054898000002</v>
          </cell>
        </row>
        <row r="186">
          <cell r="B186" t="str">
            <v>-do-          with ratio 50/5A</v>
          </cell>
          <cell r="C186" t="str">
            <v>Set</v>
          </cell>
          <cell r="D186">
            <v>74175.850000000006</v>
          </cell>
          <cell r="E186">
            <v>10696.157570000001</v>
          </cell>
          <cell r="F186">
            <v>84872.007570000002</v>
          </cell>
        </row>
        <row r="187">
          <cell r="B187" t="str">
            <v>-do-          with ratio 100/5A</v>
          </cell>
          <cell r="C187" t="str">
            <v>Set</v>
          </cell>
          <cell r="D187">
            <v>73765.06</v>
          </cell>
          <cell r="E187">
            <v>10636.921651999999</v>
          </cell>
          <cell r="F187">
            <v>84401.981652000002</v>
          </cell>
        </row>
        <row r="188">
          <cell r="B188" t="str">
            <v>11 kV Extendable Ring Main unit</v>
          </cell>
          <cell r="C188" t="str">
            <v>No</v>
          </cell>
          <cell r="D188">
            <v>297191.11</v>
          </cell>
          <cell r="E188">
            <v>42854.958061999998</v>
          </cell>
          <cell r="F188">
            <v>340046.06806199998</v>
          </cell>
        </row>
        <row r="189">
          <cell r="B189" t="str">
            <v>11 kV Non Extendable Ring Main unit</v>
          </cell>
          <cell r="C189" t="str">
            <v>No</v>
          </cell>
          <cell r="D189">
            <v>286184.03000000003</v>
          </cell>
          <cell r="E189">
            <v>41267.737126</v>
          </cell>
          <cell r="F189">
            <v>327451.76712600002</v>
          </cell>
        </row>
        <row r="190">
          <cell r="B190" t="str">
            <v>22 kV Non Extendable Ring Main unit</v>
          </cell>
          <cell r="C190" t="str">
            <v>No</v>
          </cell>
          <cell r="D190">
            <v>417415.92</v>
          </cell>
          <cell r="E190">
            <v>60191.375663999992</v>
          </cell>
          <cell r="F190">
            <v>477607.29566399998</v>
          </cell>
        </row>
        <row r="191">
          <cell r="B191" t="str">
            <v xml:space="preserve">Transformer Oil </v>
          </cell>
          <cell r="C191" t="str">
            <v>KL</v>
          </cell>
          <cell r="D191">
            <v>50467.199999999997</v>
          </cell>
          <cell r="E191">
            <v>7277.3702399999993</v>
          </cell>
          <cell r="F191">
            <v>57744.570239999994</v>
          </cell>
        </row>
        <row r="192">
          <cell r="B192" t="str">
            <v>Transformer Oil</v>
          </cell>
          <cell r="C192" t="str">
            <v>KL</v>
          </cell>
          <cell r="D192">
            <v>50467.199999999997</v>
          </cell>
          <cell r="E192">
            <v>7277.3702400000002</v>
          </cell>
          <cell r="F192">
            <v>57744.570240000001</v>
          </cell>
        </row>
        <row r="193">
          <cell r="B193" t="str">
            <v>Cost of material</v>
          </cell>
        </row>
        <row r="194">
          <cell r="B194" t="str">
            <v>Cost of material</v>
          </cell>
        </row>
        <row r="195">
          <cell r="B195" t="str">
            <v xml:space="preserve">Erection on material                                         </v>
          </cell>
          <cell r="C195">
            <v>0</v>
          </cell>
          <cell r="D195">
            <v>0</v>
          </cell>
          <cell r="E195">
            <v>0</v>
          </cell>
          <cell r="F195">
            <v>0.1</v>
          </cell>
        </row>
        <row r="196">
          <cell r="B196" t="str">
            <v xml:space="preserve">Transportation on material   </v>
          </cell>
          <cell r="C196">
            <v>0</v>
          </cell>
          <cell r="D196">
            <v>0</v>
          </cell>
          <cell r="E196">
            <v>0</v>
          </cell>
          <cell r="F196">
            <v>0.05</v>
          </cell>
        </row>
        <row r="197">
          <cell r="B197" t="str">
            <v xml:space="preserve">Insurance on material </v>
          </cell>
          <cell r="C197">
            <v>0</v>
          </cell>
          <cell r="D197">
            <v>0</v>
          </cell>
          <cell r="E197">
            <v>0</v>
          </cell>
          <cell r="F197">
            <v>0.01</v>
          </cell>
        </row>
        <row r="198">
          <cell r="B198" t="str">
            <v>Service Tax @ (12.24%  On 1+2+3)</v>
          </cell>
          <cell r="C198">
            <v>0</v>
          </cell>
          <cell r="D198">
            <v>0</v>
          </cell>
          <cell r="E198">
            <v>0</v>
          </cell>
          <cell r="F198">
            <v>1.9599999999999999E-2</v>
          </cell>
        </row>
        <row r="199">
          <cell r="B199" t="str">
            <v xml:space="preserve">Contingencies on material                     </v>
          </cell>
          <cell r="C199">
            <v>0</v>
          </cell>
          <cell r="D199">
            <v>0</v>
          </cell>
          <cell r="E199">
            <v>0</v>
          </cell>
          <cell r="F199">
            <v>0.03</v>
          </cell>
        </row>
        <row r="200">
          <cell r="B200" t="str">
            <v xml:space="preserve">T &amp; P on material        </v>
          </cell>
          <cell r="C200">
            <v>0</v>
          </cell>
          <cell r="D200">
            <v>0</v>
          </cell>
          <cell r="E200">
            <v>0</v>
          </cell>
          <cell r="F200">
            <v>1.4999999999999999E-2</v>
          </cell>
        </row>
        <row r="201">
          <cell r="B201" t="str">
            <v>Contractor supervision on charges on material</v>
          </cell>
          <cell r="C201">
            <v>0</v>
          </cell>
          <cell r="D201">
            <v>0</v>
          </cell>
          <cell r="E201">
            <v>0</v>
          </cell>
          <cell r="F201">
            <v>0.1</v>
          </cell>
        </row>
        <row r="202">
          <cell r="B202" t="str">
            <v>Contractor profit on Total Project Cost i.e. on Sub-Total-I</v>
          </cell>
          <cell r="C202">
            <v>0</v>
          </cell>
          <cell r="D202">
            <v>0</v>
          </cell>
          <cell r="E202">
            <v>0</v>
          </cell>
          <cell r="F202">
            <v>0.05</v>
          </cell>
        </row>
        <row r="203">
          <cell r="B203" t="str">
            <v xml:space="preserve">Contractors Financing on material                                    </v>
          </cell>
          <cell r="C203">
            <v>0</v>
          </cell>
          <cell r="D203">
            <v>0</v>
          </cell>
          <cell r="E203">
            <v>0</v>
          </cell>
          <cell r="F203">
            <v>0.03</v>
          </cell>
        </row>
        <row r="204">
          <cell r="B204" t="str">
            <v>Price Escalation on Material Cost</v>
          </cell>
          <cell r="C204">
            <v>0</v>
          </cell>
          <cell r="D204">
            <v>0</v>
          </cell>
          <cell r="E204">
            <v>0</v>
          </cell>
          <cell r="F204">
            <v>0.05</v>
          </cell>
        </row>
        <row r="205">
          <cell r="B205" t="str">
            <v>H.O.supervision charges @ 1.5% (i.e. 15% of 10% on errection of material)</v>
          </cell>
          <cell r="C205">
            <v>0</v>
          </cell>
          <cell r="D205">
            <v>0</v>
          </cell>
          <cell r="E205">
            <v>0</v>
          </cell>
          <cell r="F205">
            <v>1.4999999999999999E-2</v>
          </cell>
        </row>
        <row r="206">
          <cell r="B206" t="str">
            <v>Interest during Construction Period (on total project</v>
          </cell>
          <cell r="C206">
            <v>0</v>
          </cell>
          <cell r="D206">
            <v>0</v>
          </cell>
          <cell r="E206">
            <v>0</v>
          </cell>
          <cell r="F206">
            <v>2.5000000000000001E-2</v>
          </cell>
        </row>
        <row r="207">
          <cell r="F207">
            <v>2.5000000000000001E-2</v>
          </cell>
        </row>
        <row r="208">
          <cell r="B208" t="str">
            <v>GROUP - XIII</v>
          </cell>
        </row>
        <row r="209">
          <cell r="B209" t="str">
            <v>Name of material</v>
          </cell>
          <cell r="C209" t="str">
            <v>Unit</v>
          </cell>
          <cell r="D209" t="str">
            <v>Exworks</v>
          </cell>
          <cell r="E209" t="str">
            <v>E.D.</v>
          </cell>
          <cell r="F209" t="str">
            <v>Rate per unit as on june 08</v>
          </cell>
        </row>
        <row r="210">
          <cell r="B210" t="str">
            <v>11 KV Isolators with EB (800 A)</v>
          </cell>
          <cell r="C210" t="str">
            <v>Set</v>
          </cell>
          <cell r="D210">
            <v>67920.509999999995</v>
          </cell>
          <cell r="E210">
            <v>9794.1375419999986</v>
          </cell>
          <cell r="F210">
            <v>77714.647541999992</v>
          </cell>
        </row>
        <row r="211">
          <cell r="B211" t="str">
            <v>11 KV Isolators without EB (800 Amp.)</v>
          </cell>
          <cell r="C211" t="str">
            <v>Set</v>
          </cell>
          <cell r="D211">
            <v>65668.149999999994</v>
          </cell>
          <cell r="E211">
            <v>0</v>
          </cell>
          <cell r="F211">
            <v>65668.149999999994</v>
          </cell>
        </row>
        <row r="212">
          <cell r="B212" t="str">
            <v>22 KV Isolators with EB (800 A)</v>
          </cell>
          <cell r="C212" t="str">
            <v>Set</v>
          </cell>
          <cell r="D212">
            <v>67920.509999999995</v>
          </cell>
          <cell r="E212">
            <v>9794.1375419999986</v>
          </cell>
          <cell r="F212">
            <v>77714.647541999992</v>
          </cell>
        </row>
        <row r="213">
          <cell r="B213" t="str">
            <v>22 KV Isolators without EB (800 Amp.)</v>
          </cell>
          <cell r="C213" t="str">
            <v>Set</v>
          </cell>
          <cell r="D213">
            <v>65668.149999999994</v>
          </cell>
          <cell r="E213">
            <v>0</v>
          </cell>
          <cell r="F213">
            <v>65668.149999999994</v>
          </cell>
        </row>
        <row r="214">
          <cell r="B214" t="str">
            <v>33 KV Isolators with EB (800 A)</v>
          </cell>
          <cell r="C214" t="str">
            <v>Set</v>
          </cell>
          <cell r="D214">
            <v>67920.509999999995</v>
          </cell>
          <cell r="E214">
            <v>9794.1375419999986</v>
          </cell>
          <cell r="F214">
            <v>77714.647541999992</v>
          </cell>
        </row>
        <row r="215">
          <cell r="B215" t="str">
            <v>33 KV Isolators without EB (800 Amp.)</v>
          </cell>
          <cell r="C215" t="str">
            <v>Set</v>
          </cell>
          <cell r="D215">
            <v>65668.149999999994</v>
          </cell>
          <cell r="E215">
            <v>0</v>
          </cell>
          <cell r="F215">
            <v>65668.149999999994</v>
          </cell>
        </row>
        <row r="216">
          <cell r="B216" t="str">
            <v>AC Distribution Board 'B' type</v>
          </cell>
          <cell r="C216" t="str">
            <v>No.</v>
          </cell>
          <cell r="D216">
            <v>19878.21</v>
          </cell>
          <cell r="E216">
            <v>2866.4378819999997</v>
          </cell>
          <cell r="F216">
            <v>22744.647881999997</v>
          </cell>
        </row>
        <row r="217">
          <cell r="B217" t="str">
            <v xml:space="preserve">C&amp;R panel for 33 KV for feeder breaker </v>
          </cell>
          <cell r="C217" t="str">
            <v>Set</v>
          </cell>
          <cell r="D217">
            <v>94723.29</v>
          </cell>
          <cell r="E217">
            <v>13659.098417999998</v>
          </cell>
          <cell r="F217">
            <v>108382.38841799999</v>
          </cell>
        </row>
        <row r="218">
          <cell r="B218" t="str">
            <v>C&amp;R panel for 22 KV feeder breaker</v>
          </cell>
          <cell r="C218" t="str">
            <v>Set</v>
          </cell>
          <cell r="D218">
            <v>94723.29</v>
          </cell>
          <cell r="E218">
            <v>13659.098417999998</v>
          </cell>
          <cell r="F218">
            <v>108382.38841799999</v>
          </cell>
        </row>
        <row r="219">
          <cell r="B219" t="str">
            <v>C&amp;R panel for 33 KV Transformer with 1 Amp. Relay</v>
          </cell>
          <cell r="C219" t="str">
            <v>Set</v>
          </cell>
          <cell r="D219">
            <v>64462.95</v>
          </cell>
          <cell r="E219">
            <v>9295.5573899999999</v>
          </cell>
          <cell r="F219">
            <v>73758.507389999999</v>
          </cell>
        </row>
        <row r="220">
          <cell r="B220" t="str">
            <v>C&amp;R panel for 22 KV Transformer with 1 A relay</v>
          </cell>
          <cell r="C220" t="str">
            <v>Set</v>
          </cell>
          <cell r="D220">
            <v>64462.95</v>
          </cell>
          <cell r="E220">
            <v>9295.5573899999999</v>
          </cell>
          <cell r="F220">
            <v>73758.507389999999</v>
          </cell>
        </row>
        <row r="221">
          <cell r="B221" t="str">
            <v>33 KV VCB complete  1600 Amp (O.D.)</v>
          </cell>
          <cell r="C221" t="str">
            <v>No.</v>
          </cell>
          <cell r="D221">
            <v>258165</v>
          </cell>
          <cell r="E221">
            <v>37227.392999999996</v>
          </cell>
          <cell r="F221">
            <v>295392.39299999998</v>
          </cell>
        </row>
        <row r="222">
          <cell r="B222" t="str">
            <v>22 KV VCB complete  1600 Amp (O.D.)</v>
          </cell>
          <cell r="C222" t="str">
            <v>No.</v>
          </cell>
          <cell r="D222">
            <v>233341.75</v>
          </cell>
          <cell r="E222">
            <v>33647.880349999999</v>
          </cell>
          <cell r="F222">
            <v>266989.63034999999</v>
          </cell>
        </row>
        <row r="223">
          <cell r="B223" t="str">
            <v>C&amp;R panel for 33 KV Transformer with Diff. Protection</v>
          </cell>
          <cell r="C223" t="str">
            <v>Set</v>
          </cell>
          <cell r="D223">
            <v>123195.86</v>
          </cell>
          <cell r="E223">
            <v>17764.843012000001</v>
          </cell>
          <cell r="F223">
            <v>140960.70301200001</v>
          </cell>
        </row>
        <row r="224">
          <cell r="B224" t="str">
            <v>C&amp;R panel for 22 KV Transformer with Diff. Protection</v>
          </cell>
          <cell r="C224" t="str">
            <v>Set</v>
          </cell>
          <cell r="D224">
            <v>123195.86</v>
          </cell>
          <cell r="E224">
            <v>17764.843012000001</v>
          </cell>
          <cell r="F224">
            <v>140960.70301200001</v>
          </cell>
        </row>
        <row r="225">
          <cell r="B225" t="str">
            <v>11 kv 250 MVA OD Switchgears comprising of 1 Incomer and 3 single feeder with associated OD panels, Islators, C.T. &amp; P.T. etc.</v>
          </cell>
          <cell r="C225" t="str">
            <v>Set</v>
          </cell>
          <cell r="D225">
            <v>1177848</v>
          </cell>
          <cell r="E225">
            <v>169845.68159999998</v>
          </cell>
          <cell r="F225">
            <v>1347693.6816</v>
          </cell>
        </row>
        <row r="226">
          <cell r="B226" t="str">
            <v>11kV I D switchgear (2 I/c+1 B/c+8O/G)</v>
          </cell>
          <cell r="C226" t="str">
            <v>Set</v>
          </cell>
          <cell r="D226">
            <v>4291706.16</v>
          </cell>
          <cell r="E226">
            <v>618864.02827200003</v>
          </cell>
          <cell r="F226">
            <v>4910570.1882720003</v>
          </cell>
        </row>
        <row r="227">
          <cell r="B227" t="str">
            <v>11kV I D switchgear (2 I/c+1 B/c+8O/G)</v>
          </cell>
          <cell r="C227" t="str">
            <v>Set</v>
          </cell>
          <cell r="D227">
            <v>0</v>
          </cell>
          <cell r="E227">
            <v>0</v>
          </cell>
          <cell r="F227">
            <v>0</v>
          </cell>
        </row>
        <row r="228">
          <cell r="B228" t="str">
            <v>33 KV P.T.</v>
          </cell>
          <cell r="C228" t="str">
            <v>No.</v>
          </cell>
          <cell r="D228">
            <v>16251.91</v>
          </cell>
          <cell r="E228">
            <v>2343.5254219999997</v>
          </cell>
          <cell r="F228">
            <v>18595.435421999999</v>
          </cell>
        </row>
        <row r="229">
          <cell r="B229" t="str">
            <v>22 KV P.T.</v>
          </cell>
          <cell r="C229" t="str">
            <v>No.</v>
          </cell>
          <cell r="D229">
            <v>16252.91</v>
          </cell>
          <cell r="E229">
            <v>2343.6696219999999</v>
          </cell>
          <cell r="F229">
            <v>18596.579622000001</v>
          </cell>
        </row>
        <row r="230">
          <cell r="B230" t="str">
            <v>33 kV C. T. (400-200/1-1-1)</v>
          </cell>
          <cell r="C230">
            <v>0</v>
          </cell>
          <cell r="D230">
            <v>22904.639999999999</v>
          </cell>
          <cell r="E230">
            <v>0</v>
          </cell>
          <cell r="F230">
            <v>22904.639999999999</v>
          </cell>
        </row>
        <row r="231">
          <cell r="B231" t="str">
            <v>22 KV C.T. Three core.</v>
          </cell>
          <cell r="C231" t="str">
            <v>No.</v>
          </cell>
          <cell r="D231">
            <v>22904.639999999999</v>
          </cell>
          <cell r="E231">
            <v>0</v>
          </cell>
          <cell r="F231">
            <v>22904.639999999999</v>
          </cell>
        </row>
        <row r="232">
          <cell r="B232" t="str">
            <v>30 V, 100 AH Lead Acid Battery  sets</v>
          </cell>
          <cell r="C232" t="str">
            <v>Sets</v>
          </cell>
          <cell r="D232">
            <v>15299.04</v>
          </cell>
          <cell r="E232">
            <v>0</v>
          </cell>
          <cell r="F232">
            <v>15299.04</v>
          </cell>
        </row>
        <row r="233">
          <cell r="B233" t="str">
            <v>Battery chargers suitable  for above</v>
          </cell>
          <cell r="C233" t="str">
            <v>No.</v>
          </cell>
          <cell r="D233">
            <v>24366.89</v>
          </cell>
          <cell r="E233">
            <v>0</v>
          </cell>
          <cell r="F233">
            <v>24366.89</v>
          </cell>
        </row>
        <row r="234">
          <cell r="B234" t="str">
            <v>Battery set 30 Volt, 100 AH with Battery charger</v>
          </cell>
          <cell r="C234" t="str">
            <v>Set</v>
          </cell>
          <cell r="D234">
            <v>39665.93</v>
          </cell>
          <cell r="E234">
            <v>0</v>
          </cell>
          <cell r="F234">
            <v>39665.93</v>
          </cell>
        </row>
        <row r="235">
          <cell r="B235" t="str">
            <v>33 KV Lightning Arrestors  (Station type)</v>
          </cell>
          <cell r="C235" t="str">
            <v>Set</v>
          </cell>
          <cell r="D235">
            <v>11633.16</v>
          </cell>
          <cell r="E235">
            <v>1677.5016719999999</v>
          </cell>
          <cell r="F235">
            <v>13310.661672</v>
          </cell>
        </row>
        <row r="236">
          <cell r="B236" t="str">
            <v>22 KV Lightning Arrestors  (Station type)</v>
          </cell>
          <cell r="C236" t="str">
            <v>set</v>
          </cell>
          <cell r="D236">
            <v>10263.119999999999</v>
          </cell>
          <cell r="E236">
            <v>1479.9419039999998</v>
          </cell>
          <cell r="F236">
            <v>13310.66</v>
          </cell>
        </row>
        <row r="237">
          <cell r="B237" t="str">
            <v>Power Transformer 33/11 KV, 5 MVA</v>
          </cell>
          <cell r="C237" t="str">
            <v>No.</v>
          </cell>
          <cell r="D237">
            <v>2852150</v>
          </cell>
          <cell r="E237">
            <v>411280.02999999997</v>
          </cell>
          <cell r="F237">
            <v>3263430.03</v>
          </cell>
        </row>
        <row r="238">
          <cell r="B238" t="str">
            <v xml:space="preserve">Power Transformer 33/11 KV, 10 MVA </v>
          </cell>
          <cell r="C238" t="str">
            <v>No.</v>
          </cell>
          <cell r="D238">
            <v>5424685</v>
          </cell>
          <cell r="E238">
            <v>782239.57699999993</v>
          </cell>
          <cell r="F238">
            <v>6206924.5769999996</v>
          </cell>
        </row>
      </sheetData>
      <sheetData sheetId="11"/>
      <sheetData sheetId="12">
        <row r="58">
          <cell r="F58">
            <v>12968569.363851115</v>
          </cell>
        </row>
      </sheetData>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5">
          <cell r="B5" t="str">
            <v>33 kV Pin Insulators with G.I. Pins</v>
          </cell>
        </row>
      </sheetData>
      <sheetData sheetId="43">
        <row r="5">
          <cell r="B5" t="str">
            <v>33 kV Pin Insulators with G.I. Pins</v>
          </cell>
        </row>
      </sheetData>
      <sheetData sheetId="44">
        <row r="5">
          <cell r="B5" t="str">
            <v>33 kV Pin Insulators with G.I. Pins</v>
          </cell>
        </row>
      </sheetData>
      <sheetData sheetId="45">
        <row r="5">
          <cell r="B5" t="str">
            <v>33 kV Pin Insulators with G.I. Pins</v>
          </cell>
        </row>
      </sheetData>
      <sheetData sheetId="46">
        <row r="5">
          <cell r="B5" t="str">
            <v>33 kV Pin Insulators with G.I. Pins</v>
          </cell>
        </row>
      </sheetData>
      <sheetData sheetId="47">
        <row r="5">
          <cell r="B5" t="str">
            <v>33 kV Pin Insulators with G.I. Pins</v>
          </cell>
        </row>
      </sheetData>
      <sheetData sheetId="48">
        <row r="5">
          <cell r="B5" t="str">
            <v>33 kV Pin Insulators with G.I. Pins</v>
          </cell>
        </row>
      </sheetData>
      <sheetData sheetId="49">
        <row r="5">
          <cell r="B5" t="str">
            <v>33 kV Pin Insulators with G.I. Pins</v>
          </cell>
        </row>
      </sheetData>
      <sheetData sheetId="50">
        <row r="5">
          <cell r="B5" t="str">
            <v>33 kV Pin Insulators with G.I. Pins</v>
          </cell>
        </row>
      </sheetData>
      <sheetData sheetId="51">
        <row r="5">
          <cell r="B5" t="str">
            <v>33 kV Pin Insulators with G.I. Pins</v>
          </cell>
        </row>
      </sheetData>
      <sheetData sheetId="52">
        <row r="5">
          <cell r="B5" t="str">
            <v>33 kV Pin Insulators with G.I. Pins</v>
          </cell>
        </row>
      </sheetData>
      <sheetData sheetId="53">
        <row r="5">
          <cell r="B5" t="str">
            <v>33 kV Pin Insulators with G.I. Pins</v>
          </cell>
        </row>
      </sheetData>
      <sheetData sheetId="54">
        <row r="5">
          <cell r="B5" t="str">
            <v>33 kV Pin Insulators with G.I. Pins</v>
          </cell>
        </row>
      </sheetData>
      <sheetData sheetId="55">
        <row r="5">
          <cell r="B5" t="str">
            <v>33 kV Pin Insulators with G.I. Pins</v>
          </cell>
        </row>
      </sheetData>
      <sheetData sheetId="56">
        <row r="5">
          <cell r="B5" t="str">
            <v>33 kV Pin Insulators with G.I. Pins</v>
          </cell>
        </row>
      </sheetData>
      <sheetData sheetId="57">
        <row r="5">
          <cell r="B5" t="str">
            <v>33 kV Pin Insulators with G.I. Pins</v>
          </cell>
        </row>
      </sheetData>
      <sheetData sheetId="58">
        <row r="5">
          <cell r="B5" t="str">
            <v>33 kV Pin Insulators with G.I. Pins</v>
          </cell>
        </row>
      </sheetData>
      <sheetData sheetId="59">
        <row r="5">
          <cell r="B5" t="str">
            <v>33 kV Pin Insulators with G.I. Pins</v>
          </cell>
        </row>
      </sheetData>
      <sheetData sheetId="60">
        <row r="5">
          <cell r="B5" t="str">
            <v>33 kV Pin Insulators with G.I. Pins</v>
          </cell>
        </row>
      </sheetData>
      <sheetData sheetId="61">
        <row r="5">
          <cell r="B5" t="str">
            <v>33 kV Pin Insulators with G.I. Pins</v>
          </cell>
        </row>
      </sheetData>
      <sheetData sheetId="62">
        <row r="5">
          <cell r="B5" t="str">
            <v>33 kV Pin Insulators with G.I. Pins</v>
          </cell>
        </row>
      </sheetData>
      <sheetData sheetId="63">
        <row r="5">
          <cell r="B5" t="str">
            <v>33 kV Pin Insulators with G.I. Pins</v>
          </cell>
        </row>
      </sheetData>
      <sheetData sheetId="64">
        <row r="5">
          <cell r="B5" t="str">
            <v>33 kV Pin Insulators with G.I. Pins</v>
          </cell>
        </row>
      </sheetData>
      <sheetData sheetId="65">
        <row r="5">
          <cell r="B5" t="str">
            <v>33 kV Pin Insulators with G.I. Pins</v>
          </cell>
        </row>
      </sheetData>
      <sheetData sheetId="66">
        <row r="5">
          <cell r="B5" t="str">
            <v>33 kV Pin Insulators with G.I. Pins</v>
          </cell>
        </row>
      </sheetData>
      <sheetData sheetId="67">
        <row r="5">
          <cell r="B5" t="str">
            <v>33 kV Pin Insulators with G.I. Pins</v>
          </cell>
        </row>
      </sheetData>
      <sheetData sheetId="68">
        <row r="5">
          <cell r="B5" t="str">
            <v>33 kV Pin Insulators with G.I. Pins</v>
          </cell>
        </row>
      </sheetData>
      <sheetData sheetId="69">
        <row r="5">
          <cell r="B5" t="str">
            <v>33 kV Pin Insulators with G.I. Pins</v>
          </cell>
        </row>
      </sheetData>
      <sheetData sheetId="70">
        <row r="5">
          <cell r="B5" t="str">
            <v>33 kV Pin Insulators with G.I. Pins</v>
          </cell>
        </row>
      </sheetData>
      <sheetData sheetId="71">
        <row r="5">
          <cell r="B5" t="str">
            <v>33 kV Pin Insulators with G.I. Pins</v>
          </cell>
        </row>
      </sheetData>
      <sheetData sheetId="72">
        <row r="5">
          <cell r="B5" t="str">
            <v>33 kV Pin Insulators with G.I. Pins</v>
          </cell>
        </row>
      </sheetData>
      <sheetData sheetId="73">
        <row r="5">
          <cell r="B5" t="str">
            <v>33 kV Pin Insulators with G.I. Pins</v>
          </cell>
        </row>
      </sheetData>
      <sheetData sheetId="74">
        <row r="5">
          <cell r="B5" t="str">
            <v>33 kV Pin Insulators with G.I. Pins</v>
          </cell>
        </row>
      </sheetData>
      <sheetData sheetId="75">
        <row r="5">
          <cell r="B5" t="str">
            <v>33 kV Pin Insulators with G.I. Pins</v>
          </cell>
        </row>
      </sheetData>
      <sheetData sheetId="76">
        <row r="5">
          <cell r="B5" t="str">
            <v>33 kV Pin Insulators with G.I. Pins</v>
          </cell>
        </row>
      </sheetData>
      <sheetData sheetId="77">
        <row r="5">
          <cell r="B5" t="str">
            <v>33 kV Pin Insulators with G.I. Pins</v>
          </cell>
        </row>
      </sheetData>
      <sheetData sheetId="78">
        <row r="5">
          <cell r="B5" t="str">
            <v>33 kV Pin Insulators with G.I. Pins</v>
          </cell>
        </row>
      </sheetData>
      <sheetData sheetId="79" refreshError="1"/>
      <sheetData sheetId="80">
        <row r="5">
          <cell r="B5" t="str">
            <v>33 kV Pin Insulators with G.I. Pins</v>
          </cell>
        </row>
      </sheetData>
      <sheetData sheetId="81">
        <row r="5">
          <cell r="B5" t="str">
            <v>33 kV Pin Insulators with G.I. Pins</v>
          </cell>
        </row>
      </sheetData>
      <sheetData sheetId="82">
        <row r="5">
          <cell r="B5" t="str">
            <v>33 kV Pin Insulators with G.I. Pins</v>
          </cell>
        </row>
      </sheetData>
      <sheetData sheetId="83">
        <row r="5">
          <cell r="B5" t="str">
            <v>33 kV Pin Insulators with G.I. Pins</v>
          </cell>
        </row>
      </sheetData>
      <sheetData sheetId="84">
        <row r="5">
          <cell r="B5" t="str">
            <v>33 kV Pin Insulators with G.I. Pins</v>
          </cell>
        </row>
      </sheetData>
      <sheetData sheetId="85">
        <row r="5">
          <cell r="B5" t="str">
            <v>33 kV Pin Insulators with G.I. Pins</v>
          </cell>
        </row>
      </sheetData>
      <sheetData sheetId="86">
        <row r="5">
          <cell r="B5" t="str">
            <v>33 kV Pin Insulators with G.I. Pins</v>
          </cell>
        </row>
      </sheetData>
      <sheetData sheetId="87">
        <row r="5">
          <cell r="B5" t="str">
            <v>33 kV Pin Insulators with G.I. Pins</v>
          </cell>
        </row>
      </sheetData>
      <sheetData sheetId="88">
        <row r="5">
          <cell r="B5" t="str">
            <v>33 kV Pin Insulators with G.I. Pins</v>
          </cell>
        </row>
      </sheetData>
      <sheetData sheetId="89">
        <row r="5">
          <cell r="B5" t="str">
            <v>33 kV Pin Insulators with G.I. Pins</v>
          </cell>
        </row>
      </sheetData>
      <sheetData sheetId="90">
        <row r="5">
          <cell r="B5" t="str">
            <v>33 kV Pin Insulators with G.I. Pins</v>
          </cell>
        </row>
      </sheetData>
      <sheetData sheetId="91">
        <row r="5">
          <cell r="B5" t="str">
            <v>33 kV Pin Insulators with G.I. Pins</v>
          </cell>
        </row>
      </sheetData>
      <sheetData sheetId="92">
        <row r="5">
          <cell r="B5" t="str">
            <v>33 kV Pin Insulators with G.I. Pins</v>
          </cell>
        </row>
      </sheetData>
      <sheetData sheetId="93">
        <row r="5">
          <cell r="B5" t="str">
            <v>33 kV Pin Insulators with G.I. Pins</v>
          </cell>
        </row>
      </sheetData>
      <sheetData sheetId="94">
        <row r="5">
          <cell r="B5" t="str">
            <v>33 kV Pin Insulators with G.I. Pins</v>
          </cell>
        </row>
      </sheetData>
      <sheetData sheetId="95">
        <row r="5">
          <cell r="B5" t="str">
            <v>33 kV Pin Insulators with G.I. Pins</v>
          </cell>
        </row>
      </sheetData>
      <sheetData sheetId="96">
        <row r="5">
          <cell r="B5" t="str">
            <v>33 kV Pin Insulators with G.I. Pins</v>
          </cell>
        </row>
      </sheetData>
      <sheetData sheetId="97">
        <row r="5">
          <cell r="B5" t="str">
            <v>33 kV Pin Insulators with G.I. Pins</v>
          </cell>
        </row>
      </sheetData>
      <sheetData sheetId="98">
        <row r="5">
          <cell r="B5" t="str">
            <v>33 kV Pin Insulators with G.I. Pins</v>
          </cell>
        </row>
      </sheetData>
      <sheetData sheetId="99">
        <row r="5">
          <cell r="B5" t="str">
            <v>33 kV Pin Insulators with G.I. Pins</v>
          </cell>
        </row>
      </sheetData>
      <sheetData sheetId="100">
        <row r="5">
          <cell r="B5" t="str">
            <v>33 kV Pin Insulators with G.I. Pins</v>
          </cell>
        </row>
      </sheetData>
      <sheetData sheetId="101">
        <row r="5">
          <cell r="B5" t="str">
            <v>33 kV Pin Insulators with G.I. Pins</v>
          </cell>
        </row>
      </sheetData>
      <sheetData sheetId="102">
        <row r="5">
          <cell r="B5" t="str">
            <v>33 kV Pin Insulators with G.I. Pins</v>
          </cell>
        </row>
      </sheetData>
      <sheetData sheetId="103">
        <row r="5">
          <cell r="B5" t="str">
            <v>33 kV Pin Insulators with G.I. Pins</v>
          </cell>
        </row>
      </sheetData>
      <sheetData sheetId="104">
        <row r="5">
          <cell r="B5" t="str">
            <v>33 kV Pin Insulators with G.I. Pins</v>
          </cell>
        </row>
      </sheetData>
      <sheetData sheetId="105">
        <row r="5">
          <cell r="B5" t="str">
            <v>33 kV Pin Insulators with G.I. Pins</v>
          </cell>
        </row>
      </sheetData>
      <sheetData sheetId="106">
        <row r="5">
          <cell r="B5" t="str">
            <v>33 kV Pin Insulators with G.I. Pins</v>
          </cell>
        </row>
      </sheetData>
      <sheetData sheetId="107">
        <row r="5">
          <cell r="B5" t="str">
            <v>33 kV Pin Insulators with G.I. Pins</v>
          </cell>
        </row>
      </sheetData>
      <sheetData sheetId="108">
        <row r="5">
          <cell r="B5" t="str">
            <v>33 kV Pin Insulators with G.I. Pins</v>
          </cell>
        </row>
      </sheetData>
      <sheetData sheetId="109">
        <row r="5">
          <cell r="B5" t="str">
            <v>33 kV Pin Insulators with G.I. Pins</v>
          </cell>
        </row>
      </sheetData>
      <sheetData sheetId="110">
        <row r="5">
          <cell r="B5" t="str">
            <v>33 kV Pin Insulators with G.I. Pins</v>
          </cell>
        </row>
      </sheetData>
      <sheetData sheetId="111">
        <row r="5">
          <cell r="B5" t="str">
            <v>33 kV Pin Insulators with G.I. Pins</v>
          </cell>
        </row>
      </sheetData>
      <sheetData sheetId="112">
        <row r="5">
          <cell r="B5" t="str">
            <v>33 kV Pin Insulators with G.I. Pins</v>
          </cell>
        </row>
      </sheetData>
      <sheetData sheetId="113">
        <row r="5">
          <cell r="B5" t="str">
            <v>33 kV Pin Insulators with G.I. Pins</v>
          </cell>
        </row>
      </sheetData>
      <sheetData sheetId="114">
        <row r="5">
          <cell r="B5" t="str">
            <v>33 kV Pin Insulators with G.I. Pins</v>
          </cell>
        </row>
      </sheetData>
      <sheetData sheetId="115">
        <row r="5">
          <cell r="B5" t="str">
            <v>33 kV Pin Insulators with G.I. Pins</v>
          </cell>
        </row>
      </sheetData>
      <sheetData sheetId="116">
        <row r="5">
          <cell r="B5" t="str">
            <v>33 kV Pin Insulators with G.I. Pins</v>
          </cell>
        </row>
      </sheetData>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base Feb 09 (2)"/>
      <sheetName val="RSJ COst"/>
      <sheetName val="Connectors"/>
      <sheetName val="Note"/>
      <sheetName val="Index Feb 09"/>
      <sheetName val="Data base Feb 09"/>
      <sheetName val="notes"/>
      <sheetName val="Line formulas"/>
      <sheetName val="Overheads"/>
      <sheetName val="Capacitor Bank"/>
      <sheetName val="Rewised Overheads"/>
      <sheetName val="DTC metering sheet"/>
      <sheetName val="Activity Compar 300708 &amp; Oct 08"/>
      <sheetName val="CPA rates compa 1008 1208 0708"/>
      <sheetName val="AS Compare June 08 &amp; Dec 08"/>
      <sheetName val="Data base june 08"/>
      <sheetName val="Index (Print) june 08"/>
      <sheetName val="Comparision of CD Nov 07 Feb 08"/>
      <sheetName val="Rate Comparision Dec 07 July 08"/>
      <sheetName val="Rate Comparision Feb 06 Jul 08"/>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 "/>
      <sheetName val="  "/>
      <sheetName val="L"/>
      <sheetName val="Inputs"/>
      <sheetName val="Timing"/>
      <sheetName val="Copy"/>
      <sheetName val="CapEx &amp; Ops"/>
      <sheetName val="Debt"/>
      <sheetName val="Tax &amp; Dep"/>
      <sheetName val="FS"/>
      <sheetName val="Equity &amp; Returns"/>
      <sheetName val="Summary"/>
      <sheetName val="ESIC_DEDN_"/>
      <sheetName val="Data base"/>
    </sheetNames>
    <sheetDataSet>
      <sheetData sheetId="0" refreshError="1"/>
      <sheetData sheetId="1" refreshError="1"/>
      <sheetData sheetId="2" refreshError="1"/>
      <sheetData sheetId="3" refreshError="1">
        <row r="140">
          <cell r="E140" t="str">
            <v>Oil Co</v>
          </cell>
        </row>
        <row r="141">
          <cell r="E141" t="str">
            <v>KPMG Jan 2008</v>
          </cell>
        </row>
        <row r="142">
          <cell r="E142" t="str">
            <v>On Shore Project 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Data base"/>
      <sheetName val="final data (3)"/>
    </sheetNames>
    <sheetDataSet>
      <sheetData sheetId="0"/>
      <sheetData sheetId="1" refreshError="1"/>
      <sheetData sheetId="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ra I LAS"/>
      <sheetName val="abstract IP_I"/>
      <sheetName val="New S-Stn new"/>
      <sheetName val="Infra II LAS"/>
      <sheetName val="abstract IP_II"/>
      <sheetName val="Infra II A LAS"/>
      <sheetName val="abstract IP_IIA"/>
      <sheetName val="data usm"/>
      <sheetName val="IP II A Version_III"/>
      <sheetName val="Master data"/>
      <sheetName val="Names of Dns"/>
      <sheetName val="Details Contractors"/>
      <sheetName val="Districtwise(T)"/>
      <sheetName val="Districtwise (A)"/>
      <sheetName val="Sheet1"/>
      <sheetName val="Loan sanction details"/>
      <sheetName val="NITs"/>
      <sheetName val="Infra Staus"/>
      <sheetName val="Division-wise Cost"/>
      <sheetName val="Sheet2"/>
      <sheetName val="Sheet4"/>
      <sheetName val="Sheet5"/>
      <sheetName val="Districtwise (2)"/>
      <sheetName val="Inputs"/>
      <sheetName val="stn wise emr"/>
      <sheetName val="Data base"/>
      <sheetName val="A 3.7"/>
      <sheetName val="dpc cost"/>
      <sheetName val="SUMM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C1" t="str">
            <v>Achalpur</v>
          </cell>
          <cell r="D1">
            <v>29</v>
          </cell>
          <cell r="E1" t="str">
            <v>Amravati</v>
          </cell>
          <cell r="F1" t="str">
            <v>Amaravati</v>
          </cell>
        </row>
        <row r="2">
          <cell r="C2" t="str">
            <v>Akola r</v>
          </cell>
          <cell r="D2">
            <v>28</v>
          </cell>
          <cell r="E2" t="str">
            <v>Amravati</v>
          </cell>
          <cell r="F2" t="str">
            <v>Akola</v>
          </cell>
        </row>
        <row r="3">
          <cell r="C3" t="str">
            <v>Amravati r</v>
          </cell>
          <cell r="D3">
            <v>30</v>
          </cell>
          <cell r="E3" t="str">
            <v>Amravati</v>
          </cell>
          <cell r="F3" t="str">
            <v>Amaravati</v>
          </cell>
        </row>
        <row r="4">
          <cell r="C4" t="str">
            <v>Amravati u</v>
          </cell>
          <cell r="D4">
            <v>30</v>
          </cell>
          <cell r="E4" t="str">
            <v>Amravati</v>
          </cell>
          <cell r="F4" t="str">
            <v>Amaravati</v>
          </cell>
        </row>
        <row r="5">
          <cell r="C5" t="str">
            <v>Arvi</v>
          </cell>
          <cell r="D5">
            <v>49</v>
          </cell>
          <cell r="E5" t="str">
            <v>Nagpur</v>
          </cell>
          <cell r="F5" t="str">
            <v>Wardha</v>
          </cell>
        </row>
        <row r="6">
          <cell r="C6" t="str">
            <v>Ballarsha</v>
          </cell>
          <cell r="D6">
            <v>47</v>
          </cell>
          <cell r="E6" t="str">
            <v>Nagpur</v>
          </cell>
          <cell r="F6" t="str">
            <v>Chandrapur</v>
          </cell>
        </row>
        <row r="7">
          <cell r="C7" t="str">
            <v>Barshi</v>
          </cell>
          <cell r="D7">
            <v>26</v>
          </cell>
          <cell r="E7" t="str">
            <v>Kolhapur</v>
          </cell>
          <cell r="F7" t="str">
            <v>Solapur</v>
          </cell>
        </row>
        <row r="8">
          <cell r="C8" t="str">
            <v>Bhandara</v>
          </cell>
          <cell r="D8">
            <v>46</v>
          </cell>
          <cell r="E8" t="str">
            <v>Nagpur</v>
          </cell>
          <cell r="F8" t="str">
            <v>Bhandara</v>
          </cell>
        </row>
        <row r="9">
          <cell r="C9" t="str">
            <v>Bhusawal</v>
          </cell>
          <cell r="D9">
            <v>56</v>
          </cell>
          <cell r="E9" t="str">
            <v>Nashik</v>
          </cell>
          <cell r="F9" t="str">
            <v>Jalgaon</v>
          </cell>
        </row>
        <row r="10">
          <cell r="C10" t="str">
            <v>Buldana</v>
          </cell>
          <cell r="D10">
            <v>32</v>
          </cell>
          <cell r="E10" t="str">
            <v>Amravati</v>
          </cell>
          <cell r="F10" t="str">
            <v>Buldhana</v>
          </cell>
        </row>
        <row r="11">
          <cell r="C11" t="str">
            <v>Chalisgaon</v>
          </cell>
          <cell r="D11">
            <v>57</v>
          </cell>
          <cell r="E11" t="str">
            <v>Nashik</v>
          </cell>
          <cell r="F11" t="str">
            <v>Jalgaon</v>
          </cell>
        </row>
        <row r="12">
          <cell r="C12" t="str">
            <v>Chandrapur</v>
          </cell>
          <cell r="D12">
            <v>47</v>
          </cell>
          <cell r="E12" t="str">
            <v>Nagpur</v>
          </cell>
          <cell r="F12" t="str">
            <v>Chandrapur</v>
          </cell>
        </row>
        <row r="13">
          <cell r="C13" t="str">
            <v>Chandwad</v>
          </cell>
          <cell r="D13">
            <v>62</v>
          </cell>
          <cell r="E13" t="str">
            <v>Nashik</v>
          </cell>
          <cell r="F13" t="str">
            <v>Nashik R</v>
          </cell>
        </row>
        <row r="14">
          <cell r="C14" t="str">
            <v>Chiplun</v>
          </cell>
          <cell r="D14">
            <v>44</v>
          </cell>
          <cell r="E14" t="str">
            <v>Konkan</v>
          </cell>
          <cell r="F14" t="str">
            <v>Ratnagiri</v>
          </cell>
        </row>
        <row r="15">
          <cell r="C15" t="str">
            <v>Congress nagar</v>
          </cell>
          <cell r="D15">
            <v>51</v>
          </cell>
          <cell r="E15" t="str">
            <v>Nagpur (U)</v>
          </cell>
          <cell r="F15" t="str">
            <v>Nagpur U</v>
          </cell>
        </row>
        <row r="16">
          <cell r="C16" t="str">
            <v>Dharangaon</v>
          </cell>
          <cell r="D16">
            <v>59</v>
          </cell>
          <cell r="E16" t="str">
            <v>Nashik</v>
          </cell>
          <cell r="F16" t="str">
            <v>Jalgaon</v>
          </cell>
        </row>
        <row r="17">
          <cell r="C17" t="str">
            <v>Dombivali Urban</v>
          </cell>
          <cell r="D17">
            <v>42</v>
          </cell>
          <cell r="E17" t="str">
            <v>Kalyan</v>
          </cell>
          <cell r="F17" t="str">
            <v>Kalyan- I</v>
          </cell>
        </row>
        <row r="18">
          <cell r="C18" t="str">
            <v>Dondaicha</v>
          </cell>
          <cell r="D18">
            <v>54</v>
          </cell>
          <cell r="E18" t="str">
            <v>Nashik</v>
          </cell>
          <cell r="F18" t="str">
            <v>Dhule</v>
          </cell>
        </row>
        <row r="19">
          <cell r="C19" t="str">
            <v>Gondia</v>
          </cell>
          <cell r="D19">
            <v>46</v>
          </cell>
          <cell r="E19" t="str">
            <v>Nagpur</v>
          </cell>
          <cell r="F19" t="str">
            <v>Bhandara</v>
          </cell>
        </row>
        <row r="20">
          <cell r="C20" t="str">
            <v>Hinganghat</v>
          </cell>
          <cell r="D20">
            <v>49</v>
          </cell>
          <cell r="E20" t="str">
            <v>Nagpur</v>
          </cell>
          <cell r="F20" t="str">
            <v>Wardha</v>
          </cell>
        </row>
        <row r="21">
          <cell r="C21" t="str">
            <v>HINGOLI</v>
          </cell>
          <cell r="D21">
            <v>36</v>
          </cell>
          <cell r="E21" t="str">
            <v>Aurangabad</v>
          </cell>
          <cell r="F21" t="str">
            <v>Parbhani</v>
          </cell>
        </row>
        <row r="22">
          <cell r="C22" t="str">
            <v>Ichalkaranji</v>
          </cell>
          <cell r="D22">
            <v>21</v>
          </cell>
          <cell r="E22" t="str">
            <v>Kolhapur</v>
          </cell>
          <cell r="F22" t="str">
            <v>Kolhapur</v>
          </cell>
        </row>
        <row r="23">
          <cell r="C23" t="str">
            <v>Jalgaon UCR</v>
          </cell>
          <cell r="D23">
            <v>56</v>
          </cell>
          <cell r="E23" t="str">
            <v>Nashik</v>
          </cell>
          <cell r="F23" t="str">
            <v>Jalgaon</v>
          </cell>
        </row>
        <row r="24">
          <cell r="C24" t="str">
            <v>Jalna-I</v>
          </cell>
          <cell r="D24">
            <v>36</v>
          </cell>
          <cell r="E24" t="str">
            <v>Aurangabad</v>
          </cell>
          <cell r="F24" t="str">
            <v>Jalna</v>
          </cell>
        </row>
        <row r="25">
          <cell r="C25" t="str">
            <v>Jaysingpur</v>
          </cell>
          <cell r="D25">
            <v>21</v>
          </cell>
          <cell r="E25" t="str">
            <v>Kolhapur</v>
          </cell>
          <cell r="F25" t="str">
            <v>Kolhapur</v>
          </cell>
        </row>
        <row r="26">
          <cell r="C26" t="str">
            <v>Kalwa</v>
          </cell>
          <cell r="D26">
            <v>73</v>
          </cell>
          <cell r="E26" t="str">
            <v>Bhandup</v>
          </cell>
          <cell r="F26" t="str">
            <v>Thane (Urban)</v>
          </cell>
        </row>
        <row r="27">
          <cell r="C27" t="str">
            <v>Kalyan East</v>
          </cell>
          <cell r="D27">
            <v>42</v>
          </cell>
          <cell r="E27" t="str">
            <v>Kalyan</v>
          </cell>
          <cell r="F27" t="str">
            <v>Kalyan- I</v>
          </cell>
        </row>
        <row r="28">
          <cell r="C28" t="str">
            <v>Kankavali</v>
          </cell>
          <cell r="D28">
            <v>45</v>
          </cell>
          <cell r="E28" t="str">
            <v>Konkan</v>
          </cell>
          <cell r="F28" t="str">
            <v>Sindhudurg</v>
          </cell>
        </row>
        <row r="29">
          <cell r="C29" t="str">
            <v>Karjat</v>
          </cell>
          <cell r="D29">
            <v>52</v>
          </cell>
          <cell r="E29" t="str">
            <v>Nashik</v>
          </cell>
          <cell r="F29" t="str">
            <v>Ahmednagar</v>
          </cell>
        </row>
        <row r="30">
          <cell r="C30" t="str">
            <v>Katol</v>
          </cell>
          <cell r="D30">
            <v>50</v>
          </cell>
          <cell r="E30" t="str">
            <v>Nagpur (U)</v>
          </cell>
          <cell r="F30" t="str">
            <v>Nagpur (R)</v>
          </cell>
        </row>
        <row r="31">
          <cell r="C31" t="str">
            <v>Khamgaon</v>
          </cell>
          <cell r="D31">
            <v>33</v>
          </cell>
          <cell r="E31" t="str">
            <v>Amravati</v>
          </cell>
          <cell r="F31" t="str">
            <v>Buldhana</v>
          </cell>
        </row>
        <row r="32">
          <cell r="C32" t="str">
            <v>Kolhapur (U)</v>
          </cell>
          <cell r="D32">
            <v>20</v>
          </cell>
          <cell r="E32" t="str">
            <v>Kolhapur</v>
          </cell>
          <cell r="F32" t="str">
            <v>Kolhapur</v>
          </cell>
        </row>
        <row r="33">
          <cell r="C33" t="str">
            <v>Kolhapur R-II</v>
          </cell>
          <cell r="D33">
            <v>20</v>
          </cell>
          <cell r="E33" t="str">
            <v>Kolhapur</v>
          </cell>
          <cell r="F33" t="str">
            <v>Kolhapur</v>
          </cell>
        </row>
        <row r="34">
          <cell r="C34" t="str">
            <v>Kudal</v>
          </cell>
          <cell r="D34">
            <v>45</v>
          </cell>
          <cell r="E34" t="str">
            <v>Konkan</v>
          </cell>
          <cell r="F34" t="str">
            <v>Sindhudurg</v>
          </cell>
        </row>
        <row r="35">
          <cell r="C35" t="str">
            <v>Malegaon UCR</v>
          </cell>
          <cell r="D35">
            <v>61</v>
          </cell>
          <cell r="E35" t="str">
            <v>Nashik</v>
          </cell>
          <cell r="F35" t="str">
            <v>Nashik R</v>
          </cell>
        </row>
        <row r="36">
          <cell r="C36" t="str">
            <v>Malegaon-R</v>
          </cell>
          <cell r="D36">
            <v>63</v>
          </cell>
          <cell r="E36" t="str">
            <v>Nashik</v>
          </cell>
          <cell r="F36" t="str">
            <v>Nashik R</v>
          </cell>
        </row>
        <row r="37">
          <cell r="C37" t="str">
            <v>Malkapur</v>
          </cell>
          <cell r="D37">
            <v>34</v>
          </cell>
          <cell r="E37" t="str">
            <v>Amravati</v>
          </cell>
          <cell r="F37" t="str">
            <v>Buldhana</v>
          </cell>
        </row>
        <row r="38">
          <cell r="C38" t="str">
            <v>MIDC</v>
          </cell>
          <cell r="D38">
            <v>51</v>
          </cell>
          <cell r="E38" t="str">
            <v>Nagpur (U)</v>
          </cell>
          <cell r="F38" t="str">
            <v>Nagpur U</v>
          </cell>
        </row>
        <row r="39">
          <cell r="C39" t="str">
            <v>Morshi</v>
          </cell>
          <cell r="D39">
            <v>31</v>
          </cell>
          <cell r="E39" t="str">
            <v>Amravati</v>
          </cell>
          <cell r="F39" t="str">
            <v>Amaravati</v>
          </cell>
        </row>
        <row r="40">
          <cell r="C40" t="str">
            <v>Mulshi (Pune)</v>
          </cell>
          <cell r="D40">
            <v>68</v>
          </cell>
          <cell r="E40" t="str">
            <v>Pune</v>
          </cell>
          <cell r="F40" t="str">
            <v>Pune (R)</v>
          </cell>
        </row>
        <row r="41">
          <cell r="C41" t="str">
            <v>Nagar road</v>
          </cell>
          <cell r="D41">
            <v>69</v>
          </cell>
          <cell r="E41" t="str">
            <v>Pune</v>
          </cell>
          <cell r="F41" t="str">
            <v>Rastapeth</v>
          </cell>
        </row>
        <row r="42">
          <cell r="C42" t="str">
            <v>Nagpur I</v>
          </cell>
          <cell r="D42">
            <v>50</v>
          </cell>
          <cell r="E42" t="str">
            <v>Nagpur (U)</v>
          </cell>
          <cell r="F42" t="str">
            <v>Nagpur (R)</v>
          </cell>
        </row>
        <row r="43">
          <cell r="C43" t="str">
            <v>Nashik -U-II</v>
          </cell>
          <cell r="D43">
            <v>60</v>
          </cell>
          <cell r="E43" t="str">
            <v>Nashik</v>
          </cell>
          <cell r="F43" t="str">
            <v>Nashik Urban</v>
          </cell>
        </row>
        <row r="44">
          <cell r="C44" t="str">
            <v>NASHIK-R</v>
          </cell>
          <cell r="D44">
            <v>64</v>
          </cell>
          <cell r="E44" t="str">
            <v>Nashik</v>
          </cell>
          <cell r="F44" t="str">
            <v>Nashik R</v>
          </cell>
        </row>
        <row r="45">
          <cell r="C45" t="str">
            <v>Nashik-U-I</v>
          </cell>
          <cell r="D45">
            <v>66</v>
          </cell>
          <cell r="E45" t="str">
            <v>Nashik</v>
          </cell>
          <cell r="F45" t="str">
            <v>Nashik Urban</v>
          </cell>
        </row>
        <row r="46">
          <cell r="C46" t="str">
            <v>Pachora</v>
          </cell>
          <cell r="D46">
            <v>58</v>
          </cell>
          <cell r="E46" t="str">
            <v>Nashik</v>
          </cell>
          <cell r="F46" t="str">
            <v>Jalgaon</v>
          </cell>
        </row>
        <row r="47">
          <cell r="C47" t="str">
            <v>Pandharkawada</v>
          </cell>
          <cell r="D47">
            <v>35</v>
          </cell>
          <cell r="E47" t="str">
            <v>Amravati</v>
          </cell>
          <cell r="F47" t="str">
            <v>Yavatmal</v>
          </cell>
        </row>
        <row r="48">
          <cell r="C48" t="str">
            <v>Pandharpur</v>
          </cell>
          <cell r="D48">
            <v>24</v>
          </cell>
          <cell r="E48" t="str">
            <v>Kolhapur</v>
          </cell>
          <cell r="F48" t="str">
            <v>Solapur</v>
          </cell>
        </row>
        <row r="49">
          <cell r="C49" t="str">
            <v>Parbhani</v>
          </cell>
          <cell r="D49">
            <v>36</v>
          </cell>
          <cell r="E49" t="str">
            <v>Aurangabad</v>
          </cell>
          <cell r="F49" t="str">
            <v>Parbhani</v>
          </cell>
        </row>
        <row r="50">
          <cell r="C50" t="str">
            <v>Pimpri</v>
          </cell>
          <cell r="D50">
            <v>67</v>
          </cell>
          <cell r="E50" t="str">
            <v>Pune</v>
          </cell>
          <cell r="F50" t="str">
            <v>Ganeshkhind</v>
          </cell>
        </row>
        <row r="51">
          <cell r="C51" t="str">
            <v>Pusad</v>
          </cell>
          <cell r="D51">
            <v>35</v>
          </cell>
          <cell r="E51" t="str">
            <v>Amravati</v>
          </cell>
          <cell r="F51" t="str">
            <v>Yavatmal</v>
          </cell>
        </row>
        <row r="52">
          <cell r="C52" t="str">
            <v>Rajgurunagar</v>
          </cell>
          <cell r="D52">
            <v>68</v>
          </cell>
          <cell r="E52" t="str">
            <v>Pune</v>
          </cell>
          <cell r="F52" t="str">
            <v>Pune (R)</v>
          </cell>
        </row>
        <row r="53">
          <cell r="C53" t="str">
            <v>Rastapeth</v>
          </cell>
          <cell r="D53">
            <v>69</v>
          </cell>
          <cell r="E53" t="str">
            <v>Pune</v>
          </cell>
          <cell r="F53" t="str">
            <v>Rastapeth</v>
          </cell>
        </row>
        <row r="54">
          <cell r="C54" t="str">
            <v>Ratnagiri</v>
          </cell>
          <cell r="D54">
            <v>44</v>
          </cell>
          <cell r="E54" t="str">
            <v>Konkan</v>
          </cell>
          <cell r="F54" t="str">
            <v>Ratnagiri</v>
          </cell>
        </row>
        <row r="55">
          <cell r="C55" t="str">
            <v>Savda</v>
          </cell>
          <cell r="D55">
            <v>58</v>
          </cell>
          <cell r="E55" t="str">
            <v>Nashik</v>
          </cell>
          <cell r="F55" t="str">
            <v>Jalgaon</v>
          </cell>
        </row>
        <row r="56">
          <cell r="C56" t="str">
            <v>Shahada</v>
          </cell>
          <cell r="D56">
            <v>65</v>
          </cell>
          <cell r="E56" t="str">
            <v>Nashik</v>
          </cell>
          <cell r="F56" t="str">
            <v>Dhule</v>
          </cell>
        </row>
        <row r="57">
          <cell r="C57" t="str">
            <v>Shivaji Nagar</v>
          </cell>
          <cell r="D57">
            <v>67</v>
          </cell>
          <cell r="E57" t="str">
            <v>Pune</v>
          </cell>
          <cell r="F57" t="str">
            <v>Ganeshkhind</v>
          </cell>
        </row>
        <row r="58">
          <cell r="C58" t="str">
            <v>Vita</v>
          </cell>
          <cell r="D58">
            <v>27</v>
          </cell>
          <cell r="E58" t="str">
            <v>Kolhapur</v>
          </cell>
          <cell r="F58" t="str">
            <v>Sangli</v>
          </cell>
        </row>
        <row r="59">
          <cell r="C59" t="str">
            <v>Wardha</v>
          </cell>
          <cell r="D59">
            <v>49</v>
          </cell>
          <cell r="E59" t="str">
            <v>Nagpur</v>
          </cell>
          <cell r="F59" t="str">
            <v>Wardha</v>
          </cell>
        </row>
        <row r="60">
          <cell r="C60" t="str">
            <v>Warora</v>
          </cell>
          <cell r="D60">
            <v>47</v>
          </cell>
          <cell r="E60" t="str">
            <v>Nagpur</v>
          </cell>
          <cell r="F60" t="str">
            <v>Chandrapur</v>
          </cell>
        </row>
        <row r="61">
          <cell r="C61" t="str">
            <v>Washim</v>
          </cell>
          <cell r="D61">
            <v>28</v>
          </cell>
          <cell r="E61" t="str">
            <v>Amravati</v>
          </cell>
          <cell r="F61" t="str">
            <v>Akola</v>
          </cell>
        </row>
        <row r="62">
          <cell r="C62" t="str">
            <v>Yavatmal</v>
          </cell>
          <cell r="D62">
            <v>35</v>
          </cell>
          <cell r="E62" t="str">
            <v>Amravati</v>
          </cell>
          <cell r="F62" t="str">
            <v>Yavatmal</v>
          </cell>
        </row>
        <row r="63">
          <cell r="C63" t="str">
            <v>Ahmednagar R</v>
          </cell>
          <cell r="D63">
            <v>97</v>
          </cell>
          <cell r="E63" t="str">
            <v>Nashik</v>
          </cell>
          <cell r="F63" t="str">
            <v>Ahmednagar</v>
          </cell>
        </row>
        <row r="64">
          <cell r="C64" t="str">
            <v>Ahmednagar UCR</v>
          </cell>
          <cell r="D64">
            <v>98</v>
          </cell>
          <cell r="E64" t="str">
            <v>Nashik</v>
          </cell>
          <cell r="F64" t="str">
            <v>Ahmednagar</v>
          </cell>
        </row>
        <row r="65">
          <cell r="C65" t="str">
            <v>Akluj</v>
          </cell>
          <cell r="D65">
            <v>91</v>
          </cell>
          <cell r="E65" t="str">
            <v>Kolhapur</v>
          </cell>
          <cell r="F65" t="str">
            <v>Solapur</v>
          </cell>
        </row>
        <row r="66">
          <cell r="C66" t="str">
            <v>Akola ('u)</v>
          </cell>
          <cell r="D66">
            <v>71</v>
          </cell>
          <cell r="E66" t="str">
            <v>Amravati</v>
          </cell>
          <cell r="F66" t="str">
            <v>Akola</v>
          </cell>
        </row>
        <row r="67">
          <cell r="C67" t="str">
            <v>Allapali</v>
          </cell>
          <cell r="D67">
            <v>96</v>
          </cell>
          <cell r="E67" t="str">
            <v>Nagpur</v>
          </cell>
          <cell r="F67" t="str">
            <v>Gadchiroli</v>
          </cell>
        </row>
        <row r="68">
          <cell r="C68" t="str">
            <v>Ambajogai</v>
          </cell>
          <cell r="D68">
            <v>92</v>
          </cell>
          <cell r="E68" t="str">
            <v>Latur</v>
          </cell>
          <cell r="F68" t="str">
            <v>Beed</v>
          </cell>
        </row>
        <row r="69">
          <cell r="C69" t="str">
            <v>Aurangabad-II</v>
          </cell>
          <cell r="D69">
            <v>72</v>
          </cell>
          <cell r="E69" t="str">
            <v>Aurangabad</v>
          </cell>
          <cell r="F69" t="str">
            <v>Aurangabad (U)</v>
          </cell>
        </row>
        <row r="70">
          <cell r="C70" t="str">
            <v>Beed</v>
          </cell>
          <cell r="D70">
            <v>93</v>
          </cell>
          <cell r="E70" t="str">
            <v>Latur</v>
          </cell>
          <cell r="F70" t="str">
            <v>Beed</v>
          </cell>
        </row>
        <row r="71">
          <cell r="C71" t="str">
            <v>Degloor</v>
          </cell>
          <cell r="D71">
            <v>94</v>
          </cell>
          <cell r="E71" t="str">
            <v>Latur</v>
          </cell>
          <cell r="F71" t="str">
            <v>Nanded</v>
          </cell>
        </row>
        <row r="72">
          <cell r="C72" t="str">
            <v>Dhule - R</v>
          </cell>
          <cell r="D72">
            <v>99</v>
          </cell>
          <cell r="E72" t="str">
            <v>Nashik</v>
          </cell>
          <cell r="F72" t="str">
            <v>Dhule</v>
          </cell>
        </row>
        <row r="73">
          <cell r="C73" t="str">
            <v>Dhule UCR</v>
          </cell>
          <cell r="D73">
            <v>100</v>
          </cell>
          <cell r="E73" t="str">
            <v>Nashik</v>
          </cell>
          <cell r="F73" t="str">
            <v>Dhule</v>
          </cell>
        </row>
        <row r="74">
          <cell r="C74" t="str">
            <v>Gadchiroli</v>
          </cell>
          <cell r="D74">
            <v>96</v>
          </cell>
          <cell r="E74" t="str">
            <v>Nagpur</v>
          </cell>
          <cell r="F74" t="str">
            <v>Gadchiroli</v>
          </cell>
        </row>
        <row r="75">
          <cell r="C75" t="str">
            <v>Islampur</v>
          </cell>
          <cell r="D75">
            <v>84</v>
          </cell>
          <cell r="E75" t="str">
            <v>Kolhapur</v>
          </cell>
          <cell r="F75" t="str">
            <v>Sangli</v>
          </cell>
        </row>
        <row r="76">
          <cell r="C76" t="str">
            <v>Kalyan Rural</v>
          </cell>
          <cell r="D76">
            <v>79</v>
          </cell>
          <cell r="E76" t="str">
            <v>Kalyan</v>
          </cell>
          <cell r="F76" t="str">
            <v>Kalyan- II</v>
          </cell>
        </row>
        <row r="77">
          <cell r="C77" t="str">
            <v>Karad</v>
          </cell>
          <cell r="D77">
            <v>87</v>
          </cell>
          <cell r="E77" t="str">
            <v>Kolhapur</v>
          </cell>
          <cell r="F77" t="str">
            <v>Satara</v>
          </cell>
        </row>
        <row r="78">
          <cell r="C78" t="str">
            <v>Nandurbar</v>
          </cell>
          <cell r="D78">
            <v>101</v>
          </cell>
          <cell r="E78" t="str">
            <v>Nashik</v>
          </cell>
          <cell r="F78" t="str">
            <v>Dhule</v>
          </cell>
        </row>
        <row r="79">
          <cell r="C79" t="str">
            <v>Nerul</v>
          </cell>
          <cell r="D79">
            <v>76</v>
          </cell>
          <cell r="E79" t="str">
            <v>Bhandup</v>
          </cell>
          <cell r="F79" t="str">
            <v>Vashi</v>
          </cell>
        </row>
        <row r="80">
          <cell r="C80" t="str">
            <v>Padmavati</v>
          </cell>
          <cell r="D80">
            <v>102</v>
          </cell>
          <cell r="E80" t="str">
            <v>Pune</v>
          </cell>
          <cell r="F80" t="str">
            <v>Rastapeth</v>
          </cell>
        </row>
        <row r="81">
          <cell r="C81" t="str">
            <v xml:space="preserve">Palghar </v>
          </cell>
          <cell r="D81">
            <v>81</v>
          </cell>
          <cell r="E81" t="str">
            <v>Kalyan</v>
          </cell>
          <cell r="F81" t="str">
            <v>Vasai</v>
          </cell>
        </row>
        <row r="82">
          <cell r="C82" t="str">
            <v>Panvel (U)</v>
          </cell>
          <cell r="D82">
            <v>77</v>
          </cell>
          <cell r="E82" t="str">
            <v>Bhandup</v>
          </cell>
          <cell r="F82" t="str">
            <v>Vashi</v>
          </cell>
        </row>
        <row r="83">
          <cell r="C83" t="str">
            <v>Parvati</v>
          </cell>
          <cell r="D83">
            <v>103</v>
          </cell>
          <cell r="E83" t="str">
            <v>Pune</v>
          </cell>
          <cell r="F83" t="str">
            <v>Rastapeth</v>
          </cell>
        </row>
        <row r="84">
          <cell r="C84" t="str">
            <v>Phaltan</v>
          </cell>
          <cell r="D84">
            <v>88</v>
          </cell>
          <cell r="E84" t="str">
            <v>Kolhapur</v>
          </cell>
          <cell r="F84" t="str">
            <v>Satara</v>
          </cell>
        </row>
        <row r="85">
          <cell r="C85" t="str">
            <v>Sangli (U)</v>
          </cell>
          <cell r="D85">
            <v>85</v>
          </cell>
          <cell r="E85" t="str">
            <v>Kolhapur</v>
          </cell>
          <cell r="F85" t="str">
            <v>Sangli</v>
          </cell>
        </row>
        <row r="86">
          <cell r="C86" t="str">
            <v>Sangli-R</v>
          </cell>
          <cell r="D86">
            <v>86</v>
          </cell>
          <cell r="E86" t="str">
            <v>Kolhapur</v>
          </cell>
          <cell r="F86" t="str">
            <v>Sangli</v>
          </cell>
        </row>
        <row r="87">
          <cell r="C87" t="str">
            <v>Satara</v>
          </cell>
          <cell r="D87">
            <v>89</v>
          </cell>
          <cell r="E87" t="str">
            <v>Kolhapur</v>
          </cell>
          <cell r="F87" t="str">
            <v>Satara</v>
          </cell>
        </row>
        <row r="88">
          <cell r="C88" t="str">
            <v>Thane</v>
          </cell>
          <cell r="D88">
            <v>74</v>
          </cell>
          <cell r="E88" t="str">
            <v>Bhandup</v>
          </cell>
          <cell r="F88" t="str">
            <v>Thane (Urban)</v>
          </cell>
        </row>
        <row r="89">
          <cell r="C89" t="str">
            <v>Tuljapur</v>
          </cell>
          <cell r="D89">
            <v>95</v>
          </cell>
          <cell r="E89" t="str">
            <v>Latur</v>
          </cell>
          <cell r="F89" t="str">
            <v>Osmanabad</v>
          </cell>
        </row>
        <row r="90">
          <cell r="C90" t="str">
            <v xml:space="preserve">Ulhasnagar -I </v>
          </cell>
          <cell r="D90">
            <v>80</v>
          </cell>
          <cell r="E90" t="str">
            <v>Kalyan</v>
          </cell>
          <cell r="F90" t="str">
            <v>Kalyan- II</v>
          </cell>
        </row>
        <row r="91">
          <cell r="C91" t="str">
            <v>Ulhasnagar -II</v>
          </cell>
          <cell r="D91">
            <v>80</v>
          </cell>
          <cell r="E91" t="str">
            <v>Kalyan</v>
          </cell>
          <cell r="F91" t="str">
            <v>Kalyan- II</v>
          </cell>
        </row>
        <row r="92">
          <cell r="C92" t="str">
            <v>Vasai</v>
          </cell>
          <cell r="D92">
            <v>82</v>
          </cell>
          <cell r="E92" t="str">
            <v>Kalyan</v>
          </cell>
          <cell r="F92" t="str">
            <v>Vasai</v>
          </cell>
        </row>
        <row r="93">
          <cell r="C93" t="str">
            <v>Vashi</v>
          </cell>
          <cell r="D93">
            <v>78</v>
          </cell>
          <cell r="E93" t="str">
            <v>Bhandup</v>
          </cell>
          <cell r="F93" t="str">
            <v>Vashi</v>
          </cell>
        </row>
        <row r="94">
          <cell r="C94" t="str">
            <v>Virar</v>
          </cell>
          <cell r="D94">
            <v>83</v>
          </cell>
          <cell r="E94" t="str">
            <v>Kalyan</v>
          </cell>
          <cell r="F94" t="str">
            <v>Vasai</v>
          </cell>
        </row>
        <row r="95">
          <cell r="C95" t="str">
            <v>Wagle Estate</v>
          </cell>
          <cell r="D95">
            <v>75</v>
          </cell>
          <cell r="E95" t="str">
            <v>Bhandup</v>
          </cell>
          <cell r="F95" t="str">
            <v>Thane (Urban)</v>
          </cell>
        </row>
        <row r="96">
          <cell r="C96" t="str">
            <v>Wai</v>
          </cell>
          <cell r="D96">
            <v>90</v>
          </cell>
          <cell r="E96" t="str">
            <v>Kolhapur</v>
          </cell>
          <cell r="F96" t="str">
            <v>Satara</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nexure II "/>
      <sheetName val="Annexure II  (alphabetical)"/>
      <sheetName val="Latur Zone"/>
      <sheetName val="Annexure II  (2)"/>
      <sheetName val="Annexure II  (Zonewise)"/>
      <sheetName val="Sheet1"/>
      <sheetName val="Divisions U R UR"/>
      <sheetName val="Data base"/>
    </sheetNames>
    <sheetDataSet>
      <sheetData sheetId="0" refreshError="1">
        <row r="10">
          <cell r="T10" t="str">
            <v>Ahmednagar(R)</v>
          </cell>
        </row>
        <row r="11">
          <cell r="T11" t="str">
            <v>Ahmednagar(UCR)</v>
          </cell>
        </row>
        <row r="12">
          <cell r="T12" t="str">
            <v>Akluj</v>
          </cell>
        </row>
        <row r="13">
          <cell r="T13" t="str">
            <v>Ambejogai</v>
          </cell>
        </row>
        <row r="14">
          <cell r="T14" t="str">
            <v>Aurangabad ( R )</v>
          </cell>
        </row>
        <row r="15">
          <cell r="T15" t="str">
            <v>Baramati</v>
          </cell>
        </row>
        <row r="16">
          <cell r="T16" t="str">
            <v>Barshi</v>
          </cell>
        </row>
        <row r="17">
          <cell r="T17" t="str">
            <v>Beed</v>
          </cell>
        </row>
        <row r="18">
          <cell r="T18" t="str">
            <v>Bhokar</v>
          </cell>
        </row>
        <row r="19">
          <cell r="T19" t="str">
            <v>Bhosari</v>
          </cell>
        </row>
        <row r="20">
          <cell r="T20" t="str">
            <v>Bramhapuri</v>
          </cell>
        </row>
        <row r="21">
          <cell r="T21" t="str">
            <v>Bundgarden</v>
          </cell>
        </row>
        <row r="22">
          <cell r="T22" t="str">
            <v>Degloor</v>
          </cell>
        </row>
        <row r="23">
          <cell r="T23" t="str">
            <v>Gadhinglaj</v>
          </cell>
        </row>
        <row r="24">
          <cell r="T24" t="str">
            <v>Goregaon</v>
          </cell>
        </row>
        <row r="25">
          <cell r="T25" t="str">
            <v>Jalana-II</v>
          </cell>
        </row>
        <row r="26">
          <cell r="T26" t="str">
            <v>Kannad</v>
          </cell>
        </row>
        <row r="27">
          <cell r="T27" t="str">
            <v>Kedgaon</v>
          </cell>
        </row>
        <row r="28">
          <cell r="T28" t="str">
            <v>Kolhapur R-I</v>
          </cell>
        </row>
        <row r="29">
          <cell r="T29" t="str">
            <v>Kothrud</v>
          </cell>
        </row>
        <row r="30">
          <cell r="T30" t="str">
            <v>Latur</v>
          </cell>
        </row>
        <row r="31">
          <cell r="T31" t="str">
            <v>Manchar</v>
          </cell>
        </row>
        <row r="32">
          <cell r="T32" t="str">
            <v>Nagpur Dn-II</v>
          </cell>
        </row>
        <row r="33">
          <cell r="T33" t="str">
            <v>Nanded</v>
          </cell>
        </row>
        <row r="34">
          <cell r="T34" t="str">
            <v>Nashik Urban-I</v>
          </cell>
        </row>
        <row r="35">
          <cell r="T35" t="str">
            <v>Nilanga</v>
          </cell>
        </row>
        <row r="36">
          <cell r="T36" t="str">
            <v>Osmanabad</v>
          </cell>
        </row>
        <row r="37">
          <cell r="T37" t="str">
            <v>Pandharpur</v>
          </cell>
        </row>
        <row r="38">
          <cell r="T38" t="str">
            <v>Panvel Rural</v>
          </cell>
        </row>
        <row r="39">
          <cell r="T39" t="str">
            <v>Sakoli</v>
          </cell>
        </row>
        <row r="40">
          <cell r="T40" t="str">
            <v>Sangamner</v>
          </cell>
        </row>
        <row r="41">
          <cell r="T41" t="str">
            <v>Shahada</v>
          </cell>
        </row>
        <row r="42">
          <cell r="T42" t="str">
            <v>Solapur Urban</v>
          </cell>
        </row>
        <row r="43">
          <cell r="T43" t="str">
            <v>Solapur( R )</v>
          </cell>
        </row>
        <row r="44">
          <cell r="T44" t="str">
            <v>Tuljapur</v>
          </cell>
        </row>
        <row r="45">
          <cell r="T45" t="str">
            <v>Udgir</v>
          </cell>
        </row>
        <row r="47">
          <cell r="T47" t="str">
            <v>Vita</v>
          </cell>
        </row>
      </sheetData>
      <sheetData sheetId="1" refreshError="1"/>
      <sheetData sheetId="2" refreshError="1"/>
      <sheetData sheetId="3" refreshError="1"/>
      <sheetData sheetId="4" refreshError="1"/>
      <sheetData sheetId="5" refreshError="1"/>
      <sheetData sheetId="6" refreshError="1">
        <row r="3">
          <cell r="A3" t="str">
            <v>Gadhinglaj</v>
          </cell>
          <cell r="B3">
            <v>1</v>
          </cell>
        </row>
        <row r="4">
          <cell r="A4" t="str">
            <v>Kolhapur (R-I)</v>
          </cell>
          <cell r="B4">
            <v>1</v>
          </cell>
        </row>
        <row r="5">
          <cell r="A5" t="str">
            <v>Solapur (R )</v>
          </cell>
          <cell r="B5">
            <v>3</v>
          </cell>
        </row>
        <row r="6">
          <cell r="A6" t="str">
            <v>Solapur (U)</v>
          </cell>
          <cell r="B6">
            <v>3</v>
          </cell>
        </row>
        <row r="7">
          <cell r="A7" t="str">
            <v xml:space="preserve">Ahmednagar( R) </v>
          </cell>
          <cell r="B7">
            <v>5</v>
          </cell>
        </row>
        <row r="8">
          <cell r="A8" t="str">
            <v>Ahmednagar(UCR)</v>
          </cell>
          <cell r="B8">
            <v>5</v>
          </cell>
        </row>
        <row r="9">
          <cell r="A9" t="str">
            <v>Sangamner</v>
          </cell>
          <cell r="B9">
            <v>6</v>
          </cell>
        </row>
        <row r="10">
          <cell r="A10" t="str">
            <v>Aurangabad ( R )</v>
          </cell>
          <cell r="B10">
            <v>8</v>
          </cell>
        </row>
        <row r="11">
          <cell r="A11" t="str">
            <v>Kannad</v>
          </cell>
          <cell r="B11">
            <v>8</v>
          </cell>
        </row>
        <row r="12">
          <cell r="A12" t="str">
            <v>Jalna-II</v>
          </cell>
          <cell r="B12">
            <v>8</v>
          </cell>
        </row>
        <row r="13">
          <cell r="A13" t="str">
            <v>Beed</v>
          </cell>
          <cell r="B13">
            <v>9</v>
          </cell>
        </row>
        <row r="14">
          <cell r="A14" t="str">
            <v>Degloor</v>
          </cell>
          <cell r="B14">
            <v>9</v>
          </cell>
        </row>
        <row r="15">
          <cell r="A15" t="str">
            <v>Osmanabad</v>
          </cell>
          <cell r="B15">
            <v>10</v>
          </cell>
        </row>
        <row r="16">
          <cell r="A16" t="str">
            <v>Latur</v>
          </cell>
          <cell r="B16">
            <v>10</v>
          </cell>
        </row>
        <row r="17">
          <cell r="A17" t="str">
            <v>Nilanga</v>
          </cell>
          <cell r="B17">
            <v>12</v>
          </cell>
        </row>
        <row r="18">
          <cell r="A18" t="str">
            <v>Udgir</v>
          </cell>
          <cell r="B18">
            <v>12</v>
          </cell>
        </row>
        <row r="19">
          <cell r="A19" t="str">
            <v>Panvel(R )</v>
          </cell>
          <cell r="B19">
            <v>14</v>
          </cell>
        </row>
        <row r="20">
          <cell r="A20" t="str">
            <v>Goregaon</v>
          </cell>
          <cell r="B20">
            <v>14</v>
          </cell>
        </row>
        <row r="21">
          <cell r="A21" t="str">
            <v>Bhosari</v>
          </cell>
          <cell r="B21">
            <v>15</v>
          </cell>
        </row>
        <row r="22">
          <cell r="A22" t="str">
            <v>Kothrud</v>
          </cell>
          <cell r="B22">
            <v>15</v>
          </cell>
        </row>
        <row r="23">
          <cell r="A23" t="str">
            <v>Bundgarden</v>
          </cell>
          <cell r="B23">
            <v>15</v>
          </cell>
        </row>
        <row r="24">
          <cell r="A24" t="str">
            <v>Baramati</v>
          </cell>
          <cell r="B24">
            <v>16</v>
          </cell>
        </row>
        <row r="25">
          <cell r="A25" t="str">
            <v>Kedgaon</v>
          </cell>
          <cell r="B25">
            <v>16</v>
          </cell>
        </row>
        <row r="26">
          <cell r="A26" t="str">
            <v>Manchar</v>
          </cell>
          <cell r="B26">
            <v>16</v>
          </cell>
        </row>
        <row r="27">
          <cell r="A27" t="str">
            <v>Bramhapuri</v>
          </cell>
          <cell r="B27">
            <v>17</v>
          </cell>
        </row>
        <row r="28">
          <cell r="A28" t="str">
            <v>Sakoli</v>
          </cell>
          <cell r="B28">
            <v>17</v>
          </cell>
        </row>
        <row r="29">
          <cell r="A29" t="str">
            <v>Nagpur Dn - II</v>
          </cell>
          <cell r="B29">
            <v>17</v>
          </cell>
        </row>
        <row r="30">
          <cell r="A30" t="str">
            <v>Sangli ( R )</v>
          </cell>
          <cell r="B30">
            <v>18</v>
          </cell>
        </row>
        <row r="31">
          <cell r="A31" t="str">
            <v xml:space="preserve">Sangli ( U ) </v>
          </cell>
          <cell r="B31">
            <v>19</v>
          </cell>
        </row>
        <row r="32">
          <cell r="A32" t="str">
            <v>Islampur</v>
          </cell>
          <cell r="B32">
            <v>19</v>
          </cell>
        </row>
        <row r="33">
          <cell r="A33" t="str">
            <v>Kolhapur Urban</v>
          </cell>
          <cell r="B33">
            <v>20</v>
          </cell>
        </row>
        <row r="34">
          <cell r="A34" t="str">
            <v>Kolhapur R-II</v>
          </cell>
          <cell r="B34">
            <v>20</v>
          </cell>
        </row>
        <row r="35">
          <cell r="A35" t="str">
            <v>Jaysingpur</v>
          </cell>
          <cell r="B35">
            <v>21</v>
          </cell>
        </row>
        <row r="36">
          <cell r="A36" t="str">
            <v>Ichalkaranji</v>
          </cell>
          <cell r="B36">
            <v>21</v>
          </cell>
        </row>
        <row r="37">
          <cell r="A37" t="str">
            <v>Satara</v>
          </cell>
          <cell r="B37">
            <v>22</v>
          </cell>
        </row>
        <row r="38">
          <cell r="A38" t="str">
            <v>Wai</v>
          </cell>
          <cell r="B38">
            <v>22</v>
          </cell>
        </row>
        <row r="39">
          <cell r="A39" t="str">
            <v>Karad</v>
          </cell>
          <cell r="B39">
            <v>23</v>
          </cell>
        </row>
        <row r="40">
          <cell r="A40" t="str">
            <v>Phaltan</v>
          </cell>
          <cell r="B40">
            <v>23</v>
          </cell>
        </row>
        <row r="41">
          <cell r="A41" t="str">
            <v>Pandharpur</v>
          </cell>
          <cell r="B41">
            <v>24</v>
          </cell>
        </row>
        <row r="42">
          <cell r="A42" t="str">
            <v>Akluj</v>
          </cell>
          <cell r="B42">
            <v>25</v>
          </cell>
        </row>
        <row r="43">
          <cell r="A43" t="str">
            <v>Barshi</v>
          </cell>
          <cell r="B43">
            <v>26</v>
          </cell>
        </row>
        <row r="44">
          <cell r="A44" t="str">
            <v>Vita</v>
          </cell>
          <cell r="B44">
            <v>27</v>
          </cell>
        </row>
        <row r="45">
          <cell r="A45" t="str">
            <v>Akola (R)</v>
          </cell>
          <cell r="B45">
            <v>28</v>
          </cell>
        </row>
        <row r="46">
          <cell r="A46" t="str">
            <v>Washim</v>
          </cell>
          <cell r="B46">
            <v>28</v>
          </cell>
        </row>
        <row r="47">
          <cell r="A47" t="str">
            <v>Achalpur</v>
          </cell>
          <cell r="B47">
            <v>29</v>
          </cell>
        </row>
        <row r="48">
          <cell r="A48" t="str">
            <v>Amravati Rural</v>
          </cell>
          <cell r="B48">
            <v>30</v>
          </cell>
        </row>
        <row r="49">
          <cell r="A49" t="str">
            <v>Amravati Urban</v>
          </cell>
          <cell r="B49">
            <v>30</v>
          </cell>
        </row>
        <row r="50">
          <cell r="A50" t="str">
            <v>Morshi</v>
          </cell>
          <cell r="B50">
            <v>31</v>
          </cell>
        </row>
        <row r="51">
          <cell r="A51" t="str">
            <v>Buldana</v>
          </cell>
          <cell r="B51">
            <v>32</v>
          </cell>
        </row>
        <row r="52">
          <cell r="A52" t="str">
            <v>Khamgaon</v>
          </cell>
          <cell r="B52">
            <v>33</v>
          </cell>
        </row>
        <row r="53">
          <cell r="A53" t="str">
            <v>Malkapur</v>
          </cell>
          <cell r="B53">
            <v>34</v>
          </cell>
        </row>
        <row r="54">
          <cell r="A54" t="str">
            <v>Pandharkawda</v>
          </cell>
          <cell r="B54">
            <v>35</v>
          </cell>
        </row>
        <row r="55">
          <cell r="A55" t="str">
            <v>Pusad</v>
          </cell>
          <cell r="B55">
            <v>35</v>
          </cell>
        </row>
        <row r="56">
          <cell r="A56" t="str">
            <v>Yavatmal</v>
          </cell>
          <cell r="B56">
            <v>35</v>
          </cell>
        </row>
        <row r="57">
          <cell r="A57" t="str">
            <v>Jalna-I</v>
          </cell>
          <cell r="B57">
            <v>36</v>
          </cell>
        </row>
        <row r="58">
          <cell r="A58" t="str">
            <v>Hingoli</v>
          </cell>
          <cell r="B58">
            <v>36</v>
          </cell>
        </row>
        <row r="59">
          <cell r="A59" t="str">
            <v>Parbhani</v>
          </cell>
          <cell r="B59">
            <v>36</v>
          </cell>
        </row>
        <row r="60">
          <cell r="A60" t="str">
            <v>Thane (U)</v>
          </cell>
          <cell r="B60">
            <v>37</v>
          </cell>
        </row>
        <row r="61">
          <cell r="A61" t="str">
            <v>Wagle Estate</v>
          </cell>
          <cell r="B61">
            <v>38</v>
          </cell>
        </row>
        <row r="62">
          <cell r="A62" t="str">
            <v>Kalwa</v>
          </cell>
          <cell r="B62">
            <v>38</v>
          </cell>
        </row>
        <row r="63">
          <cell r="A63" t="str">
            <v>Nerul</v>
          </cell>
          <cell r="B63">
            <v>39</v>
          </cell>
        </row>
        <row r="64">
          <cell r="A64" t="str">
            <v>Vashi</v>
          </cell>
          <cell r="B64">
            <v>39</v>
          </cell>
        </row>
        <row r="65">
          <cell r="A65" t="str">
            <v>Panvel Urban</v>
          </cell>
          <cell r="B65">
            <v>40</v>
          </cell>
        </row>
        <row r="66">
          <cell r="A66" t="str">
            <v>Ulhasnagar I</v>
          </cell>
          <cell r="B66">
            <v>41</v>
          </cell>
        </row>
        <row r="67">
          <cell r="A67" t="str">
            <v>Ulhasnagar II</v>
          </cell>
          <cell r="B67">
            <v>41</v>
          </cell>
        </row>
        <row r="68">
          <cell r="A68" t="str">
            <v>Kalyan ( R )</v>
          </cell>
          <cell r="B68">
            <v>41</v>
          </cell>
        </row>
        <row r="69">
          <cell r="A69" t="str">
            <v>Kalyan East</v>
          </cell>
          <cell r="B69">
            <v>42</v>
          </cell>
        </row>
        <row r="70">
          <cell r="A70" t="str">
            <v>Dombivali</v>
          </cell>
          <cell r="B70">
            <v>42</v>
          </cell>
        </row>
        <row r="71">
          <cell r="A71" t="str">
            <v>Palghar</v>
          </cell>
          <cell r="B71">
            <v>43</v>
          </cell>
        </row>
        <row r="72">
          <cell r="A72" t="str">
            <v>Vasai</v>
          </cell>
          <cell r="B72">
            <v>43</v>
          </cell>
        </row>
        <row r="73">
          <cell r="A73" t="str">
            <v>Virar</v>
          </cell>
          <cell r="B73">
            <v>43</v>
          </cell>
        </row>
        <row r="74">
          <cell r="A74" t="str">
            <v>Ratnagiri</v>
          </cell>
          <cell r="B74">
            <v>44</v>
          </cell>
        </row>
        <row r="75">
          <cell r="A75" t="str">
            <v>Chiplun</v>
          </cell>
          <cell r="B75">
            <v>44</v>
          </cell>
        </row>
        <row r="76">
          <cell r="A76" t="str">
            <v>Kankavali</v>
          </cell>
          <cell r="B76">
            <v>45</v>
          </cell>
        </row>
        <row r="77">
          <cell r="A77" t="str">
            <v>Kudal</v>
          </cell>
          <cell r="B77">
            <v>45</v>
          </cell>
        </row>
        <row r="78">
          <cell r="A78" t="str">
            <v>Bhandara</v>
          </cell>
          <cell r="B78">
            <v>46</v>
          </cell>
        </row>
        <row r="79">
          <cell r="A79" t="str">
            <v>Gondia</v>
          </cell>
          <cell r="B79">
            <v>46</v>
          </cell>
        </row>
        <row r="80">
          <cell r="A80" t="str">
            <v>Chandrapur</v>
          </cell>
          <cell r="B80">
            <v>47</v>
          </cell>
        </row>
        <row r="81">
          <cell r="A81" t="str">
            <v>Ballarshah</v>
          </cell>
          <cell r="B81">
            <v>47</v>
          </cell>
        </row>
        <row r="82">
          <cell r="A82" t="str">
            <v>Warora</v>
          </cell>
          <cell r="B82">
            <v>47</v>
          </cell>
        </row>
        <row r="83">
          <cell r="A83" t="str">
            <v>Allapali</v>
          </cell>
          <cell r="B83">
            <v>48</v>
          </cell>
        </row>
        <row r="84">
          <cell r="A84" t="str">
            <v xml:space="preserve">Gadchiroli </v>
          </cell>
          <cell r="B84">
            <v>48</v>
          </cell>
        </row>
        <row r="85">
          <cell r="A85" t="str">
            <v>Arvi</v>
          </cell>
          <cell r="B85">
            <v>49</v>
          </cell>
        </row>
        <row r="86">
          <cell r="A86" t="str">
            <v>Hinganghat</v>
          </cell>
          <cell r="B86">
            <v>49</v>
          </cell>
        </row>
        <row r="87">
          <cell r="A87" t="str">
            <v>Wardha</v>
          </cell>
          <cell r="B87">
            <v>49</v>
          </cell>
        </row>
        <row r="88">
          <cell r="A88" t="str">
            <v>Katol</v>
          </cell>
          <cell r="B88">
            <v>50</v>
          </cell>
        </row>
        <row r="89">
          <cell r="A89" t="str">
            <v>Nagpur Dn. 1</v>
          </cell>
          <cell r="B89">
            <v>50</v>
          </cell>
        </row>
        <row r="90">
          <cell r="A90" t="str">
            <v>Congress Nagar</v>
          </cell>
          <cell r="B90">
            <v>51</v>
          </cell>
        </row>
        <row r="91">
          <cell r="A91" t="str">
            <v>MIDC Nagpur</v>
          </cell>
          <cell r="B91">
            <v>51</v>
          </cell>
        </row>
        <row r="92">
          <cell r="A92" t="str">
            <v>Karjat</v>
          </cell>
          <cell r="B92">
            <v>52</v>
          </cell>
        </row>
        <row r="93">
          <cell r="A93" t="str">
            <v>Dhule (R)</v>
          </cell>
          <cell r="B93">
            <v>53</v>
          </cell>
        </row>
        <row r="94">
          <cell r="A94" t="str">
            <v>Dhule UCR</v>
          </cell>
          <cell r="B94">
            <v>53</v>
          </cell>
        </row>
        <row r="95">
          <cell r="A95" t="str">
            <v>Dondaicha</v>
          </cell>
          <cell r="B95">
            <v>54</v>
          </cell>
        </row>
        <row r="96">
          <cell r="A96" t="str">
            <v>Nandurbar</v>
          </cell>
          <cell r="B96">
            <v>55</v>
          </cell>
        </row>
        <row r="97">
          <cell r="A97" t="str">
            <v>Bhusawal UCR</v>
          </cell>
          <cell r="B97">
            <v>56</v>
          </cell>
        </row>
        <row r="98">
          <cell r="A98" t="str">
            <v>Jalgaon UCR</v>
          </cell>
          <cell r="B98">
            <v>56</v>
          </cell>
        </row>
        <row r="99">
          <cell r="A99" t="str">
            <v>Chalisgaon</v>
          </cell>
          <cell r="B99">
            <v>57</v>
          </cell>
        </row>
        <row r="100">
          <cell r="A100" t="str">
            <v>Pachora</v>
          </cell>
          <cell r="B100">
            <v>58</v>
          </cell>
        </row>
        <row r="101">
          <cell r="A101" t="str">
            <v>Savda</v>
          </cell>
          <cell r="B101">
            <v>58</v>
          </cell>
        </row>
        <row r="102">
          <cell r="A102" t="str">
            <v>Dharangaon</v>
          </cell>
          <cell r="B102">
            <v>59</v>
          </cell>
        </row>
        <row r="103">
          <cell r="A103" t="str">
            <v>Nashik (U) - II</v>
          </cell>
          <cell r="B103">
            <v>60</v>
          </cell>
        </row>
        <row r="104">
          <cell r="A104" t="str">
            <v>Malegaon UCR</v>
          </cell>
          <cell r="B104">
            <v>61</v>
          </cell>
        </row>
        <row r="105">
          <cell r="A105" t="str">
            <v>Chandwad</v>
          </cell>
          <cell r="B105">
            <v>62</v>
          </cell>
        </row>
        <row r="106">
          <cell r="A106" t="str">
            <v>Malegaon Rural</v>
          </cell>
          <cell r="B106">
            <v>63</v>
          </cell>
        </row>
        <row r="107">
          <cell r="A107" t="str">
            <v>Nashik R</v>
          </cell>
          <cell r="B107">
            <v>64</v>
          </cell>
        </row>
        <row r="108">
          <cell r="A108" t="str">
            <v>Shahada</v>
          </cell>
          <cell r="B108">
            <v>65</v>
          </cell>
        </row>
        <row r="109">
          <cell r="A109" t="str">
            <v>Nashik Urban-I</v>
          </cell>
          <cell r="B109">
            <v>66</v>
          </cell>
        </row>
        <row r="110">
          <cell r="A110" t="str">
            <v>Pimpri</v>
          </cell>
          <cell r="B110">
            <v>67</v>
          </cell>
        </row>
        <row r="111">
          <cell r="A111" t="str">
            <v>Shivaji Nagar</v>
          </cell>
          <cell r="B111">
            <v>67</v>
          </cell>
        </row>
        <row r="112">
          <cell r="A112" t="str">
            <v>Mulshi</v>
          </cell>
          <cell r="B112">
            <v>68</v>
          </cell>
        </row>
        <row r="113">
          <cell r="A113" t="str">
            <v>Rajgurunagar</v>
          </cell>
          <cell r="B113">
            <v>68</v>
          </cell>
        </row>
        <row r="114">
          <cell r="A114" t="str">
            <v>Nagar Road</v>
          </cell>
          <cell r="B114">
            <v>69</v>
          </cell>
        </row>
        <row r="115">
          <cell r="A115" t="str">
            <v>Rastapeth</v>
          </cell>
          <cell r="B115">
            <v>69</v>
          </cell>
        </row>
        <row r="116">
          <cell r="A116" t="str">
            <v>Parvati</v>
          </cell>
          <cell r="B116">
            <v>70</v>
          </cell>
        </row>
        <row r="117">
          <cell r="A117" t="str">
            <v>Padmavati</v>
          </cell>
          <cell r="B117">
            <v>70</v>
          </cell>
        </row>
        <row r="118">
          <cell r="A118" t="str">
            <v>Ambejogai</v>
          </cell>
          <cell r="B118">
            <v>11</v>
          </cell>
        </row>
        <row r="119">
          <cell r="A119" t="str">
            <v>Tuljapur</v>
          </cell>
          <cell r="B119">
            <v>11</v>
          </cell>
        </row>
        <row r="120">
          <cell r="A120" t="str">
            <v>Bhokar</v>
          </cell>
          <cell r="B120">
            <v>13</v>
          </cell>
        </row>
        <row r="121">
          <cell r="A121" t="str">
            <v>Nanded</v>
          </cell>
          <cell r="B121">
            <v>13</v>
          </cell>
        </row>
        <row r="122">
          <cell r="A122" t="str">
            <v>Pandharpur</v>
          </cell>
          <cell r="B122">
            <v>2</v>
          </cell>
        </row>
        <row r="123">
          <cell r="A123" t="str">
            <v>Akluj</v>
          </cell>
          <cell r="B123">
            <v>2</v>
          </cell>
        </row>
        <row r="124">
          <cell r="A124" t="str">
            <v>Vita</v>
          </cell>
          <cell r="B124">
            <v>4</v>
          </cell>
        </row>
        <row r="125">
          <cell r="A125" t="str">
            <v>Barshi</v>
          </cell>
          <cell r="B125">
            <v>4</v>
          </cell>
        </row>
        <row r="126">
          <cell r="A126" t="str">
            <v>Shahada</v>
          </cell>
          <cell r="B126">
            <v>7</v>
          </cell>
        </row>
        <row r="127">
          <cell r="A127" t="str">
            <v>Nashik Urban - I</v>
          </cell>
          <cell r="B127">
            <v>7</v>
          </cell>
        </row>
      </sheetData>
      <sheetData sheetId="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SM (2)"/>
      <sheetName val="Cover Page"/>
      <sheetName val="Index"/>
      <sheetName val="Major Works Proposed (All) "/>
      <sheetName val=" Sanction Details "/>
      <sheetName val="IP I"/>
      <sheetName val="IP_II"/>
      <sheetName val="IP_IIA"/>
      <sheetName val="New S-Stn  EE 3 final (2)"/>
      <sheetName val="New S-Stn diverted"/>
      <sheetName val="USM"/>
      <sheetName val="final data (3)"/>
      <sheetName val="final data (2)"/>
      <sheetName val="final data"/>
      <sheetName val="New S-Stn new"/>
      <sheetName val="New S-Stn new EE 2"/>
      <sheetName val="Major Works Proposed (All)  (2)"/>
      <sheetName val="New S-Stn (2)"/>
      <sheetName val="New S-Stn  EE 3 final"/>
      <sheetName val="New S-Stn  EE 3 (3)"/>
      <sheetName val="New S-Stn  EE 3"/>
    </sheetNames>
    <sheetDataSet>
      <sheetData sheetId="0"/>
      <sheetData sheetId="1"/>
      <sheetData sheetId="2"/>
      <sheetData sheetId="3"/>
      <sheetData sheetId="4"/>
      <sheetData sheetId="5"/>
      <sheetData sheetId="6"/>
      <sheetData sheetId="7"/>
      <sheetData sheetId="8"/>
      <sheetData sheetId="9"/>
      <sheetData sheetId="10"/>
      <sheetData sheetId="11">
        <row r="3">
          <cell r="A3" t="str">
            <v>Achalpur</v>
          </cell>
          <cell r="B3" t="str">
            <v>Qty</v>
          </cell>
          <cell r="C3">
            <v>8</v>
          </cell>
          <cell r="D3">
            <v>45</v>
          </cell>
          <cell r="E3">
            <v>4</v>
          </cell>
          <cell r="F3">
            <v>7.4</v>
          </cell>
          <cell r="G3">
            <v>2</v>
          </cell>
          <cell r="H3">
            <v>10</v>
          </cell>
          <cell r="I3">
            <v>0</v>
          </cell>
          <cell r="J3">
            <v>0</v>
          </cell>
          <cell r="K3">
            <v>0</v>
          </cell>
          <cell r="L3">
            <v>9</v>
          </cell>
          <cell r="M3">
            <v>109</v>
          </cell>
          <cell r="N3">
            <v>0</v>
          </cell>
          <cell r="O3">
            <v>787.84</v>
          </cell>
          <cell r="P3">
            <v>0</v>
          </cell>
          <cell r="Q3">
            <v>0</v>
          </cell>
          <cell r="R3">
            <v>0</v>
          </cell>
          <cell r="S3">
            <v>0</v>
          </cell>
          <cell r="T3">
            <v>1266</v>
          </cell>
          <cell r="U3">
            <v>86.492000000000004</v>
          </cell>
          <cell r="V3">
            <v>0</v>
          </cell>
          <cell r="W3">
            <v>0</v>
          </cell>
          <cell r="Y3">
            <v>215.92</v>
          </cell>
          <cell r="Z3">
            <v>0</v>
          </cell>
          <cell r="AA3">
            <v>44</v>
          </cell>
          <cell r="AB3">
            <v>1.1000000000000001</v>
          </cell>
          <cell r="AC3">
            <v>0</v>
          </cell>
        </row>
        <row r="4">
          <cell r="A4" t="str">
            <v>Ahmednagar Rural</v>
          </cell>
          <cell r="B4" t="str">
            <v>Qty</v>
          </cell>
          <cell r="C4">
            <v>9</v>
          </cell>
          <cell r="D4">
            <v>45</v>
          </cell>
          <cell r="E4">
            <v>5</v>
          </cell>
          <cell r="F4">
            <v>25</v>
          </cell>
          <cell r="G4">
            <v>14</v>
          </cell>
          <cell r="H4">
            <v>95</v>
          </cell>
          <cell r="I4">
            <v>0</v>
          </cell>
          <cell r="J4">
            <v>0</v>
          </cell>
          <cell r="K4">
            <v>0</v>
          </cell>
          <cell r="L4">
            <v>69</v>
          </cell>
          <cell r="M4">
            <v>178</v>
          </cell>
          <cell r="N4">
            <v>0</v>
          </cell>
          <cell r="O4">
            <v>625</v>
          </cell>
          <cell r="P4">
            <v>0</v>
          </cell>
          <cell r="Q4">
            <v>0</v>
          </cell>
          <cell r="R4">
            <v>0</v>
          </cell>
          <cell r="S4">
            <v>0</v>
          </cell>
          <cell r="T4">
            <v>442</v>
          </cell>
          <cell r="U4">
            <v>32.841000000000001</v>
          </cell>
          <cell r="V4">
            <v>0</v>
          </cell>
          <cell r="W4">
            <v>0</v>
          </cell>
          <cell r="Y4">
            <v>88.3</v>
          </cell>
          <cell r="Z4">
            <v>65</v>
          </cell>
          <cell r="AA4">
            <v>1495</v>
          </cell>
          <cell r="AB4">
            <v>37.375</v>
          </cell>
          <cell r="AC4">
            <v>215</v>
          </cell>
        </row>
        <row r="5">
          <cell r="A5" t="str">
            <v>Ahmednagar UCR</v>
          </cell>
          <cell r="B5" t="str">
            <v>Qty</v>
          </cell>
          <cell r="C5">
            <v>3</v>
          </cell>
          <cell r="D5">
            <v>15</v>
          </cell>
          <cell r="E5">
            <v>0</v>
          </cell>
          <cell r="F5">
            <v>0</v>
          </cell>
          <cell r="G5">
            <v>14</v>
          </cell>
          <cell r="H5">
            <v>70</v>
          </cell>
          <cell r="I5">
            <v>0</v>
          </cell>
          <cell r="J5">
            <v>0</v>
          </cell>
          <cell r="K5">
            <v>0</v>
          </cell>
          <cell r="L5">
            <v>20</v>
          </cell>
          <cell r="M5">
            <v>51.82</v>
          </cell>
          <cell r="N5">
            <v>0</v>
          </cell>
          <cell r="O5">
            <v>271.38</v>
          </cell>
          <cell r="P5">
            <v>0</v>
          </cell>
          <cell r="Q5">
            <v>0</v>
          </cell>
          <cell r="R5">
            <v>0</v>
          </cell>
          <cell r="S5">
            <v>0</v>
          </cell>
          <cell r="T5">
            <v>571</v>
          </cell>
          <cell r="U5">
            <v>44.636000000000003</v>
          </cell>
          <cell r="V5">
            <v>0</v>
          </cell>
          <cell r="W5">
            <v>0</v>
          </cell>
          <cell r="Y5">
            <v>389.6</v>
          </cell>
          <cell r="Z5">
            <v>115</v>
          </cell>
          <cell r="AA5">
            <v>500</v>
          </cell>
          <cell r="AB5">
            <v>12.5</v>
          </cell>
          <cell r="AC5">
            <v>412</v>
          </cell>
        </row>
        <row r="6">
          <cell r="A6" t="str">
            <v>Akluj</v>
          </cell>
          <cell r="B6" t="str">
            <v>Qty</v>
          </cell>
          <cell r="C6">
            <v>1</v>
          </cell>
          <cell r="D6">
            <v>5</v>
          </cell>
          <cell r="E6">
            <v>2</v>
          </cell>
          <cell r="F6">
            <v>3.7</v>
          </cell>
          <cell r="G6">
            <v>1</v>
          </cell>
          <cell r="H6">
            <v>5</v>
          </cell>
          <cell r="I6">
            <v>0</v>
          </cell>
          <cell r="J6">
            <v>0</v>
          </cell>
          <cell r="K6">
            <v>0</v>
          </cell>
          <cell r="L6">
            <v>2</v>
          </cell>
          <cell r="M6">
            <v>10.5</v>
          </cell>
          <cell r="N6">
            <v>0</v>
          </cell>
          <cell r="O6">
            <v>580.07000000000005</v>
          </cell>
          <cell r="P6">
            <v>0</v>
          </cell>
          <cell r="Q6">
            <v>0</v>
          </cell>
          <cell r="R6">
            <v>0</v>
          </cell>
          <cell r="S6">
            <v>0</v>
          </cell>
          <cell r="T6">
            <v>670</v>
          </cell>
          <cell r="U6">
            <v>33.08</v>
          </cell>
          <cell r="V6">
            <v>0</v>
          </cell>
          <cell r="W6">
            <v>0</v>
          </cell>
          <cell r="Y6">
            <v>133.57</v>
          </cell>
          <cell r="Z6">
            <v>3.5</v>
          </cell>
          <cell r="AA6">
            <v>100</v>
          </cell>
          <cell r="AB6">
            <v>2.5</v>
          </cell>
          <cell r="AC6">
            <v>0</v>
          </cell>
        </row>
        <row r="7">
          <cell r="A7" t="str">
            <v>Akola Rural</v>
          </cell>
          <cell r="B7" t="str">
            <v>Qty</v>
          </cell>
          <cell r="C7">
            <v>2</v>
          </cell>
          <cell r="D7">
            <v>10</v>
          </cell>
          <cell r="E7">
            <v>1</v>
          </cell>
          <cell r="F7">
            <v>1.85</v>
          </cell>
          <cell r="G7">
            <v>1</v>
          </cell>
          <cell r="H7">
            <v>5</v>
          </cell>
          <cell r="I7">
            <v>0</v>
          </cell>
          <cell r="J7">
            <v>0</v>
          </cell>
          <cell r="K7">
            <v>0</v>
          </cell>
          <cell r="L7">
            <v>3</v>
          </cell>
          <cell r="M7">
            <v>20</v>
          </cell>
          <cell r="N7">
            <v>0</v>
          </cell>
          <cell r="O7">
            <v>303.25</v>
          </cell>
          <cell r="P7">
            <v>0</v>
          </cell>
          <cell r="Q7">
            <v>0</v>
          </cell>
          <cell r="R7">
            <v>0</v>
          </cell>
          <cell r="S7">
            <v>0</v>
          </cell>
          <cell r="T7">
            <v>479</v>
          </cell>
          <cell r="U7">
            <v>30.033000000000001</v>
          </cell>
          <cell r="V7">
            <v>0</v>
          </cell>
          <cell r="W7">
            <v>0</v>
          </cell>
          <cell r="Y7">
            <v>96.42</v>
          </cell>
          <cell r="Z7">
            <v>0</v>
          </cell>
          <cell r="AA7">
            <v>88</v>
          </cell>
          <cell r="AB7">
            <v>2.2000000000000002</v>
          </cell>
          <cell r="AC7">
            <v>0</v>
          </cell>
        </row>
        <row r="8">
          <cell r="A8" t="str">
            <v>Akola Urban</v>
          </cell>
          <cell r="B8" t="str">
            <v>Qty</v>
          </cell>
          <cell r="C8">
            <v>5</v>
          </cell>
          <cell r="D8">
            <v>50</v>
          </cell>
          <cell r="E8">
            <v>0</v>
          </cell>
          <cell r="G8">
            <v>0</v>
          </cell>
          <cell r="I8">
            <v>0</v>
          </cell>
          <cell r="K8">
            <v>0</v>
          </cell>
          <cell r="L8">
            <v>51</v>
          </cell>
          <cell r="M8">
            <v>59</v>
          </cell>
          <cell r="N8">
            <v>0</v>
          </cell>
          <cell r="O8">
            <v>80</v>
          </cell>
          <cell r="P8">
            <v>0</v>
          </cell>
          <cell r="R8">
            <v>0</v>
          </cell>
          <cell r="T8">
            <v>532</v>
          </cell>
          <cell r="U8">
            <v>124.235</v>
          </cell>
          <cell r="V8">
            <v>0</v>
          </cell>
          <cell r="X8">
            <v>126</v>
          </cell>
          <cell r="AA8">
            <v>400</v>
          </cell>
          <cell r="AB8">
            <v>10</v>
          </cell>
        </row>
        <row r="9">
          <cell r="A9" t="str">
            <v>Allapalli</v>
          </cell>
          <cell r="B9" t="str">
            <v>Qty</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row>
        <row r="10">
          <cell r="A10" t="str">
            <v>Ambejogai</v>
          </cell>
          <cell r="B10" t="str">
            <v>Qty</v>
          </cell>
          <cell r="C10">
            <v>5</v>
          </cell>
          <cell r="D10">
            <v>25</v>
          </cell>
          <cell r="E10">
            <v>1</v>
          </cell>
          <cell r="F10">
            <v>1.85</v>
          </cell>
          <cell r="G10">
            <v>1</v>
          </cell>
          <cell r="H10">
            <v>5</v>
          </cell>
          <cell r="I10">
            <v>0</v>
          </cell>
          <cell r="J10">
            <v>0</v>
          </cell>
          <cell r="K10">
            <v>0</v>
          </cell>
          <cell r="L10">
            <v>17</v>
          </cell>
          <cell r="M10">
            <v>6.5</v>
          </cell>
          <cell r="N10">
            <v>0</v>
          </cell>
          <cell r="O10">
            <v>495.61</v>
          </cell>
          <cell r="P10">
            <v>0</v>
          </cell>
          <cell r="Q10">
            <v>0</v>
          </cell>
          <cell r="R10">
            <v>0</v>
          </cell>
          <cell r="S10">
            <v>0</v>
          </cell>
          <cell r="T10">
            <v>480</v>
          </cell>
          <cell r="U10">
            <v>30.24</v>
          </cell>
          <cell r="V10">
            <v>0</v>
          </cell>
          <cell r="W10">
            <v>0</v>
          </cell>
          <cell r="Y10">
            <v>356</v>
          </cell>
          <cell r="Z10">
            <v>67</v>
          </cell>
          <cell r="AA10">
            <v>177</v>
          </cell>
          <cell r="AB10">
            <v>4.4249999999999998</v>
          </cell>
          <cell r="AC10">
            <v>0</v>
          </cell>
        </row>
        <row r="11">
          <cell r="A11" t="str">
            <v>Amravati Rural</v>
          </cell>
          <cell r="B11" t="str">
            <v>Qty</v>
          </cell>
          <cell r="C11">
            <v>7</v>
          </cell>
          <cell r="D11">
            <v>40</v>
          </cell>
          <cell r="E11">
            <v>2</v>
          </cell>
          <cell r="F11">
            <v>3.7</v>
          </cell>
          <cell r="G11">
            <v>2</v>
          </cell>
          <cell r="H11">
            <v>10</v>
          </cell>
          <cell r="I11">
            <v>0</v>
          </cell>
          <cell r="J11">
            <v>0</v>
          </cell>
          <cell r="K11">
            <v>0</v>
          </cell>
          <cell r="L11">
            <v>4</v>
          </cell>
          <cell r="M11">
            <v>107</v>
          </cell>
          <cell r="N11">
            <v>0</v>
          </cell>
          <cell r="O11">
            <v>506</v>
          </cell>
          <cell r="P11">
            <v>0</v>
          </cell>
          <cell r="Q11">
            <v>0</v>
          </cell>
          <cell r="R11">
            <v>0</v>
          </cell>
          <cell r="S11">
            <v>0</v>
          </cell>
          <cell r="T11">
            <v>770</v>
          </cell>
          <cell r="U11">
            <v>55.651000000000003</v>
          </cell>
          <cell r="V11">
            <v>0</v>
          </cell>
          <cell r="W11">
            <v>0</v>
          </cell>
          <cell r="Y11">
            <v>433.75</v>
          </cell>
          <cell r="Z11">
            <v>131</v>
          </cell>
          <cell r="AA11">
            <v>24</v>
          </cell>
          <cell r="AB11">
            <v>0.6</v>
          </cell>
          <cell r="AC11">
            <v>10</v>
          </cell>
        </row>
        <row r="12">
          <cell r="A12" t="str">
            <v>Amravati Urban</v>
          </cell>
          <cell r="B12" t="str">
            <v>Qty</v>
          </cell>
          <cell r="C12">
            <v>2</v>
          </cell>
          <cell r="D12">
            <v>20</v>
          </cell>
          <cell r="E12">
            <v>1</v>
          </cell>
          <cell r="F12">
            <v>1.85</v>
          </cell>
          <cell r="G12">
            <v>2</v>
          </cell>
          <cell r="H12">
            <v>10</v>
          </cell>
          <cell r="I12">
            <v>0</v>
          </cell>
          <cell r="J12">
            <v>0</v>
          </cell>
          <cell r="K12">
            <v>1</v>
          </cell>
          <cell r="L12">
            <v>6</v>
          </cell>
          <cell r="M12">
            <v>26</v>
          </cell>
          <cell r="N12">
            <v>0</v>
          </cell>
          <cell r="O12">
            <v>89.4</v>
          </cell>
          <cell r="P12">
            <v>0</v>
          </cell>
          <cell r="Q12">
            <v>0</v>
          </cell>
          <cell r="R12">
            <v>0</v>
          </cell>
          <cell r="S12">
            <v>0</v>
          </cell>
          <cell r="T12">
            <v>174</v>
          </cell>
          <cell r="U12">
            <v>17.399999999999999</v>
          </cell>
          <cell r="V12">
            <v>0</v>
          </cell>
          <cell r="W12">
            <v>0</v>
          </cell>
          <cell r="X12">
            <v>31</v>
          </cell>
          <cell r="Y12">
            <v>31</v>
          </cell>
          <cell r="Z12">
            <v>0</v>
          </cell>
          <cell r="AA12">
            <v>200</v>
          </cell>
          <cell r="AB12">
            <v>5</v>
          </cell>
          <cell r="AC12">
            <v>4.4400000000000004</v>
          </cell>
        </row>
        <row r="13">
          <cell r="A13" t="str">
            <v>Arvi</v>
          </cell>
          <cell r="B13" t="str">
            <v>Qty</v>
          </cell>
          <cell r="C13">
            <v>4</v>
          </cell>
          <cell r="D13">
            <v>35</v>
          </cell>
          <cell r="E13">
            <v>1</v>
          </cell>
          <cell r="F13">
            <v>1.85</v>
          </cell>
          <cell r="G13">
            <v>3</v>
          </cell>
          <cell r="H13">
            <v>15</v>
          </cell>
          <cell r="I13">
            <v>0</v>
          </cell>
          <cell r="J13">
            <v>0</v>
          </cell>
          <cell r="K13">
            <v>0</v>
          </cell>
          <cell r="L13">
            <v>3</v>
          </cell>
          <cell r="M13">
            <v>45</v>
          </cell>
          <cell r="N13">
            <v>0</v>
          </cell>
          <cell r="O13">
            <v>198.7</v>
          </cell>
          <cell r="P13">
            <v>0</v>
          </cell>
          <cell r="Q13">
            <v>0</v>
          </cell>
          <cell r="R13">
            <v>0</v>
          </cell>
          <cell r="S13">
            <v>0</v>
          </cell>
          <cell r="T13">
            <v>221</v>
          </cell>
          <cell r="U13">
            <v>10.113</v>
          </cell>
          <cell r="V13">
            <v>0</v>
          </cell>
          <cell r="W13">
            <v>0</v>
          </cell>
          <cell r="X13">
            <v>50.17</v>
          </cell>
          <cell r="Y13">
            <v>45.17</v>
          </cell>
          <cell r="Z13">
            <v>5</v>
          </cell>
          <cell r="AA13">
            <v>8</v>
          </cell>
          <cell r="AB13">
            <v>0.2</v>
          </cell>
          <cell r="AC13">
            <v>5.41</v>
          </cell>
        </row>
        <row r="14">
          <cell r="A14" t="str">
            <v>Auranbagad UII</v>
          </cell>
          <cell r="B14" t="str">
            <v>Qty</v>
          </cell>
          <cell r="C14">
            <v>13</v>
          </cell>
          <cell r="D14">
            <v>130</v>
          </cell>
          <cell r="E14">
            <v>0</v>
          </cell>
          <cell r="F14">
            <v>0</v>
          </cell>
          <cell r="G14">
            <v>0</v>
          </cell>
          <cell r="H14">
            <v>0</v>
          </cell>
          <cell r="I14">
            <v>0</v>
          </cell>
          <cell r="J14">
            <v>0</v>
          </cell>
          <cell r="K14">
            <v>0</v>
          </cell>
          <cell r="L14">
            <v>9</v>
          </cell>
          <cell r="M14">
            <v>47.2</v>
          </cell>
          <cell r="N14">
            <v>0</v>
          </cell>
          <cell r="O14">
            <v>81.52</v>
          </cell>
          <cell r="P14">
            <v>0</v>
          </cell>
          <cell r="Q14">
            <v>0</v>
          </cell>
          <cell r="R14">
            <v>0</v>
          </cell>
          <cell r="S14">
            <v>0</v>
          </cell>
          <cell r="T14">
            <v>396</v>
          </cell>
          <cell r="U14">
            <v>38.4</v>
          </cell>
          <cell r="V14">
            <v>0</v>
          </cell>
          <cell r="W14">
            <v>0</v>
          </cell>
          <cell r="X14">
            <v>60.52</v>
          </cell>
          <cell r="Y14">
            <v>47.52</v>
          </cell>
          <cell r="Z14">
            <v>13</v>
          </cell>
          <cell r="AA14">
            <v>3500</v>
          </cell>
          <cell r="AB14">
            <v>87.5</v>
          </cell>
          <cell r="AC14">
            <v>255</v>
          </cell>
        </row>
        <row r="15">
          <cell r="A15" t="str">
            <v>Aurangabad Rural</v>
          </cell>
          <cell r="B15" t="str">
            <v>Qty</v>
          </cell>
          <cell r="C15">
            <v>9</v>
          </cell>
          <cell r="D15">
            <v>45</v>
          </cell>
          <cell r="E15">
            <v>5</v>
          </cell>
          <cell r="F15">
            <v>9.25</v>
          </cell>
          <cell r="G15">
            <v>10</v>
          </cell>
          <cell r="H15">
            <v>50</v>
          </cell>
          <cell r="I15">
            <v>0</v>
          </cell>
          <cell r="J15">
            <v>0</v>
          </cell>
          <cell r="K15">
            <v>0</v>
          </cell>
          <cell r="L15">
            <v>17</v>
          </cell>
          <cell r="M15">
            <v>106</v>
          </cell>
          <cell r="N15">
            <v>0</v>
          </cell>
          <cell r="O15">
            <v>752</v>
          </cell>
          <cell r="P15">
            <v>0</v>
          </cell>
          <cell r="Q15">
            <v>0</v>
          </cell>
          <cell r="R15">
            <v>0</v>
          </cell>
          <cell r="S15">
            <v>0</v>
          </cell>
          <cell r="T15">
            <v>775</v>
          </cell>
          <cell r="U15">
            <v>45.95</v>
          </cell>
          <cell r="V15">
            <v>0</v>
          </cell>
          <cell r="W15">
            <v>0</v>
          </cell>
          <cell r="X15">
            <v>91</v>
          </cell>
          <cell r="Y15">
            <v>91</v>
          </cell>
          <cell r="Z15">
            <v>0</v>
          </cell>
          <cell r="AA15">
            <v>0</v>
          </cell>
          <cell r="AB15">
            <v>0</v>
          </cell>
          <cell r="AC15">
            <v>0</v>
          </cell>
        </row>
        <row r="16">
          <cell r="A16" t="str">
            <v>Ballarshah</v>
          </cell>
          <cell r="B16" t="str">
            <v>Qty</v>
          </cell>
          <cell r="C16">
            <v>3</v>
          </cell>
          <cell r="D16">
            <v>20</v>
          </cell>
          <cell r="E16">
            <v>2</v>
          </cell>
          <cell r="F16">
            <v>10</v>
          </cell>
          <cell r="G16">
            <v>0</v>
          </cell>
          <cell r="H16">
            <v>0</v>
          </cell>
          <cell r="I16">
            <v>0</v>
          </cell>
          <cell r="J16">
            <v>0</v>
          </cell>
          <cell r="K16">
            <v>0</v>
          </cell>
          <cell r="L16">
            <v>10</v>
          </cell>
          <cell r="M16">
            <v>53.2</v>
          </cell>
          <cell r="N16">
            <v>0</v>
          </cell>
          <cell r="O16">
            <v>398</v>
          </cell>
          <cell r="P16">
            <v>0</v>
          </cell>
          <cell r="Q16">
            <v>0</v>
          </cell>
          <cell r="R16">
            <v>0</v>
          </cell>
          <cell r="S16">
            <v>0</v>
          </cell>
          <cell r="T16">
            <v>466</v>
          </cell>
          <cell r="U16">
            <v>35.804000000000002</v>
          </cell>
          <cell r="V16">
            <v>0</v>
          </cell>
          <cell r="W16">
            <v>0</v>
          </cell>
          <cell r="X16">
            <v>351</v>
          </cell>
          <cell r="Y16">
            <v>221</v>
          </cell>
          <cell r="Z16">
            <v>130</v>
          </cell>
          <cell r="AA16">
            <v>100</v>
          </cell>
          <cell r="AB16">
            <v>2.5</v>
          </cell>
          <cell r="AC16">
            <v>30</v>
          </cell>
        </row>
        <row r="17">
          <cell r="A17" t="str">
            <v>Baramati</v>
          </cell>
          <cell r="B17" t="str">
            <v>Qty</v>
          </cell>
          <cell r="C17">
            <v>2</v>
          </cell>
          <cell r="D17">
            <v>10</v>
          </cell>
          <cell r="E17">
            <v>1</v>
          </cell>
          <cell r="F17">
            <v>5</v>
          </cell>
          <cell r="G17">
            <v>7</v>
          </cell>
          <cell r="H17">
            <v>35</v>
          </cell>
          <cell r="I17">
            <v>0</v>
          </cell>
          <cell r="J17">
            <v>0</v>
          </cell>
          <cell r="K17">
            <v>0</v>
          </cell>
          <cell r="L17">
            <v>2</v>
          </cell>
          <cell r="M17">
            <v>99</v>
          </cell>
          <cell r="N17">
            <v>136</v>
          </cell>
          <cell r="O17">
            <v>181.1</v>
          </cell>
          <cell r="P17">
            <v>316</v>
          </cell>
          <cell r="Q17">
            <v>25.917000000000002</v>
          </cell>
          <cell r="R17">
            <v>0</v>
          </cell>
          <cell r="S17">
            <v>0</v>
          </cell>
          <cell r="T17">
            <v>314</v>
          </cell>
          <cell r="U17">
            <v>25.812999999999999</v>
          </cell>
          <cell r="V17">
            <v>0</v>
          </cell>
          <cell r="W17">
            <v>0</v>
          </cell>
          <cell r="X17">
            <v>59.5</v>
          </cell>
          <cell r="Y17">
            <v>59.5</v>
          </cell>
          <cell r="Z17">
            <v>0</v>
          </cell>
          <cell r="AA17">
            <v>473</v>
          </cell>
          <cell r="AB17">
            <v>11.824999999999999</v>
          </cell>
          <cell r="AC17">
            <v>237</v>
          </cell>
        </row>
        <row r="18">
          <cell r="A18" t="str">
            <v>Barshi</v>
          </cell>
          <cell r="B18" t="str">
            <v>Qty</v>
          </cell>
          <cell r="C18">
            <v>9</v>
          </cell>
          <cell r="D18">
            <v>45</v>
          </cell>
          <cell r="E18">
            <v>17</v>
          </cell>
          <cell r="F18">
            <v>31.45</v>
          </cell>
          <cell r="G18">
            <v>4</v>
          </cell>
          <cell r="H18">
            <v>20</v>
          </cell>
          <cell r="I18">
            <v>0</v>
          </cell>
          <cell r="J18">
            <v>0</v>
          </cell>
          <cell r="K18">
            <v>0</v>
          </cell>
          <cell r="L18">
            <v>5</v>
          </cell>
          <cell r="M18">
            <v>161.5</v>
          </cell>
          <cell r="N18">
            <v>0</v>
          </cell>
          <cell r="O18">
            <v>515</v>
          </cell>
          <cell r="P18">
            <v>0</v>
          </cell>
          <cell r="Q18">
            <v>0</v>
          </cell>
          <cell r="R18">
            <v>0</v>
          </cell>
          <cell r="S18">
            <v>0</v>
          </cell>
          <cell r="T18">
            <v>945</v>
          </cell>
          <cell r="U18">
            <v>78.331000000000003</v>
          </cell>
          <cell r="V18">
            <v>0</v>
          </cell>
          <cell r="W18">
            <v>0</v>
          </cell>
          <cell r="X18">
            <v>128</v>
          </cell>
          <cell r="Y18">
            <v>123</v>
          </cell>
          <cell r="Z18">
            <v>5</v>
          </cell>
          <cell r="AA18">
            <v>340</v>
          </cell>
          <cell r="AB18">
            <v>8.5</v>
          </cell>
          <cell r="AC18">
            <v>0</v>
          </cell>
        </row>
        <row r="19">
          <cell r="A19" t="str">
            <v>Beed</v>
          </cell>
          <cell r="B19" t="str">
            <v>Qty</v>
          </cell>
          <cell r="C19">
            <v>7</v>
          </cell>
          <cell r="D19">
            <v>35</v>
          </cell>
          <cell r="E19">
            <v>12</v>
          </cell>
          <cell r="F19">
            <v>22.2</v>
          </cell>
          <cell r="G19">
            <v>0</v>
          </cell>
          <cell r="H19">
            <v>0</v>
          </cell>
          <cell r="I19">
            <v>0</v>
          </cell>
          <cell r="J19">
            <v>0</v>
          </cell>
          <cell r="K19">
            <v>0</v>
          </cell>
          <cell r="L19">
            <v>11</v>
          </cell>
          <cell r="M19">
            <v>52.3</v>
          </cell>
          <cell r="N19">
            <v>0</v>
          </cell>
          <cell r="O19">
            <v>776.44</v>
          </cell>
          <cell r="P19">
            <v>0</v>
          </cell>
          <cell r="Q19">
            <v>0</v>
          </cell>
          <cell r="R19">
            <v>0</v>
          </cell>
          <cell r="S19">
            <v>0</v>
          </cell>
          <cell r="T19">
            <v>890</v>
          </cell>
          <cell r="U19">
            <v>70.347999999999999</v>
          </cell>
          <cell r="V19">
            <v>0</v>
          </cell>
          <cell r="W19">
            <v>0</v>
          </cell>
          <cell r="X19">
            <v>613.47</v>
          </cell>
          <cell r="Y19">
            <v>613.47</v>
          </cell>
          <cell r="Z19">
            <v>0</v>
          </cell>
          <cell r="AA19">
            <v>100</v>
          </cell>
          <cell r="AB19">
            <v>2.5</v>
          </cell>
          <cell r="AC19">
            <v>0</v>
          </cell>
        </row>
        <row r="20">
          <cell r="A20" t="str">
            <v>Bhandara</v>
          </cell>
          <cell r="B20" t="str">
            <v>Qty</v>
          </cell>
          <cell r="C20">
            <v>4</v>
          </cell>
          <cell r="D20">
            <v>35</v>
          </cell>
          <cell r="E20">
            <v>0</v>
          </cell>
          <cell r="F20">
            <v>0</v>
          </cell>
          <cell r="G20">
            <v>3</v>
          </cell>
          <cell r="H20">
            <v>15</v>
          </cell>
          <cell r="I20">
            <v>0</v>
          </cell>
          <cell r="J20">
            <v>0</v>
          </cell>
          <cell r="K20">
            <v>0</v>
          </cell>
          <cell r="L20">
            <v>5</v>
          </cell>
          <cell r="M20">
            <v>106</v>
          </cell>
          <cell r="N20">
            <v>0</v>
          </cell>
          <cell r="O20">
            <v>224.56400000000002</v>
          </cell>
          <cell r="P20">
            <v>0</v>
          </cell>
          <cell r="Q20">
            <v>0</v>
          </cell>
          <cell r="R20">
            <v>0</v>
          </cell>
          <cell r="S20">
            <v>0</v>
          </cell>
          <cell r="T20">
            <v>362</v>
          </cell>
          <cell r="U20">
            <v>26.95</v>
          </cell>
          <cell r="V20">
            <v>0</v>
          </cell>
          <cell r="W20">
            <v>0</v>
          </cell>
          <cell r="X20">
            <v>53.87</v>
          </cell>
          <cell r="Y20">
            <v>53.87</v>
          </cell>
          <cell r="Z20">
            <v>0</v>
          </cell>
          <cell r="AA20">
            <v>141</v>
          </cell>
          <cell r="AB20">
            <v>3.5249999999999999</v>
          </cell>
          <cell r="AC20">
            <v>17.228999999999999</v>
          </cell>
        </row>
        <row r="21">
          <cell r="A21" t="str">
            <v>Bhokar</v>
          </cell>
          <cell r="B21" t="str">
            <v>Qty</v>
          </cell>
          <cell r="C21">
            <v>8</v>
          </cell>
          <cell r="D21">
            <v>40</v>
          </cell>
          <cell r="E21">
            <v>8</v>
          </cell>
          <cell r="F21">
            <v>14.8</v>
          </cell>
          <cell r="G21">
            <v>1</v>
          </cell>
          <cell r="H21">
            <v>5</v>
          </cell>
          <cell r="I21">
            <v>0</v>
          </cell>
          <cell r="J21">
            <v>0</v>
          </cell>
          <cell r="K21">
            <v>0</v>
          </cell>
          <cell r="L21">
            <v>4</v>
          </cell>
          <cell r="M21">
            <v>70.5</v>
          </cell>
          <cell r="N21">
            <v>0</v>
          </cell>
          <cell r="O21">
            <v>267.72000000000003</v>
          </cell>
          <cell r="P21">
            <v>0</v>
          </cell>
          <cell r="Q21">
            <v>0</v>
          </cell>
          <cell r="R21">
            <v>0</v>
          </cell>
          <cell r="S21">
            <v>0</v>
          </cell>
          <cell r="T21">
            <v>329</v>
          </cell>
          <cell r="U21">
            <v>25.722000000000001</v>
          </cell>
          <cell r="V21">
            <v>124</v>
          </cell>
          <cell r="W21">
            <v>4.5880000000000001</v>
          </cell>
          <cell r="X21">
            <v>40.92</v>
          </cell>
          <cell r="Y21">
            <v>24.92</v>
          </cell>
          <cell r="Z21">
            <v>16</v>
          </cell>
          <cell r="AA21">
            <v>1000</v>
          </cell>
          <cell r="AB21">
            <v>25</v>
          </cell>
          <cell r="AC21">
            <v>600.29999999999995</v>
          </cell>
        </row>
        <row r="22">
          <cell r="A22" t="str">
            <v>Bhosari</v>
          </cell>
          <cell r="B22" t="str">
            <v>Qty</v>
          </cell>
          <cell r="C22">
            <v>0</v>
          </cell>
          <cell r="D22">
            <v>0</v>
          </cell>
          <cell r="E22">
            <v>0</v>
          </cell>
          <cell r="F22">
            <v>0</v>
          </cell>
          <cell r="G22">
            <v>0</v>
          </cell>
          <cell r="H22">
            <v>0</v>
          </cell>
          <cell r="I22">
            <v>0</v>
          </cell>
          <cell r="J22">
            <v>0</v>
          </cell>
          <cell r="K22">
            <v>0</v>
          </cell>
          <cell r="L22">
            <v>0</v>
          </cell>
          <cell r="M22">
            <v>0</v>
          </cell>
          <cell r="N22">
            <v>75</v>
          </cell>
          <cell r="O22">
            <v>0</v>
          </cell>
          <cell r="P22">
            <v>577</v>
          </cell>
          <cell r="Q22">
            <v>54.305</v>
          </cell>
          <cell r="R22">
            <v>190</v>
          </cell>
          <cell r="S22">
            <v>19</v>
          </cell>
          <cell r="T22">
            <v>0</v>
          </cell>
          <cell r="U22">
            <v>0</v>
          </cell>
          <cell r="V22">
            <v>0</v>
          </cell>
          <cell r="W22">
            <v>0</v>
          </cell>
          <cell r="X22">
            <v>60.1</v>
          </cell>
          <cell r="Y22">
            <v>48.1</v>
          </cell>
          <cell r="Z22">
            <v>12</v>
          </cell>
          <cell r="AA22">
            <v>0</v>
          </cell>
          <cell r="AB22">
            <v>0</v>
          </cell>
          <cell r="AC22">
            <v>0</v>
          </cell>
        </row>
        <row r="23">
          <cell r="A23" t="str">
            <v>Bhusawal</v>
          </cell>
          <cell r="B23" t="str">
            <v>Qty</v>
          </cell>
          <cell r="C23">
            <v>4</v>
          </cell>
          <cell r="D23">
            <v>20</v>
          </cell>
          <cell r="E23">
            <v>7</v>
          </cell>
          <cell r="F23">
            <v>12.95</v>
          </cell>
          <cell r="G23">
            <v>5</v>
          </cell>
          <cell r="H23">
            <v>25</v>
          </cell>
          <cell r="I23">
            <v>0</v>
          </cell>
          <cell r="J23">
            <v>0</v>
          </cell>
          <cell r="K23">
            <v>0</v>
          </cell>
          <cell r="L23">
            <v>11</v>
          </cell>
          <cell r="M23">
            <v>33</v>
          </cell>
          <cell r="N23">
            <v>0</v>
          </cell>
          <cell r="O23">
            <v>207.47</v>
          </cell>
          <cell r="P23">
            <v>0</v>
          </cell>
          <cell r="Q23">
            <v>0</v>
          </cell>
          <cell r="R23">
            <v>0</v>
          </cell>
          <cell r="S23">
            <v>0</v>
          </cell>
          <cell r="T23">
            <v>277</v>
          </cell>
          <cell r="U23">
            <v>27.7</v>
          </cell>
          <cell r="V23">
            <v>34</v>
          </cell>
          <cell r="W23">
            <v>1.258</v>
          </cell>
          <cell r="X23">
            <v>202.14</v>
          </cell>
          <cell r="Y23">
            <v>135.13999999999999</v>
          </cell>
          <cell r="Z23">
            <v>67</v>
          </cell>
          <cell r="AA23">
            <v>100</v>
          </cell>
          <cell r="AB23">
            <v>2.5</v>
          </cell>
          <cell r="AC23">
            <v>25</v>
          </cell>
        </row>
        <row r="24">
          <cell r="A24" t="str">
            <v>Bramhapuri</v>
          </cell>
          <cell r="B24" t="str">
            <v>Qty</v>
          </cell>
          <cell r="C24">
            <v>4</v>
          </cell>
          <cell r="D24">
            <v>20</v>
          </cell>
          <cell r="E24">
            <v>1</v>
          </cell>
          <cell r="F24">
            <v>5</v>
          </cell>
          <cell r="G24">
            <v>0</v>
          </cell>
          <cell r="H24">
            <v>0</v>
          </cell>
          <cell r="I24">
            <v>0</v>
          </cell>
          <cell r="J24">
            <v>0</v>
          </cell>
          <cell r="K24">
            <v>0</v>
          </cell>
          <cell r="L24">
            <v>5</v>
          </cell>
          <cell r="M24">
            <v>55</v>
          </cell>
          <cell r="N24">
            <v>0</v>
          </cell>
          <cell r="O24">
            <v>105</v>
          </cell>
          <cell r="P24">
            <v>0</v>
          </cell>
          <cell r="Q24">
            <v>0</v>
          </cell>
          <cell r="R24">
            <v>0</v>
          </cell>
          <cell r="S24">
            <v>0</v>
          </cell>
          <cell r="T24">
            <v>155</v>
          </cell>
          <cell r="U24">
            <v>7.665</v>
          </cell>
          <cell r="V24">
            <v>0</v>
          </cell>
          <cell r="W24">
            <v>0</v>
          </cell>
          <cell r="X24">
            <v>10</v>
          </cell>
          <cell r="Y24">
            <v>10</v>
          </cell>
          <cell r="Z24">
            <v>0</v>
          </cell>
          <cell r="AA24">
            <v>345</v>
          </cell>
          <cell r="AB24">
            <v>8.625</v>
          </cell>
          <cell r="AC24">
            <v>125.44</v>
          </cell>
        </row>
        <row r="25">
          <cell r="A25" t="str">
            <v>Buldhana</v>
          </cell>
          <cell r="B25" t="str">
            <v>Qty</v>
          </cell>
          <cell r="C25">
            <v>9</v>
          </cell>
          <cell r="D25">
            <v>45</v>
          </cell>
          <cell r="E25">
            <v>10</v>
          </cell>
          <cell r="F25">
            <v>18.5</v>
          </cell>
          <cell r="G25">
            <v>5</v>
          </cell>
          <cell r="H25">
            <v>25</v>
          </cell>
          <cell r="I25">
            <v>0</v>
          </cell>
          <cell r="J25">
            <v>0</v>
          </cell>
          <cell r="K25">
            <v>0</v>
          </cell>
          <cell r="L25">
            <v>10</v>
          </cell>
          <cell r="M25">
            <v>101</v>
          </cell>
          <cell r="N25">
            <v>0</v>
          </cell>
          <cell r="O25">
            <v>1188.05</v>
          </cell>
          <cell r="P25">
            <v>0</v>
          </cell>
          <cell r="Q25">
            <v>0</v>
          </cell>
          <cell r="R25">
            <v>0</v>
          </cell>
          <cell r="S25">
            <v>0</v>
          </cell>
          <cell r="T25">
            <v>1789</v>
          </cell>
          <cell r="U25">
            <v>114.002</v>
          </cell>
          <cell r="V25">
            <v>0</v>
          </cell>
          <cell r="W25">
            <v>0</v>
          </cell>
          <cell r="X25">
            <v>867.5</v>
          </cell>
          <cell r="Y25">
            <v>732.5</v>
          </cell>
          <cell r="Z25">
            <v>135</v>
          </cell>
          <cell r="AA25">
            <v>0</v>
          </cell>
          <cell r="AB25">
            <v>0</v>
          </cell>
          <cell r="AC25">
            <v>0</v>
          </cell>
        </row>
        <row r="26">
          <cell r="A26" t="str">
            <v>Bund Garden</v>
          </cell>
          <cell r="B26" t="str">
            <v>Qty</v>
          </cell>
          <cell r="C26">
            <v>0</v>
          </cell>
          <cell r="D26">
            <v>0</v>
          </cell>
          <cell r="E26">
            <v>1</v>
          </cell>
          <cell r="F26">
            <v>5</v>
          </cell>
          <cell r="G26">
            <v>1</v>
          </cell>
          <cell r="H26">
            <v>10</v>
          </cell>
          <cell r="I26">
            <v>1</v>
          </cell>
          <cell r="J26">
            <v>20</v>
          </cell>
          <cell r="K26">
            <v>0</v>
          </cell>
          <cell r="L26">
            <v>9</v>
          </cell>
          <cell r="M26">
            <v>0</v>
          </cell>
          <cell r="N26">
            <v>54.79</v>
          </cell>
          <cell r="O26">
            <v>43.56</v>
          </cell>
          <cell r="P26">
            <v>26</v>
          </cell>
          <cell r="Q26">
            <v>5.32</v>
          </cell>
          <cell r="R26">
            <v>22</v>
          </cell>
          <cell r="S26">
            <v>2.2000000000000002</v>
          </cell>
          <cell r="T26">
            <v>35</v>
          </cell>
          <cell r="U26">
            <v>8.4550000000000001</v>
          </cell>
          <cell r="V26">
            <v>38</v>
          </cell>
          <cell r="W26">
            <v>3.8</v>
          </cell>
          <cell r="X26">
            <v>20.75</v>
          </cell>
          <cell r="Y26">
            <v>20.75</v>
          </cell>
          <cell r="Z26">
            <v>0</v>
          </cell>
          <cell r="AA26">
            <v>81</v>
          </cell>
          <cell r="AB26">
            <v>2.0249999999999999</v>
          </cell>
          <cell r="AC26">
            <v>4</v>
          </cell>
        </row>
        <row r="27">
          <cell r="A27" t="str">
            <v>Chalisgaon</v>
          </cell>
          <cell r="B27" t="str">
            <v>Qty</v>
          </cell>
          <cell r="C27">
            <v>6</v>
          </cell>
          <cell r="D27">
            <v>30</v>
          </cell>
          <cell r="E27">
            <v>2</v>
          </cell>
          <cell r="F27">
            <v>3.7</v>
          </cell>
          <cell r="G27">
            <v>0</v>
          </cell>
          <cell r="H27">
            <v>0</v>
          </cell>
          <cell r="I27">
            <v>0</v>
          </cell>
          <cell r="J27">
            <v>0</v>
          </cell>
          <cell r="K27">
            <v>0</v>
          </cell>
          <cell r="L27">
            <v>26</v>
          </cell>
          <cell r="M27">
            <v>94</v>
          </cell>
          <cell r="N27">
            <v>0</v>
          </cell>
          <cell r="O27">
            <v>571</v>
          </cell>
          <cell r="P27">
            <v>0</v>
          </cell>
          <cell r="Q27">
            <v>0</v>
          </cell>
          <cell r="R27">
            <v>0</v>
          </cell>
          <cell r="S27">
            <v>0</v>
          </cell>
          <cell r="T27">
            <v>436</v>
          </cell>
          <cell r="U27">
            <v>42.009</v>
          </cell>
          <cell r="V27">
            <v>0</v>
          </cell>
          <cell r="W27">
            <v>0</v>
          </cell>
          <cell r="X27">
            <v>154</v>
          </cell>
          <cell r="Y27">
            <v>90</v>
          </cell>
          <cell r="Z27">
            <v>64</v>
          </cell>
          <cell r="AA27">
            <v>0</v>
          </cell>
          <cell r="AB27">
            <v>0</v>
          </cell>
          <cell r="AC27">
            <v>0</v>
          </cell>
        </row>
        <row r="28">
          <cell r="A28" t="str">
            <v>Chandrapur</v>
          </cell>
          <cell r="B28" t="str">
            <v>Qty</v>
          </cell>
          <cell r="C28">
            <v>0</v>
          </cell>
          <cell r="D28">
            <v>0</v>
          </cell>
          <cell r="E28">
            <v>0</v>
          </cell>
          <cell r="F28">
            <v>0</v>
          </cell>
          <cell r="G28">
            <v>0</v>
          </cell>
          <cell r="H28">
            <v>0</v>
          </cell>
          <cell r="I28">
            <v>0</v>
          </cell>
          <cell r="J28">
            <v>0</v>
          </cell>
          <cell r="K28">
            <v>0</v>
          </cell>
          <cell r="L28">
            <v>0</v>
          </cell>
          <cell r="M28">
            <v>15</v>
          </cell>
          <cell r="N28">
            <v>0</v>
          </cell>
          <cell r="O28">
            <v>82</v>
          </cell>
          <cell r="P28">
            <v>0</v>
          </cell>
          <cell r="Q28">
            <v>0</v>
          </cell>
          <cell r="R28">
            <v>0</v>
          </cell>
          <cell r="S28">
            <v>0</v>
          </cell>
          <cell r="T28">
            <v>369</v>
          </cell>
          <cell r="U28">
            <v>32.015999999999998</v>
          </cell>
          <cell r="V28">
            <v>0</v>
          </cell>
          <cell r="W28">
            <v>0</v>
          </cell>
          <cell r="X28">
            <v>179</v>
          </cell>
          <cell r="Y28">
            <v>148</v>
          </cell>
          <cell r="Z28">
            <v>31</v>
          </cell>
          <cell r="AA28">
            <v>200</v>
          </cell>
          <cell r="AB28">
            <v>5</v>
          </cell>
          <cell r="AC28">
            <v>136</v>
          </cell>
        </row>
        <row r="29">
          <cell r="A29" t="str">
            <v>Chandwad</v>
          </cell>
          <cell r="B29" t="str">
            <v>Qty</v>
          </cell>
          <cell r="C29">
            <v>14</v>
          </cell>
          <cell r="D29">
            <v>95</v>
          </cell>
          <cell r="E29">
            <v>11</v>
          </cell>
          <cell r="F29">
            <v>25.35</v>
          </cell>
          <cell r="G29">
            <v>5</v>
          </cell>
          <cell r="H29">
            <v>25</v>
          </cell>
          <cell r="I29">
            <v>0</v>
          </cell>
          <cell r="J29">
            <v>0</v>
          </cell>
          <cell r="K29">
            <v>0</v>
          </cell>
          <cell r="L29">
            <v>27</v>
          </cell>
          <cell r="M29">
            <v>143</v>
          </cell>
          <cell r="N29">
            <v>0</v>
          </cell>
          <cell r="O29">
            <v>1087.0899999999999</v>
          </cell>
          <cell r="P29">
            <v>0</v>
          </cell>
          <cell r="Q29">
            <v>0</v>
          </cell>
          <cell r="R29">
            <v>0</v>
          </cell>
          <cell r="S29">
            <v>0</v>
          </cell>
          <cell r="T29">
            <v>1498</v>
          </cell>
          <cell r="U29">
            <v>116.5</v>
          </cell>
          <cell r="V29">
            <v>0</v>
          </cell>
          <cell r="W29">
            <v>0</v>
          </cell>
          <cell r="X29">
            <v>401.37</v>
          </cell>
          <cell r="Y29">
            <v>377.37</v>
          </cell>
          <cell r="Z29">
            <v>24</v>
          </cell>
          <cell r="AA29">
            <v>182</v>
          </cell>
          <cell r="AB29">
            <v>4.55</v>
          </cell>
          <cell r="AC29">
            <v>40</v>
          </cell>
        </row>
        <row r="30">
          <cell r="A30" t="str">
            <v>Chiplun</v>
          </cell>
          <cell r="B30" t="str">
            <v>Qty</v>
          </cell>
          <cell r="C30">
            <v>3</v>
          </cell>
          <cell r="D30">
            <v>15</v>
          </cell>
          <cell r="E30">
            <v>2</v>
          </cell>
          <cell r="F30">
            <v>3.7</v>
          </cell>
          <cell r="G30">
            <v>2</v>
          </cell>
          <cell r="H30">
            <v>10</v>
          </cell>
          <cell r="I30">
            <v>0</v>
          </cell>
          <cell r="J30">
            <v>0</v>
          </cell>
          <cell r="K30">
            <v>0</v>
          </cell>
          <cell r="L30">
            <v>3</v>
          </cell>
          <cell r="M30">
            <v>57</v>
          </cell>
          <cell r="N30">
            <v>0</v>
          </cell>
          <cell r="O30">
            <v>188.32</v>
          </cell>
          <cell r="P30">
            <v>0</v>
          </cell>
          <cell r="Q30">
            <v>0</v>
          </cell>
          <cell r="R30">
            <v>0</v>
          </cell>
          <cell r="S30">
            <v>0</v>
          </cell>
          <cell r="T30">
            <v>131</v>
          </cell>
          <cell r="U30">
            <v>8.2530000000000001</v>
          </cell>
          <cell r="V30">
            <v>98</v>
          </cell>
          <cell r="W30">
            <v>3.6259999999999999</v>
          </cell>
          <cell r="X30">
            <v>11.78</v>
          </cell>
          <cell r="Y30">
            <v>11.78</v>
          </cell>
          <cell r="Z30">
            <v>0</v>
          </cell>
          <cell r="AA30">
            <v>0</v>
          </cell>
          <cell r="AB30">
            <v>0</v>
          </cell>
          <cell r="AC30">
            <v>0</v>
          </cell>
        </row>
        <row r="31">
          <cell r="A31" t="str">
            <v>Congress Nagar</v>
          </cell>
          <cell r="B31" t="str">
            <v>Qty</v>
          </cell>
          <cell r="C31">
            <v>0</v>
          </cell>
          <cell r="D31">
            <v>0</v>
          </cell>
          <cell r="E31">
            <v>0</v>
          </cell>
          <cell r="F31">
            <v>0</v>
          </cell>
          <cell r="G31">
            <v>0</v>
          </cell>
          <cell r="H31">
            <v>0</v>
          </cell>
          <cell r="I31">
            <v>0</v>
          </cell>
          <cell r="J31">
            <v>0</v>
          </cell>
          <cell r="K31">
            <v>0</v>
          </cell>
          <cell r="L31">
            <v>9</v>
          </cell>
          <cell r="M31">
            <v>94.4</v>
          </cell>
          <cell r="N31">
            <v>0</v>
          </cell>
          <cell r="O31">
            <v>81.59</v>
          </cell>
          <cell r="P31">
            <v>0</v>
          </cell>
          <cell r="Q31">
            <v>0</v>
          </cell>
          <cell r="R31">
            <v>0</v>
          </cell>
          <cell r="S31">
            <v>0</v>
          </cell>
          <cell r="T31">
            <v>341</v>
          </cell>
          <cell r="U31">
            <v>34.9</v>
          </cell>
          <cell r="V31">
            <v>0</v>
          </cell>
          <cell r="W31">
            <v>0</v>
          </cell>
          <cell r="X31">
            <v>0</v>
          </cell>
          <cell r="Y31">
            <v>0</v>
          </cell>
          <cell r="Z31">
            <v>0</v>
          </cell>
          <cell r="AA31">
            <v>0</v>
          </cell>
          <cell r="AB31">
            <v>0</v>
          </cell>
          <cell r="AC31">
            <v>0</v>
          </cell>
        </row>
        <row r="32">
          <cell r="A32" t="str">
            <v>Degloor</v>
          </cell>
          <cell r="B32" t="str">
            <v>Qty</v>
          </cell>
          <cell r="C32">
            <v>6</v>
          </cell>
          <cell r="D32">
            <v>30</v>
          </cell>
          <cell r="E32">
            <v>5</v>
          </cell>
          <cell r="F32">
            <v>9.25</v>
          </cell>
          <cell r="G32">
            <v>4</v>
          </cell>
          <cell r="H32">
            <v>20</v>
          </cell>
          <cell r="I32">
            <v>0</v>
          </cell>
          <cell r="J32">
            <v>0</v>
          </cell>
          <cell r="K32">
            <v>0</v>
          </cell>
          <cell r="L32">
            <v>3</v>
          </cell>
          <cell r="M32">
            <v>83</v>
          </cell>
          <cell r="N32">
            <v>0</v>
          </cell>
          <cell r="O32">
            <v>678</v>
          </cell>
          <cell r="P32">
            <v>0</v>
          </cell>
          <cell r="Q32">
            <v>0</v>
          </cell>
          <cell r="R32">
            <v>0</v>
          </cell>
          <cell r="S32">
            <v>0</v>
          </cell>
          <cell r="T32">
            <v>230</v>
          </cell>
          <cell r="U32">
            <v>18.559999999999999</v>
          </cell>
          <cell r="V32">
            <v>85</v>
          </cell>
          <cell r="W32">
            <v>3.145</v>
          </cell>
          <cell r="X32">
            <v>26.6</v>
          </cell>
          <cell r="Y32">
            <v>26.6</v>
          </cell>
          <cell r="Z32">
            <v>0</v>
          </cell>
          <cell r="AA32">
            <v>800</v>
          </cell>
          <cell r="AB32">
            <v>20</v>
          </cell>
          <cell r="AC32">
            <v>0</v>
          </cell>
        </row>
        <row r="33">
          <cell r="A33" t="str">
            <v>Dharangaon</v>
          </cell>
          <cell r="B33" t="str">
            <v>Qty</v>
          </cell>
          <cell r="C33">
            <v>6</v>
          </cell>
          <cell r="D33">
            <v>30</v>
          </cell>
          <cell r="E33">
            <v>3</v>
          </cell>
          <cell r="F33">
            <v>5.55</v>
          </cell>
          <cell r="G33">
            <v>5</v>
          </cell>
          <cell r="H33">
            <v>25</v>
          </cell>
          <cell r="I33">
            <v>0</v>
          </cell>
          <cell r="J33">
            <v>0</v>
          </cell>
          <cell r="K33">
            <v>0</v>
          </cell>
          <cell r="L33">
            <v>11</v>
          </cell>
          <cell r="M33">
            <v>124</v>
          </cell>
          <cell r="N33">
            <v>0</v>
          </cell>
          <cell r="O33">
            <v>744.1</v>
          </cell>
          <cell r="P33">
            <v>0</v>
          </cell>
          <cell r="Q33">
            <v>0</v>
          </cell>
          <cell r="R33">
            <v>0</v>
          </cell>
          <cell r="S33">
            <v>0</v>
          </cell>
          <cell r="T33">
            <v>786</v>
          </cell>
          <cell r="U33">
            <v>67.980999999999995</v>
          </cell>
          <cell r="V33">
            <v>0</v>
          </cell>
          <cell r="W33">
            <v>0</v>
          </cell>
          <cell r="X33">
            <v>167.8</v>
          </cell>
          <cell r="Y33">
            <v>167.8</v>
          </cell>
          <cell r="Z33">
            <v>0</v>
          </cell>
          <cell r="AA33">
            <v>100</v>
          </cell>
          <cell r="AB33">
            <v>2.5</v>
          </cell>
          <cell r="AC33">
            <v>175</v>
          </cell>
        </row>
        <row r="34">
          <cell r="A34" t="str">
            <v>Dhule (R)</v>
          </cell>
          <cell r="B34" t="str">
            <v>Qty</v>
          </cell>
          <cell r="C34">
            <v>4</v>
          </cell>
          <cell r="D34">
            <v>20</v>
          </cell>
          <cell r="E34">
            <v>8</v>
          </cell>
          <cell r="F34">
            <v>27.4</v>
          </cell>
          <cell r="G34">
            <v>3</v>
          </cell>
          <cell r="H34">
            <v>15</v>
          </cell>
          <cell r="I34">
            <v>0</v>
          </cell>
          <cell r="J34">
            <v>0</v>
          </cell>
          <cell r="K34">
            <v>0</v>
          </cell>
          <cell r="L34">
            <v>26</v>
          </cell>
          <cell r="M34">
            <v>122</v>
          </cell>
          <cell r="N34">
            <v>0</v>
          </cell>
          <cell r="O34">
            <v>585</v>
          </cell>
          <cell r="P34">
            <v>0</v>
          </cell>
          <cell r="Q34">
            <v>0</v>
          </cell>
          <cell r="R34">
            <v>0</v>
          </cell>
          <cell r="S34">
            <v>0</v>
          </cell>
          <cell r="T34">
            <v>682</v>
          </cell>
          <cell r="U34">
            <v>46.311999999999998</v>
          </cell>
          <cell r="V34">
            <v>0</v>
          </cell>
          <cell r="W34">
            <v>0</v>
          </cell>
          <cell r="X34">
            <v>78.599999999999994</v>
          </cell>
          <cell r="Y34">
            <v>78.599999999999994</v>
          </cell>
          <cell r="Z34">
            <v>0</v>
          </cell>
          <cell r="AA34">
            <v>100</v>
          </cell>
          <cell r="AB34">
            <v>2.5</v>
          </cell>
          <cell r="AC34">
            <v>0</v>
          </cell>
        </row>
        <row r="35">
          <cell r="A35" t="str">
            <v>Dhule UCR</v>
          </cell>
          <cell r="B35" t="str">
            <v>Qty</v>
          </cell>
          <cell r="C35">
            <v>2</v>
          </cell>
          <cell r="D35">
            <v>15</v>
          </cell>
          <cell r="E35">
            <v>7</v>
          </cell>
          <cell r="F35">
            <v>22.4</v>
          </cell>
          <cell r="G35">
            <v>2</v>
          </cell>
          <cell r="H35">
            <v>10</v>
          </cell>
          <cell r="I35">
            <v>0</v>
          </cell>
          <cell r="J35">
            <v>0</v>
          </cell>
          <cell r="K35">
            <v>0</v>
          </cell>
          <cell r="L35">
            <v>6</v>
          </cell>
          <cell r="M35">
            <v>150.66999999999999</v>
          </cell>
          <cell r="N35">
            <v>0</v>
          </cell>
          <cell r="O35">
            <v>278.63</v>
          </cell>
          <cell r="P35">
            <v>0</v>
          </cell>
          <cell r="Q35">
            <v>0</v>
          </cell>
          <cell r="R35">
            <v>0</v>
          </cell>
          <cell r="S35">
            <v>0</v>
          </cell>
          <cell r="T35">
            <v>306</v>
          </cell>
          <cell r="U35">
            <v>24.384</v>
          </cell>
          <cell r="V35">
            <v>0</v>
          </cell>
          <cell r="W35">
            <v>0</v>
          </cell>
          <cell r="X35">
            <v>45.28</v>
          </cell>
          <cell r="Y35">
            <v>45.28</v>
          </cell>
          <cell r="Z35">
            <v>0</v>
          </cell>
          <cell r="AA35">
            <v>116</v>
          </cell>
          <cell r="AB35">
            <v>2.9</v>
          </cell>
          <cell r="AC35">
            <v>57.82</v>
          </cell>
        </row>
        <row r="36">
          <cell r="A36" t="str">
            <v>Dombivali U</v>
          </cell>
          <cell r="B36" t="str">
            <v>Qty</v>
          </cell>
          <cell r="C36">
            <v>0</v>
          </cell>
          <cell r="D36">
            <v>0</v>
          </cell>
          <cell r="E36">
            <v>0</v>
          </cell>
          <cell r="F36">
            <v>0</v>
          </cell>
          <cell r="G36">
            <v>0</v>
          </cell>
          <cell r="H36">
            <v>0</v>
          </cell>
          <cell r="I36">
            <v>0</v>
          </cell>
          <cell r="J36">
            <v>0</v>
          </cell>
          <cell r="K36">
            <v>1</v>
          </cell>
          <cell r="L36">
            <v>7</v>
          </cell>
          <cell r="M36">
            <v>0</v>
          </cell>
          <cell r="N36">
            <v>78</v>
          </cell>
          <cell r="O36">
            <v>0</v>
          </cell>
          <cell r="P36">
            <v>61</v>
          </cell>
          <cell r="Q36">
            <v>32.130000000000003</v>
          </cell>
          <cell r="R36">
            <v>77</v>
          </cell>
          <cell r="S36">
            <v>7.7</v>
          </cell>
          <cell r="T36">
            <v>0</v>
          </cell>
          <cell r="U36">
            <v>0</v>
          </cell>
          <cell r="V36">
            <v>0</v>
          </cell>
          <cell r="W36">
            <v>0</v>
          </cell>
          <cell r="X36">
            <v>55.45</v>
          </cell>
          <cell r="Y36">
            <v>55.45</v>
          </cell>
          <cell r="Z36">
            <v>0</v>
          </cell>
          <cell r="AA36">
            <v>45</v>
          </cell>
          <cell r="AB36">
            <v>1.125</v>
          </cell>
          <cell r="AC36">
            <v>7</v>
          </cell>
        </row>
        <row r="37">
          <cell r="A37" t="str">
            <v>Dondaicha</v>
          </cell>
          <cell r="B37" t="str">
            <v>Qty</v>
          </cell>
          <cell r="C37">
            <v>4</v>
          </cell>
          <cell r="D37">
            <v>20</v>
          </cell>
          <cell r="E37">
            <v>9</v>
          </cell>
          <cell r="F37">
            <v>19.8</v>
          </cell>
          <cell r="G37">
            <v>0</v>
          </cell>
          <cell r="H37">
            <v>0</v>
          </cell>
          <cell r="I37">
            <v>0</v>
          </cell>
          <cell r="J37">
            <v>0</v>
          </cell>
          <cell r="K37">
            <v>0</v>
          </cell>
          <cell r="L37">
            <v>24</v>
          </cell>
          <cell r="M37">
            <v>109</v>
          </cell>
          <cell r="N37">
            <v>0</v>
          </cell>
          <cell r="O37">
            <v>430.2</v>
          </cell>
          <cell r="P37">
            <v>0</v>
          </cell>
          <cell r="Q37">
            <v>0</v>
          </cell>
          <cell r="R37">
            <v>0</v>
          </cell>
          <cell r="S37">
            <v>0</v>
          </cell>
          <cell r="T37">
            <v>648</v>
          </cell>
          <cell r="U37">
            <v>43.654000000000003</v>
          </cell>
          <cell r="V37">
            <v>56</v>
          </cell>
          <cell r="W37">
            <v>5.6</v>
          </cell>
          <cell r="X37">
            <v>119.29</v>
          </cell>
          <cell r="Y37">
            <v>103.29</v>
          </cell>
          <cell r="Z37">
            <v>16</v>
          </cell>
          <cell r="AA37">
            <v>0</v>
          </cell>
          <cell r="AB37">
            <v>0</v>
          </cell>
          <cell r="AC37">
            <v>0</v>
          </cell>
        </row>
        <row r="38">
          <cell r="A38" t="str">
            <v>Gadchiroli</v>
          </cell>
          <cell r="B38" t="str">
            <v>Qty</v>
          </cell>
          <cell r="C38">
            <v>0</v>
          </cell>
          <cell r="D38">
            <v>0</v>
          </cell>
          <cell r="E38">
            <v>0</v>
          </cell>
          <cell r="F38">
            <v>0</v>
          </cell>
          <cell r="G38">
            <v>0</v>
          </cell>
          <cell r="H38">
            <v>0</v>
          </cell>
          <cell r="I38">
            <v>0</v>
          </cell>
          <cell r="J38">
            <v>0</v>
          </cell>
          <cell r="K38">
            <v>0</v>
          </cell>
          <cell r="L38">
            <v>0</v>
          </cell>
          <cell r="M38">
            <v>40</v>
          </cell>
          <cell r="N38">
            <v>0</v>
          </cell>
          <cell r="O38">
            <v>38</v>
          </cell>
          <cell r="P38">
            <v>0</v>
          </cell>
          <cell r="Q38">
            <v>0</v>
          </cell>
          <cell r="R38">
            <v>0</v>
          </cell>
          <cell r="S38">
            <v>0</v>
          </cell>
          <cell r="T38">
            <v>62</v>
          </cell>
          <cell r="U38">
            <v>6.0380000000000003</v>
          </cell>
          <cell r="V38">
            <v>0</v>
          </cell>
          <cell r="W38">
            <v>0</v>
          </cell>
          <cell r="X38">
            <v>50</v>
          </cell>
          <cell r="Y38">
            <v>50</v>
          </cell>
          <cell r="Z38">
            <v>0</v>
          </cell>
          <cell r="AA38">
            <v>25</v>
          </cell>
          <cell r="AB38">
            <v>0.625</v>
          </cell>
          <cell r="AC38">
            <v>130</v>
          </cell>
        </row>
        <row r="39">
          <cell r="A39" t="str">
            <v>Gadhinglaj</v>
          </cell>
          <cell r="B39" t="str">
            <v>Qty</v>
          </cell>
          <cell r="C39">
            <v>10</v>
          </cell>
          <cell r="D39">
            <v>50</v>
          </cell>
          <cell r="E39">
            <v>0</v>
          </cell>
          <cell r="F39">
            <v>0</v>
          </cell>
          <cell r="G39">
            <v>2</v>
          </cell>
          <cell r="H39">
            <v>10</v>
          </cell>
          <cell r="I39">
            <v>0</v>
          </cell>
          <cell r="J39">
            <v>0</v>
          </cell>
          <cell r="K39">
            <v>0</v>
          </cell>
          <cell r="L39">
            <v>22</v>
          </cell>
          <cell r="M39">
            <v>151</v>
          </cell>
          <cell r="N39">
            <v>0</v>
          </cell>
          <cell r="O39">
            <v>446</v>
          </cell>
          <cell r="P39">
            <v>0</v>
          </cell>
          <cell r="Q39">
            <v>0</v>
          </cell>
          <cell r="R39">
            <v>0</v>
          </cell>
          <cell r="S39">
            <v>0</v>
          </cell>
          <cell r="T39">
            <v>660</v>
          </cell>
          <cell r="U39">
            <v>32.024999999999999</v>
          </cell>
          <cell r="V39">
            <v>0</v>
          </cell>
          <cell r="W39">
            <v>0</v>
          </cell>
          <cell r="X39">
            <v>135.68</v>
          </cell>
          <cell r="Y39">
            <v>135.68</v>
          </cell>
          <cell r="Z39">
            <v>0</v>
          </cell>
          <cell r="AA39">
            <v>531</v>
          </cell>
          <cell r="AB39">
            <v>13.275</v>
          </cell>
          <cell r="AC39">
            <v>170</v>
          </cell>
        </row>
        <row r="40">
          <cell r="A40" t="str">
            <v>Gondia</v>
          </cell>
          <cell r="B40" t="str">
            <v>Qty</v>
          </cell>
          <cell r="C40">
            <v>9</v>
          </cell>
          <cell r="D40">
            <v>45</v>
          </cell>
          <cell r="E40">
            <v>1</v>
          </cell>
          <cell r="F40">
            <v>1.85</v>
          </cell>
          <cell r="G40">
            <v>2</v>
          </cell>
          <cell r="H40">
            <v>10</v>
          </cell>
          <cell r="I40">
            <v>0</v>
          </cell>
          <cell r="J40">
            <v>0</v>
          </cell>
          <cell r="K40">
            <v>0</v>
          </cell>
          <cell r="L40">
            <v>9</v>
          </cell>
          <cell r="M40">
            <v>99.24</v>
          </cell>
          <cell r="N40">
            <v>0</v>
          </cell>
          <cell r="O40">
            <v>335.73</v>
          </cell>
          <cell r="P40">
            <v>0</v>
          </cell>
          <cell r="Q40">
            <v>0</v>
          </cell>
          <cell r="R40">
            <v>0</v>
          </cell>
          <cell r="S40">
            <v>0</v>
          </cell>
          <cell r="T40">
            <v>483</v>
          </cell>
          <cell r="U40">
            <v>34.424999999999997</v>
          </cell>
          <cell r="V40">
            <v>0</v>
          </cell>
          <cell r="W40">
            <v>0</v>
          </cell>
          <cell r="X40">
            <v>166</v>
          </cell>
          <cell r="Y40">
            <v>120</v>
          </cell>
          <cell r="Z40">
            <v>46</v>
          </cell>
          <cell r="AA40">
            <v>200</v>
          </cell>
          <cell r="AB40">
            <v>5</v>
          </cell>
          <cell r="AC40">
            <v>160</v>
          </cell>
        </row>
        <row r="41">
          <cell r="A41" t="str">
            <v>Goregaon</v>
          </cell>
          <cell r="B41" t="str">
            <v>Qty</v>
          </cell>
          <cell r="C41">
            <v>0</v>
          </cell>
          <cell r="D41">
            <v>0</v>
          </cell>
          <cell r="E41">
            <v>0</v>
          </cell>
          <cell r="F41">
            <v>0</v>
          </cell>
          <cell r="G41">
            <v>0</v>
          </cell>
          <cell r="H41">
            <v>0</v>
          </cell>
          <cell r="I41">
            <v>0</v>
          </cell>
          <cell r="J41">
            <v>0</v>
          </cell>
          <cell r="K41">
            <v>4</v>
          </cell>
          <cell r="L41">
            <v>0</v>
          </cell>
          <cell r="M41">
            <v>0</v>
          </cell>
          <cell r="N41">
            <v>182.5</v>
          </cell>
          <cell r="O41">
            <v>0</v>
          </cell>
          <cell r="P41">
            <v>167</v>
          </cell>
          <cell r="Q41">
            <v>10.521000000000001</v>
          </cell>
          <cell r="R41">
            <v>246</v>
          </cell>
          <cell r="S41">
            <v>9.48</v>
          </cell>
          <cell r="T41">
            <v>0</v>
          </cell>
          <cell r="U41">
            <v>0</v>
          </cell>
          <cell r="V41">
            <v>0</v>
          </cell>
          <cell r="W41">
            <v>0</v>
          </cell>
          <cell r="X41">
            <v>100</v>
          </cell>
          <cell r="Y41">
            <v>100</v>
          </cell>
          <cell r="Z41">
            <v>0</v>
          </cell>
          <cell r="AA41">
            <v>35</v>
          </cell>
          <cell r="AB41">
            <v>0.875</v>
          </cell>
          <cell r="AC41">
            <v>70</v>
          </cell>
        </row>
        <row r="42">
          <cell r="A42" t="str">
            <v>Hinganghat</v>
          </cell>
          <cell r="B42" t="str">
            <v>Qty</v>
          </cell>
          <cell r="C42">
            <v>5</v>
          </cell>
          <cell r="D42">
            <v>85</v>
          </cell>
          <cell r="E42">
            <v>3</v>
          </cell>
          <cell r="F42">
            <v>5.55</v>
          </cell>
          <cell r="G42">
            <v>4</v>
          </cell>
          <cell r="H42">
            <v>20</v>
          </cell>
          <cell r="I42">
            <v>0</v>
          </cell>
          <cell r="J42">
            <v>0</v>
          </cell>
          <cell r="K42">
            <v>0</v>
          </cell>
          <cell r="L42">
            <v>4</v>
          </cell>
          <cell r="M42">
            <v>40.200000000000003</v>
          </cell>
          <cell r="N42">
            <v>0</v>
          </cell>
          <cell r="O42">
            <v>348.54</v>
          </cell>
          <cell r="P42">
            <v>0</v>
          </cell>
          <cell r="Q42">
            <v>0</v>
          </cell>
          <cell r="R42">
            <v>0</v>
          </cell>
          <cell r="S42">
            <v>0</v>
          </cell>
          <cell r="T42">
            <v>361</v>
          </cell>
          <cell r="U42">
            <v>18.292000000000002</v>
          </cell>
          <cell r="V42">
            <v>0</v>
          </cell>
          <cell r="W42">
            <v>0</v>
          </cell>
          <cell r="X42">
            <v>102.1</v>
          </cell>
          <cell r="Y42">
            <v>92.1</v>
          </cell>
          <cell r="Z42">
            <v>10</v>
          </cell>
          <cell r="AA42">
            <v>8</v>
          </cell>
          <cell r="AB42">
            <v>0.2</v>
          </cell>
          <cell r="AC42">
            <v>4</v>
          </cell>
        </row>
        <row r="43">
          <cell r="A43" t="str">
            <v>Hingoli</v>
          </cell>
          <cell r="B43" t="str">
            <v>Qty</v>
          </cell>
          <cell r="C43">
            <v>12</v>
          </cell>
          <cell r="D43">
            <v>60</v>
          </cell>
          <cell r="E43">
            <v>6</v>
          </cell>
          <cell r="F43">
            <v>11.1</v>
          </cell>
          <cell r="G43">
            <v>6</v>
          </cell>
          <cell r="H43">
            <v>30</v>
          </cell>
          <cell r="I43">
            <v>0</v>
          </cell>
          <cell r="J43">
            <v>0</v>
          </cell>
          <cell r="K43">
            <v>0</v>
          </cell>
          <cell r="L43">
            <v>0</v>
          </cell>
          <cell r="M43">
            <v>91</v>
          </cell>
          <cell r="N43">
            <v>0.3</v>
          </cell>
          <cell r="O43">
            <v>1047.5999999999999</v>
          </cell>
          <cell r="P43">
            <v>0</v>
          </cell>
          <cell r="Q43">
            <v>0</v>
          </cell>
          <cell r="R43">
            <v>0</v>
          </cell>
          <cell r="S43">
            <v>0</v>
          </cell>
          <cell r="T43">
            <v>1609</v>
          </cell>
          <cell r="U43">
            <v>101.6</v>
          </cell>
          <cell r="V43">
            <v>0</v>
          </cell>
          <cell r="W43">
            <v>0</v>
          </cell>
          <cell r="X43">
            <v>160</v>
          </cell>
          <cell r="Y43">
            <v>160</v>
          </cell>
          <cell r="Z43">
            <v>0</v>
          </cell>
          <cell r="AA43">
            <v>60</v>
          </cell>
          <cell r="AB43">
            <v>1.5</v>
          </cell>
          <cell r="AC43">
            <v>30</v>
          </cell>
        </row>
        <row r="44">
          <cell r="A44" t="str">
            <v>Ichalkaranji</v>
          </cell>
          <cell r="B44" t="str">
            <v>Qty</v>
          </cell>
          <cell r="C44">
            <v>0</v>
          </cell>
          <cell r="D44">
            <v>0</v>
          </cell>
          <cell r="E44">
            <v>2</v>
          </cell>
          <cell r="F44">
            <v>6.85</v>
          </cell>
          <cell r="G44">
            <v>3</v>
          </cell>
          <cell r="H44">
            <v>25</v>
          </cell>
          <cell r="I44">
            <v>0</v>
          </cell>
          <cell r="J44">
            <v>0</v>
          </cell>
          <cell r="K44">
            <v>0</v>
          </cell>
          <cell r="L44">
            <v>3</v>
          </cell>
          <cell r="M44">
            <v>13</v>
          </cell>
          <cell r="N44">
            <v>0</v>
          </cell>
          <cell r="O44">
            <v>40.46</v>
          </cell>
          <cell r="P44">
            <v>0</v>
          </cell>
          <cell r="Q44">
            <v>0</v>
          </cell>
          <cell r="R44">
            <v>0</v>
          </cell>
          <cell r="S44">
            <v>0</v>
          </cell>
          <cell r="T44">
            <v>134</v>
          </cell>
          <cell r="U44">
            <v>17.085000000000001</v>
          </cell>
          <cell r="V44">
            <v>0</v>
          </cell>
          <cell r="W44">
            <v>0</v>
          </cell>
          <cell r="X44">
            <v>10.5</v>
          </cell>
          <cell r="Y44">
            <v>10.5</v>
          </cell>
          <cell r="Z44">
            <v>0</v>
          </cell>
          <cell r="AA44">
            <v>0</v>
          </cell>
          <cell r="AB44">
            <v>0</v>
          </cell>
          <cell r="AC44">
            <v>0</v>
          </cell>
        </row>
        <row r="45">
          <cell r="A45" t="str">
            <v>Islampur</v>
          </cell>
          <cell r="B45" t="str">
            <v>Qty</v>
          </cell>
          <cell r="C45">
            <v>9</v>
          </cell>
          <cell r="D45">
            <v>50</v>
          </cell>
          <cell r="E45">
            <v>1</v>
          </cell>
          <cell r="F45">
            <v>1.85</v>
          </cell>
          <cell r="G45">
            <v>3</v>
          </cell>
          <cell r="H45">
            <v>15</v>
          </cell>
          <cell r="I45">
            <v>0</v>
          </cell>
          <cell r="J45">
            <v>0</v>
          </cell>
          <cell r="K45">
            <v>0</v>
          </cell>
          <cell r="L45">
            <v>7</v>
          </cell>
          <cell r="M45">
            <v>67.099999999999994</v>
          </cell>
          <cell r="N45">
            <v>0</v>
          </cell>
          <cell r="O45">
            <v>242.59</v>
          </cell>
          <cell r="P45">
            <v>0</v>
          </cell>
          <cell r="Q45">
            <v>0</v>
          </cell>
          <cell r="R45">
            <v>0</v>
          </cell>
          <cell r="S45">
            <v>0</v>
          </cell>
          <cell r="T45">
            <v>350</v>
          </cell>
          <cell r="U45">
            <v>31.427</v>
          </cell>
          <cell r="V45">
            <v>0</v>
          </cell>
          <cell r="W45">
            <v>0</v>
          </cell>
          <cell r="X45">
            <v>39.03</v>
          </cell>
          <cell r="Y45">
            <v>39.03</v>
          </cell>
          <cell r="Z45">
            <v>0</v>
          </cell>
          <cell r="AA45">
            <v>100</v>
          </cell>
          <cell r="AB45">
            <v>2.5</v>
          </cell>
          <cell r="AC45">
            <v>77</v>
          </cell>
        </row>
        <row r="46">
          <cell r="A46" t="str">
            <v>Jalgaon</v>
          </cell>
          <cell r="B46" t="str">
            <v>Qty</v>
          </cell>
          <cell r="C46">
            <v>5</v>
          </cell>
          <cell r="D46">
            <v>25</v>
          </cell>
          <cell r="E46">
            <v>2</v>
          </cell>
          <cell r="F46">
            <v>3.7</v>
          </cell>
          <cell r="G46">
            <v>3</v>
          </cell>
          <cell r="H46">
            <v>15</v>
          </cell>
          <cell r="I46">
            <v>0</v>
          </cell>
          <cell r="J46">
            <v>0</v>
          </cell>
          <cell r="K46">
            <v>0</v>
          </cell>
          <cell r="L46">
            <v>10</v>
          </cell>
          <cell r="M46">
            <v>71.2</v>
          </cell>
          <cell r="N46">
            <v>0</v>
          </cell>
          <cell r="O46">
            <v>164.5</v>
          </cell>
          <cell r="P46">
            <v>0</v>
          </cell>
          <cell r="Q46">
            <v>0</v>
          </cell>
          <cell r="R46">
            <v>0</v>
          </cell>
          <cell r="S46">
            <v>0</v>
          </cell>
          <cell r="T46">
            <v>395</v>
          </cell>
          <cell r="U46">
            <v>39.5</v>
          </cell>
          <cell r="V46">
            <v>0</v>
          </cell>
          <cell r="W46">
            <v>0</v>
          </cell>
          <cell r="X46">
            <v>104.06</v>
          </cell>
          <cell r="Y46">
            <v>94.06</v>
          </cell>
          <cell r="Z46">
            <v>10</v>
          </cell>
          <cell r="AA46">
            <v>120</v>
          </cell>
          <cell r="AB46">
            <v>3</v>
          </cell>
          <cell r="AC46">
            <v>60</v>
          </cell>
        </row>
        <row r="47">
          <cell r="A47" t="str">
            <v>Jalna II</v>
          </cell>
          <cell r="B47" t="str">
            <v>Qty</v>
          </cell>
          <cell r="C47">
            <v>7</v>
          </cell>
          <cell r="D47">
            <v>35</v>
          </cell>
          <cell r="E47">
            <v>9</v>
          </cell>
          <cell r="F47">
            <v>22.95</v>
          </cell>
          <cell r="G47">
            <v>1</v>
          </cell>
          <cell r="H47">
            <v>5</v>
          </cell>
          <cell r="I47">
            <v>0</v>
          </cell>
          <cell r="J47">
            <v>0</v>
          </cell>
          <cell r="K47">
            <v>0</v>
          </cell>
          <cell r="L47">
            <v>5</v>
          </cell>
          <cell r="M47">
            <v>67</v>
          </cell>
          <cell r="N47">
            <v>0</v>
          </cell>
          <cell r="O47">
            <v>422</v>
          </cell>
          <cell r="P47">
            <v>656</v>
          </cell>
          <cell r="Q47">
            <v>48.542999999999999</v>
          </cell>
          <cell r="R47">
            <v>0</v>
          </cell>
          <cell r="S47">
            <v>0</v>
          </cell>
          <cell r="T47">
            <v>0</v>
          </cell>
          <cell r="U47">
            <v>0</v>
          </cell>
          <cell r="V47">
            <v>0</v>
          </cell>
          <cell r="W47">
            <v>0</v>
          </cell>
          <cell r="X47">
            <v>0</v>
          </cell>
          <cell r="Y47">
            <v>0</v>
          </cell>
          <cell r="Z47">
            <v>0</v>
          </cell>
          <cell r="AA47">
            <v>103</v>
          </cell>
          <cell r="AB47">
            <v>2.5750000000000002</v>
          </cell>
          <cell r="AC47">
            <v>19.920000000000002</v>
          </cell>
        </row>
        <row r="48">
          <cell r="A48" t="str">
            <v>Jalna-I</v>
          </cell>
          <cell r="B48" t="str">
            <v>Qty</v>
          </cell>
          <cell r="C48">
            <v>6</v>
          </cell>
          <cell r="D48">
            <v>30</v>
          </cell>
          <cell r="E48">
            <v>7</v>
          </cell>
          <cell r="F48">
            <v>12.95</v>
          </cell>
          <cell r="G48">
            <v>2</v>
          </cell>
          <cell r="H48">
            <v>10</v>
          </cell>
          <cell r="I48">
            <v>0</v>
          </cell>
          <cell r="J48">
            <v>0</v>
          </cell>
          <cell r="K48">
            <v>0</v>
          </cell>
          <cell r="L48">
            <v>52</v>
          </cell>
          <cell r="M48">
            <v>96</v>
          </cell>
          <cell r="N48">
            <v>0</v>
          </cell>
          <cell r="O48">
            <v>318</v>
          </cell>
          <cell r="P48">
            <v>0</v>
          </cell>
          <cell r="Q48">
            <v>0</v>
          </cell>
          <cell r="R48">
            <v>0</v>
          </cell>
          <cell r="S48">
            <v>0</v>
          </cell>
          <cell r="T48">
            <v>490</v>
          </cell>
          <cell r="U48">
            <v>34.680999999999997</v>
          </cell>
          <cell r="V48">
            <v>0</v>
          </cell>
          <cell r="W48">
            <v>0</v>
          </cell>
          <cell r="X48">
            <v>105</v>
          </cell>
          <cell r="Y48">
            <v>105</v>
          </cell>
          <cell r="Z48">
            <v>0</v>
          </cell>
          <cell r="AA48">
            <v>0</v>
          </cell>
          <cell r="AB48">
            <v>0</v>
          </cell>
          <cell r="AC48">
            <v>0</v>
          </cell>
        </row>
        <row r="49">
          <cell r="A49" t="str">
            <v>Jaysingpur</v>
          </cell>
          <cell r="B49" t="str">
            <v>Qty</v>
          </cell>
          <cell r="C49">
            <v>4</v>
          </cell>
          <cell r="D49">
            <v>25</v>
          </cell>
          <cell r="E49">
            <v>4</v>
          </cell>
          <cell r="F49">
            <v>10.55</v>
          </cell>
          <cell r="G49">
            <v>2</v>
          </cell>
          <cell r="H49">
            <v>10</v>
          </cell>
          <cell r="I49">
            <v>0</v>
          </cell>
          <cell r="J49">
            <v>0</v>
          </cell>
          <cell r="K49">
            <v>0</v>
          </cell>
          <cell r="L49">
            <v>6</v>
          </cell>
          <cell r="M49">
            <v>40.44</v>
          </cell>
          <cell r="N49">
            <v>0</v>
          </cell>
          <cell r="O49">
            <v>353</v>
          </cell>
          <cell r="P49">
            <v>0</v>
          </cell>
          <cell r="Q49">
            <v>0</v>
          </cell>
          <cell r="R49">
            <v>0</v>
          </cell>
          <cell r="S49">
            <v>0</v>
          </cell>
          <cell r="T49">
            <v>703</v>
          </cell>
          <cell r="U49">
            <v>47.951999999999998</v>
          </cell>
          <cell r="V49">
            <v>0</v>
          </cell>
          <cell r="W49">
            <v>0</v>
          </cell>
          <cell r="X49">
            <v>298.5</v>
          </cell>
          <cell r="Y49">
            <v>255.5</v>
          </cell>
          <cell r="Z49">
            <v>43</v>
          </cell>
          <cell r="AA49">
            <v>100</v>
          </cell>
          <cell r="AB49">
            <v>2.5</v>
          </cell>
          <cell r="AC49">
            <v>63</v>
          </cell>
        </row>
        <row r="50">
          <cell r="A50" t="str">
            <v>Kalwa</v>
          </cell>
          <cell r="B50" t="str">
            <v>Qty</v>
          </cell>
          <cell r="C50">
            <v>0</v>
          </cell>
          <cell r="D50">
            <v>0</v>
          </cell>
          <cell r="E50">
            <v>0</v>
          </cell>
          <cell r="F50">
            <v>0</v>
          </cell>
          <cell r="G50">
            <v>0</v>
          </cell>
          <cell r="H50">
            <v>0</v>
          </cell>
          <cell r="I50">
            <v>0</v>
          </cell>
          <cell r="J50">
            <v>0</v>
          </cell>
          <cell r="K50">
            <v>0</v>
          </cell>
          <cell r="L50">
            <v>0</v>
          </cell>
          <cell r="M50">
            <v>0</v>
          </cell>
          <cell r="N50">
            <v>22</v>
          </cell>
          <cell r="O50">
            <v>2</v>
          </cell>
          <cell r="P50">
            <v>29</v>
          </cell>
          <cell r="Q50">
            <v>9.1349999999999998</v>
          </cell>
          <cell r="R50">
            <v>89</v>
          </cell>
          <cell r="S50">
            <v>8.9</v>
          </cell>
          <cell r="T50">
            <v>9</v>
          </cell>
          <cell r="U50">
            <v>5.67</v>
          </cell>
          <cell r="V50">
            <v>5</v>
          </cell>
          <cell r="W50">
            <v>0.5</v>
          </cell>
          <cell r="X50">
            <v>15</v>
          </cell>
          <cell r="Y50">
            <v>15</v>
          </cell>
          <cell r="Z50">
            <v>0</v>
          </cell>
          <cell r="AA50">
            <v>0</v>
          </cell>
          <cell r="AB50">
            <v>0</v>
          </cell>
          <cell r="AC50">
            <v>0</v>
          </cell>
        </row>
        <row r="51">
          <cell r="A51" t="str">
            <v>Kalyan East</v>
          </cell>
          <cell r="B51" t="str">
            <v>Qty</v>
          </cell>
          <cell r="C51">
            <v>0</v>
          </cell>
          <cell r="D51">
            <v>0</v>
          </cell>
          <cell r="E51">
            <v>0</v>
          </cell>
          <cell r="F51">
            <v>0</v>
          </cell>
          <cell r="G51">
            <v>0</v>
          </cell>
          <cell r="H51">
            <v>0</v>
          </cell>
          <cell r="I51">
            <v>0</v>
          </cell>
          <cell r="J51">
            <v>0</v>
          </cell>
          <cell r="K51">
            <v>1</v>
          </cell>
          <cell r="L51">
            <v>0</v>
          </cell>
          <cell r="M51">
            <v>0</v>
          </cell>
          <cell r="N51">
            <v>11.6</v>
          </cell>
          <cell r="O51">
            <v>0</v>
          </cell>
          <cell r="P51">
            <v>12</v>
          </cell>
          <cell r="Q51">
            <v>5.04</v>
          </cell>
          <cell r="R51">
            <v>28</v>
          </cell>
          <cell r="S51">
            <v>2.8</v>
          </cell>
          <cell r="T51">
            <v>0</v>
          </cell>
          <cell r="U51">
            <v>0</v>
          </cell>
          <cell r="V51">
            <v>0</v>
          </cell>
          <cell r="W51">
            <v>0</v>
          </cell>
          <cell r="X51">
            <v>10.6</v>
          </cell>
          <cell r="Y51">
            <v>10.6</v>
          </cell>
          <cell r="Z51">
            <v>0</v>
          </cell>
          <cell r="AA51">
            <v>63</v>
          </cell>
          <cell r="AB51">
            <v>1.575</v>
          </cell>
          <cell r="AC51">
            <v>8</v>
          </cell>
        </row>
        <row r="52">
          <cell r="A52" t="str">
            <v>Kalyan R</v>
          </cell>
          <cell r="B52" t="str">
            <v>Qty</v>
          </cell>
          <cell r="C52">
            <v>0</v>
          </cell>
          <cell r="D52">
            <v>0</v>
          </cell>
          <cell r="E52">
            <v>0</v>
          </cell>
          <cell r="F52">
            <v>0</v>
          </cell>
          <cell r="G52">
            <v>0</v>
          </cell>
          <cell r="H52">
            <v>0</v>
          </cell>
          <cell r="I52">
            <v>0</v>
          </cell>
          <cell r="J52">
            <v>0</v>
          </cell>
          <cell r="K52">
            <v>4</v>
          </cell>
          <cell r="L52">
            <v>0</v>
          </cell>
          <cell r="M52">
            <v>0</v>
          </cell>
          <cell r="N52">
            <v>173</v>
          </cell>
          <cell r="O52">
            <v>0</v>
          </cell>
          <cell r="P52">
            <v>217</v>
          </cell>
          <cell r="Q52">
            <v>37.593000000000004</v>
          </cell>
          <cell r="R52">
            <v>92</v>
          </cell>
          <cell r="S52">
            <v>7.8140000000000001</v>
          </cell>
          <cell r="T52">
            <v>0</v>
          </cell>
          <cell r="U52">
            <v>0</v>
          </cell>
          <cell r="V52">
            <v>0</v>
          </cell>
          <cell r="W52">
            <v>0</v>
          </cell>
          <cell r="X52">
            <v>39</v>
          </cell>
          <cell r="Y52">
            <v>39</v>
          </cell>
          <cell r="Z52">
            <v>0</v>
          </cell>
          <cell r="AA52">
            <v>100</v>
          </cell>
          <cell r="AB52">
            <v>2.5</v>
          </cell>
          <cell r="AC52">
            <v>17</v>
          </cell>
        </row>
        <row r="53">
          <cell r="A53" t="str">
            <v>Kankavali</v>
          </cell>
          <cell r="B53" t="str">
            <v>Qty</v>
          </cell>
          <cell r="C53">
            <v>3</v>
          </cell>
          <cell r="D53">
            <v>15</v>
          </cell>
          <cell r="E53">
            <v>1</v>
          </cell>
          <cell r="F53">
            <v>1.85</v>
          </cell>
          <cell r="G53">
            <v>2</v>
          </cell>
          <cell r="H53">
            <v>10</v>
          </cell>
          <cell r="I53">
            <v>0</v>
          </cell>
          <cell r="J53">
            <v>0</v>
          </cell>
          <cell r="K53">
            <v>0</v>
          </cell>
          <cell r="L53">
            <v>7</v>
          </cell>
          <cell r="M53">
            <v>63</v>
          </cell>
          <cell r="N53">
            <v>0</v>
          </cell>
          <cell r="O53">
            <v>186</v>
          </cell>
          <cell r="P53">
            <v>0</v>
          </cell>
          <cell r="Q53">
            <v>0</v>
          </cell>
          <cell r="R53">
            <v>0</v>
          </cell>
          <cell r="S53">
            <v>0</v>
          </cell>
          <cell r="T53">
            <v>124</v>
          </cell>
          <cell r="U53">
            <v>11.18</v>
          </cell>
          <cell r="V53">
            <v>0</v>
          </cell>
          <cell r="W53">
            <v>0</v>
          </cell>
          <cell r="X53">
            <v>76</v>
          </cell>
          <cell r="Y53">
            <v>38</v>
          </cell>
          <cell r="Z53">
            <v>38</v>
          </cell>
          <cell r="AA53">
            <v>74</v>
          </cell>
          <cell r="AB53">
            <v>1.85</v>
          </cell>
          <cell r="AC53">
            <v>74</v>
          </cell>
        </row>
        <row r="54">
          <cell r="A54" t="str">
            <v>Kannad</v>
          </cell>
          <cell r="B54" t="str">
            <v>Qty</v>
          </cell>
          <cell r="C54">
            <v>13</v>
          </cell>
          <cell r="D54">
            <v>65</v>
          </cell>
          <cell r="E54">
            <v>4</v>
          </cell>
          <cell r="F54">
            <v>7.4</v>
          </cell>
          <cell r="G54">
            <v>11</v>
          </cell>
          <cell r="H54">
            <v>55</v>
          </cell>
          <cell r="I54">
            <v>0</v>
          </cell>
          <cell r="J54">
            <v>0</v>
          </cell>
          <cell r="K54">
            <v>0</v>
          </cell>
          <cell r="L54">
            <v>28</v>
          </cell>
          <cell r="M54">
            <v>102.5</v>
          </cell>
          <cell r="N54">
            <v>0</v>
          </cell>
          <cell r="O54">
            <v>636</v>
          </cell>
          <cell r="P54">
            <v>0</v>
          </cell>
          <cell r="Q54">
            <v>0</v>
          </cell>
          <cell r="R54">
            <v>0</v>
          </cell>
          <cell r="S54">
            <v>0</v>
          </cell>
          <cell r="T54">
            <v>675</v>
          </cell>
          <cell r="U54">
            <v>41.5</v>
          </cell>
          <cell r="V54">
            <v>0</v>
          </cell>
          <cell r="W54">
            <v>0</v>
          </cell>
          <cell r="X54">
            <v>84</v>
          </cell>
          <cell r="Y54">
            <v>84</v>
          </cell>
          <cell r="Z54">
            <v>0</v>
          </cell>
          <cell r="AA54">
            <v>0</v>
          </cell>
          <cell r="AB54">
            <v>0</v>
          </cell>
          <cell r="AC54">
            <v>0</v>
          </cell>
        </row>
        <row r="55">
          <cell r="A55" t="str">
            <v>Karad</v>
          </cell>
          <cell r="B55" t="str">
            <v>Qty</v>
          </cell>
          <cell r="C55">
            <v>9</v>
          </cell>
          <cell r="D55">
            <v>50</v>
          </cell>
          <cell r="E55">
            <v>4</v>
          </cell>
          <cell r="F55">
            <v>7.4</v>
          </cell>
          <cell r="G55">
            <v>3</v>
          </cell>
          <cell r="H55">
            <v>15</v>
          </cell>
          <cell r="I55">
            <v>0</v>
          </cell>
          <cell r="J55">
            <v>0</v>
          </cell>
          <cell r="K55">
            <v>0</v>
          </cell>
          <cell r="L55">
            <v>16</v>
          </cell>
          <cell r="M55">
            <v>178</v>
          </cell>
          <cell r="N55">
            <v>117.6</v>
          </cell>
          <cell r="O55">
            <v>174.9</v>
          </cell>
          <cell r="P55">
            <v>242</v>
          </cell>
          <cell r="Q55">
            <v>17.355</v>
          </cell>
          <cell r="R55">
            <v>0</v>
          </cell>
          <cell r="S55">
            <v>0</v>
          </cell>
          <cell r="T55">
            <v>351</v>
          </cell>
          <cell r="U55">
            <v>29.869</v>
          </cell>
          <cell r="V55">
            <v>29</v>
          </cell>
          <cell r="W55">
            <v>1.073</v>
          </cell>
          <cell r="X55">
            <v>144</v>
          </cell>
          <cell r="Y55">
            <v>80</v>
          </cell>
          <cell r="Z55">
            <v>64</v>
          </cell>
          <cell r="AA55">
            <v>60</v>
          </cell>
          <cell r="AB55">
            <v>1.5</v>
          </cell>
          <cell r="AC55">
            <v>42.5</v>
          </cell>
        </row>
        <row r="56">
          <cell r="A56" t="str">
            <v>Karjat</v>
          </cell>
          <cell r="B56" t="str">
            <v>Qty</v>
          </cell>
          <cell r="C56">
            <v>8</v>
          </cell>
          <cell r="D56">
            <v>50</v>
          </cell>
          <cell r="E56">
            <v>0</v>
          </cell>
          <cell r="F56">
            <v>0</v>
          </cell>
          <cell r="G56">
            <v>6</v>
          </cell>
          <cell r="H56">
            <v>30</v>
          </cell>
          <cell r="I56">
            <v>0</v>
          </cell>
          <cell r="J56">
            <v>0</v>
          </cell>
          <cell r="K56">
            <v>0</v>
          </cell>
          <cell r="L56">
            <v>8</v>
          </cell>
          <cell r="M56">
            <v>99</v>
          </cell>
          <cell r="N56">
            <v>4</v>
          </cell>
          <cell r="O56">
            <v>265.88</v>
          </cell>
          <cell r="P56">
            <v>6</v>
          </cell>
          <cell r="Q56">
            <v>0.15</v>
          </cell>
          <cell r="R56">
            <v>0</v>
          </cell>
          <cell r="S56">
            <v>0</v>
          </cell>
          <cell r="T56">
            <v>1211</v>
          </cell>
          <cell r="U56">
            <v>86.542000000000002</v>
          </cell>
          <cell r="V56">
            <v>0</v>
          </cell>
          <cell r="W56">
            <v>0</v>
          </cell>
          <cell r="X56">
            <v>321.95999999999998</v>
          </cell>
          <cell r="Y56">
            <v>289.95999999999998</v>
          </cell>
          <cell r="Z56">
            <v>32</v>
          </cell>
          <cell r="AA56">
            <v>100</v>
          </cell>
          <cell r="AB56">
            <v>2.5</v>
          </cell>
          <cell r="AC56">
            <v>55</v>
          </cell>
        </row>
        <row r="57">
          <cell r="A57" t="str">
            <v>Katol</v>
          </cell>
          <cell r="B57" t="str">
            <v>Qty</v>
          </cell>
          <cell r="C57">
            <v>5</v>
          </cell>
          <cell r="D57">
            <v>25</v>
          </cell>
          <cell r="E57">
            <v>1</v>
          </cell>
          <cell r="F57">
            <v>1.85</v>
          </cell>
          <cell r="G57">
            <v>1</v>
          </cell>
          <cell r="H57">
            <v>5</v>
          </cell>
          <cell r="I57">
            <v>0</v>
          </cell>
          <cell r="J57">
            <v>0</v>
          </cell>
          <cell r="K57">
            <v>0</v>
          </cell>
          <cell r="L57">
            <v>1</v>
          </cell>
          <cell r="M57">
            <v>88.5</v>
          </cell>
          <cell r="N57">
            <v>0</v>
          </cell>
          <cell r="O57">
            <v>342.37</v>
          </cell>
          <cell r="P57">
            <v>0</v>
          </cell>
          <cell r="Q57">
            <v>0</v>
          </cell>
          <cell r="R57">
            <v>0</v>
          </cell>
          <cell r="S57">
            <v>0</v>
          </cell>
          <cell r="T57">
            <v>508</v>
          </cell>
          <cell r="U57">
            <v>33.042999999999999</v>
          </cell>
          <cell r="V57">
            <v>0</v>
          </cell>
          <cell r="W57">
            <v>0</v>
          </cell>
          <cell r="X57">
            <v>117.98</v>
          </cell>
          <cell r="Y57">
            <v>93.98</v>
          </cell>
          <cell r="Z57">
            <v>24</v>
          </cell>
          <cell r="AA57">
            <v>100</v>
          </cell>
          <cell r="AB57">
            <v>2.5</v>
          </cell>
          <cell r="AC57">
            <v>50</v>
          </cell>
        </row>
        <row r="58">
          <cell r="A58" t="str">
            <v>Kedgaon</v>
          </cell>
          <cell r="B58" t="str">
            <v>Qty</v>
          </cell>
          <cell r="C58">
            <v>4</v>
          </cell>
          <cell r="D58">
            <v>25</v>
          </cell>
          <cell r="E58">
            <v>1</v>
          </cell>
          <cell r="F58">
            <v>5</v>
          </cell>
          <cell r="G58">
            <v>3</v>
          </cell>
          <cell r="H58">
            <v>15</v>
          </cell>
          <cell r="I58">
            <v>0</v>
          </cell>
          <cell r="J58">
            <v>0</v>
          </cell>
          <cell r="K58">
            <v>0</v>
          </cell>
          <cell r="L58">
            <v>2</v>
          </cell>
          <cell r="M58">
            <v>82</v>
          </cell>
          <cell r="N58">
            <v>176</v>
          </cell>
          <cell r="O58">
            <v>92</v>
          </cell>
          <cell r="P58">
            <v>812</v>
          </cell>
          <cell r="Q58">
            <v>68.102000000000004</v>
          </cell>
          <cell r="R58">
            <v>0</v>
          </cell>
          <cell r="S58">
            <v>0</v>
          </cell>
          <cell r="T58">
            <v>402</v>
          </cell>
          <cell r="U58">
            <v>35.686</v>
          </cell>
          <cell r="V58">
            <v>0</v>
          </cell>
          <cell r="W58">
            <v>0</v>
          </cell>
          <cell r="X58">
            <v>52</v>
          </cell>
          <cell r="Y58">
            <v>52</v>
          </cell>
          <cell r="Z58">
            <v>0</v>
          </cell>
          <cell r="AA58">
            <v>500</v>
          </cell>
          <cell r="AB58">
            <v>12.5</v>
          </cell>
          <cell r="AC58">
            <v>128</v>
          </cell>
        </row>
        <row r="59">
          <cell r="A59" t="str">
            <v>Khamgaon</v>
          </cell>
          <cell r="B59" t="str">
            <v>Qty</v>
          </cell>
          <cell r="C59">
            <v>7</v>
          </cell>
          <cell r="D59">
            <v>35</v>
          </cell>
          <cell r="E59">
            <v>6</v>
          </cell>
          <cell r="F59">
            <v>11.1</v>
          </cell>
          <cell r="G59">
            <v>7</v>
          </cell>
          <cell r="H59">
            <v>35</v>
          </cell>
          <cell r="I59">
            <v>0</v>
          </cell>
          <cell r="J59">
            <v>0</v>
          </cell>
          <cell r="K59">
            <v>0</v>
          </cell>
          <cell r="L59">
            <v>8</v>
          </cell>
          <cell r="M59">
            <v>184</v>
          </cell>
          <cell r="N59">
            <v>0</v>
          </cell>
          <cell r="O59">
            <v>968.94</v>
          </cell>
          <cell r="P59">
            <v>0</v>
          </cell>
          <cell r="Q59">
            <v>0</v>
          </cell>
          <cell r="R59">
            <v>0</v>
          </cell>
          <cell r="S59">
            <v>0</v>
          </cell>
          <cell r="T59">
            <v>1308</v>
          </cell>
          <cell r="U59">
            <v>105.989</v>
          </cell>
          <cell r="V59">
            <v>0</v>
          </cell>
          <cell r="W59">
            <v>0</v>
          </cell>
          <cell r="X59">
            <v>696.24</v>
          </cell>
          <cell r="Y59">
            <v>396.24</v>
          </cell>
          <cell r="Z59">
            <v>300</v>
          </cell>
          <cell r="AA59">
            <v>0</v>
          </cell>
          <cell r="AB59">
            <v>0</v>
          </cell>
          <cell r="AC59">
            <v>0</v>
          </cell>
        </row>
        <row r="60">
          <cell r="A60" t="str">
            <v>Kolhapur R II</v>
          </cell>
          <cell r="B60" t="str">
            <v>Qty</v>
          </cell>
          <cell r="C60">
            <v>9</v>
          </cell>
          <cell r="D60">
            <v>50</v>
          </cell>
          <cell r="E60">
            <v>1</v>
          </cell>
          <cell r="F60">
            <v>1.85</v>
          </cell>
          <cell r="G60">
            <v>0</v>
          </cell>
          <cell r="H60">
            <v>0</v>
          </cell>
          <cell r="I60">
            <v>0</v>
          </cell>
          <cell r="J60">
            <v>0</v>
          </cell>
          <cell r="K60">
            <v>0</v>
          </cell>
          <cell r="L60">
            <v>8</v>
          </cell>
          <cell r="M60">
            <v>60.6</v>
          </cell>
          <cell r="N60">
            <v>0</v>
          </cell>
          <cell r="O60">
            <v>218</v>
          </cell>
          <cell r="P60">
            <v>0</v>
          </cell>
          <cell r="Q60">
            <v>0</v>
          </cell>
          <cell r="R60">
            <v>0</v>
          </cell>
          <cell r="S60">
            <v>0</v>
          </cell>
          <cell r="T60">
            <v>308</v>
          </cell>
          <cell r="U60">
            <v>23.77</v>
          </cell>
          <cell r="V60">
            <v>65</v>
          </cell>
          <cell r="W60">
            <v>2.4049999999999998</v>
          </cell>
          <cell r="X60">
            <v>55.44</v>
          </cell>
          <cell r="Y60">
            <v>55.44</v>
          </cell>
          <cell r="Z60">
            <v>0</v>
          </cell>
          <cell r="AA60">
            <v>85</v>
          </cell>
          <cell r="AB60">
            <v>2.125</v>
          </cell>
          <cell r="AC60">
            <v>51</v>
          </cell>
        </row>
        <row r="61">
          <cell r="A61" t="str">
            <v>Kolhapur Rural I</v>
          </cell>
          <cell r="B61" t="str">
            <v>Qty</v>
          </cell>
          <cell r="C61">
            <v>6</v>
          </cell>
          <cell r="D61">
            <v>30</v>
          </cell>
          <cell r="E61">
            <v>0</v>
          </cell>
          <cell r="F61">
            <v>0</v>
          </cell>
          <cell r="G61">
            <v>3</v>
          </cell>
          <cell r="H61">
            <v>25</v>
          </cell>
          <cell r="I61">
            <v>0</v>
          </cell>
          <cell r="J61">
            <v>0</v>
          </cell>
          <cell r="K61">
            <v>0</v>
          </cell>
          <cell r="L61">
            <v>4</v>
          </cell>
          <cell r="M61">
            <v>114</v>
          </cell>
          <cell r="N61">
            <v>0</v>
          </cell>
          <cell r="O61">
            <v>424</v>
          </cell>
          <cell r="P61">
            <v>0</v>
          </cell>
          <cell r="Q61">
            <v>0</v>
          </cell>
          <cell r="R61">
            <v>0</v>
          </cell>
          <cell r="S61">
            <v>0</v>
          </cell>
          <cell r="T61">
            <v>321</v>
          </cell>
          <cell r="U61">
            <v>26.698</v>
          </cell>
          <cell r="V61">
            <v>256</v>
          </cell>
          <cell r="W61">
            <v>9.4719999999999995</v>
          </cell>
          <cell r="X61">
            <v>102</v>
          </cell>
          <cell r="Y61">
            <v>75</v>
          </cell>
          <cell r="Z61">
            <v>27</v>
          </cell>
          <cell r="AA61">
            <v>0</v>
          </cell>
          <cell r="AB61">
            <v>0</v>
          </cell>
          <cell r="AC61">
            <v>0</v>
          </cell>
        </row>
        <row r="62">
          <cell r="A62" t="str">
            <v>Kolhapur Urban</v>
          </cell>
          <cell r="B62" t="str">
            <v>Qty</v>
          </cell>
          <cell r="C62">
            <v>2</v>
          </cell>
          <cell r="D62">
            <v>10</v>
          </cell>
          <cell r="E62">
            <v>2</v>
          </cell>
          <cell r="F62">
            <v>10</v>
          </cell>
          <cell r="G62">
            <v>0</v>
          </cell>
          <cell r="H62">
            <v>0</v>
          </cell>
          <cell r="I62">
            <v>0</v>
          </cell>
          <cell r="J62">
            <v>0</v>
          </cell>
          <cell r="K62">
            <v>0</v>
          </cell>
          <cell r="L62">
            <v>1</v>
          </cell>
          <cell r="M62">
            <v>20.58</v>
          </cell>
          <cell r="N62">
            <v>0</v>
          </cell>
          <cell r="O62">
            <v>115.815</v>
          </cell>
          <cell r="P62">
            <v>0</v>
          </cell>
          <cell r="Q62">
            <v>0</v>
          </cell>
          <cell r="R62">
            <v>0</v>
          </cell>
          <cell r="S62">
            <v>0</v>
          </cell>
          <cell r="T62">
            <v>295</v>
          </cell>
          <cell r="U62">
            <v>27.254000000000001</v>
          </cell>
          <cell r="V62">
            <v>42</v>
          </cell>
          <cell r="W62">
            <v>3.3180000000000001</v>
          </cell>
          <cell r="X62">
            <v>56.913000000000004</v>
          </cell>
          <cell r="Y62">
            <v>52.941000000000003</v>
          </cell>
          <cell r="Z62">
            <v>3.972</v>
          </cell>
          <cell r="AA62">
            <v>0</v>
          </cell>
          <cell r="AB62">
            <v>0</v>
          </cell>
          <cell r="AC62">
            <v>0</v>
          </cell>
        </row>
        <row r="63">
          <cell r="A63" t="str">
            <v>Kothrud</v>
          </cell>
          <cell r="B63" t="str">
            <v>Qty</v>
          </cell>
          <cell r="C63">
            <v>0</v>
          </cell>
          <cell r="D63">
            <v>0</v>
          </cell>
          <cell r="E63">
            <v>0</v>
          </cell>
          <cell r="F63">
            <v>0</v>
          </cell>
          <cell r="G63">
            <v>0</v>
          </cell>
          <cell r="H63">
            <v>0</v>
          </cell>
          <cell r="I63">
            <v>3</v>
          </cell>
          <cell r="J63">
            <v>30</v>
          </cell>
          <cell r="K63">
            <v>0</v>
          </cell>
          <cell r="L63">
            <v>3</v>
          </cell>
          <cell r="M63">
            <v>0</v>
          </cell>
          <cell r="N63">
            <v>33.9</v>
          </cell>
          <cell r="O63">
            <v>42.2</v>
          </cell>
          <cell r="P63">
            <v>17</v>
          </cell>
          <cell r="Q63">
            <v>3.99</v>
          </cell>
          <cell r="R63">
            <v>25</v>
          </cell>
          <cell r="S63">
            <v>2.5</v>
          </cell>
          <cell r="T63">
            <v>47</v>
          </cell>
          <cell r="U63">
            <v>15.5</v>
          </cell>
          <cell r="V63">
            <v>52</v>
          </cell>
          <cell r="W63">
            <v>5.2</v>
          </cell>
          <cell r="X63">
            <v>28</v>
          </cell>
          <cell r="Y63">
            <v>28</v>
          </cell>
          <cell r="Z63">
            <v>0</v>
          </cell>
          <cell r="AA63">
            <v>0</v>
          </cell>
          <cell r="AB63">
            <v>0</v>
          </cell>
          <cell r="AC63">
            <v>0</v>
          </cell>
        </row>
        <row r="64">
          <cell r="A64" t="str">
            <v>Kudal</v>
          </cell>
          <cell r="B64" t="str">
            <v>Qty</v>
          </cell>
          <cell r="C64">
            <v>0</v>
          </cell>
          <cell r="D64">
            <v>0</v>
          </cell>
          <cell r="E64">
            <v>0</v>
          </cell>
          <cell r="F64">
            <v>0</v>
          </cell>
          <cell r="G64">
            <v>3</v>
          </cell>
          <cell r="H64">
            <v>15</v>
          </cell>
          <cell r="I64">
            <v>0</v>
          </cell>
          <cell r="J64">
            <v>0</v>
          </cell>
          <cell r="K64">
            <v>0</v>
          </cell>
          <cell r="L64">
            <v>2</v>
          </cell>
          <cell r="M64">
            <v>31</v>
          </cell>
          <cell r="N64">
            <v>0</v>
          </cell>
          <cell r="O64">
            <v>86</v>
          </cell>
          <cell r="P64">
            <v>0</v>
          </cell>
          <cell r="Q64">
            <v>0</v>
          </cell>
          <cell r="R64">
            <v>0</v>
          </cell>
          <cell r="S64">
            <v>0</v>
          </cell>
          <cell r="T64">
            <v>96</v>
          </cell>
          <cell r="U64">
            <v>7.343</v>
          </cell>
          <cell r="V64">
            <v>47</v>
          </cell>
          <cell r="W64">
            <v>4.7</v>
          </cell>
          <cell r="X64">
            <v>66</v>
          </cell>
          <cell r="Y64">
            <v>49</v>
          </cell>
          <cell r="Z64">
            <v>17</v>
          </cell>
          <cell r="AA64">
            <v>100</v>
          </cell>
          <cell r="AB64">
            <v>2.5</v>
          </cell>
          <cell r="AC64">
            <v>100</v>
          </cell>
        </row>
        <row r="65">
          <cell r="A65" t="str">
            <v>Latur</v>
          </cell>
          <cell r="B65" t="str">
            <v>Qty</v>
          </cell>
          <cell r="C65">
            <v>4</v>
          </cell>
          <cell r="D65">
            <v>20</v>
          </cell>
          <cell r="E65">
            <v>2</v>
          </cell>
          <cell r="F65">
            <v>3.7</v>
          </cell>
          <cell r="G65">
            <v>2</v>
          </cell>
          <cell r="H65">
            <v>10</v>
          </cell>
          <cell r="I65">
            <v>0</v>
          </cell>
          <cell r="J65">
            <v>0</v>
          </cell>
          <cell r="K65">
            <v>0</v>
          </cell>
          <cell r="L65">
            <v>16</v>
          </cell>
          <cell r="M65">
            <v>56.5</v>
          </cell>
          <cell r="N65">
            <v>0</v>
          </cell>
          <cell r="O65">
            <v>324.10000000000002</v>
          </cell>
          <cell r="P65">
            <v>0</v>
          </cell>
          <cell r="Q65">
            <v>0</v>
          </cell>
          <cell r="R65">
            <v>0</v>
          </cell>
          <cell r="S65">
            <v>0</v>
          </cell>
          <cell r="T65">
            <v>403</v>
          </cell>
          <cell r="U65">
            <v>31.198</v>
          </cell>
          <cell r="V65">
            <v>0</v>
          </cell>
          <cell r="W65">
            <v>0</v>
          </cell>
          <cell r="X65">
            <v>241.71</v>
          </cell>
          <cell r="Y65">
            <v>241.71</v>
          </cell>
          <cell r="Z65">
            <v>0</v>
          </cell>
          <cell r="AA65">
            <v>900</v>
          </cell>
          <cell r="AB65">
            <v>22.5</v>
          </cell>
          <cell r="AC65">
            <v>467.32</v>
          </cell>
        </row>
        <row r="66">
          <cell r="A66" t="str">
            <v>Malegaon Rural</v>
          </cell>
          <cell r="B66" t="str">
            <v>Qty</v>
          </cell>
          <cell r="C66">
            <v>5</v>
          </cell>
          <cell r="D66">
            <v>25</v>
          </cell>
          <cell r="E66">
            <v>1</v>
          </cell>
          <cell r="F66">
            <v>1.85</v>
          </cell>
          <cell r="G66">
            <v>3</v>
          </cell>
          <cell r="H66">
            <v>15</v>
          </cell>
          <cell r="I66">
            <v>0</v>
          </cell>
          <cell r="J66">
            <v>0</v>
          </cell>
          <cell r="K66">
            <v>0</v>
          </cell>
          <cell r="L66">
            <v>1</v>
          </cell>
          <cell r="M66">
            <v>50</v>
          </cell>
          <cell r="N66">
            <v>0</v>
          </cell>
          <cell r="O66">
            <v>1397.2</v>
          </cell>
          <cell r="P66">
            <v>0</v>
          </cell>
          <cell r="Q66">
            <v>0</v>
          </cell>
          <cell r="R66">
            <v>0</v>
          </cell>
          <cell r="S66">
            <v>0</v>
          </cell>
          <cell r="T66">
            <v>1800</v>
          </cell>
          <cell r="U66">
            <v>128.19999999999999</v>
          </cell>
          <cell r="V66">
            <v>0</v>
          </cell>
          <cell r="W66">
            <v>0</v>
          </cell>
          <cell r="X66">
            <v>567.48</v>
          </cell>
          <cell r="Y66">
            <v>567.48</v>
          </cell>
          <cell r="Z66">
            <v>0</v>
          </cell>
          <cell r="AA66">
            <v>0</v>
          </cell>
          <cell r="AB66">
            <v>0</v>
          </cell>
          <cell r="AC66">
            <v>0</v>
          </cell>
        </row>
        <row r="67">
          <cell r="A67" t="str">
            <v>Malegaon UCR</v>
          </cell>
          <cell r="B67" t="str">
            <v>Qty</v>
          </cell>
          <cell r="C67">
            <v>6</v>
          </cell>
          <cell r="D67">
            <v>35</v>
          </cell>
          <cell r="E67">
            <v>4</v>
          </cell>
          <cell r="F67">
            <v>13.7</v>
          </cell>
          <cell r="G67">
            <v>3</v>
          </cell>
          <cell r="H67">
            <v>25</v>
          </cell>
          <cell r="I67">
            <v>0</v>
          </cell>
          <cell r="J67">
            <v>0</v>
          </cell>
          <cell r="K67">
            <v>0</v>
          </cell>
          <cell r="L67">
            <v>6</v>
          </cell>
          <cell r="M67">
            <v>85</v>
          </cell>
          <cell r="N67">
            <v>0</v>
          </cell>
          <cell r="O67">
            <v>354</v>
          </cell>
          <cell r="P67">
            <v>0</v>
          </cell>
          <cell r="Q67">
            <v>0</v>
          </cell>
          <cell r="R67">
            <v>0</v>
          </cell>
          <cell r="S67">
            <v>0</v>
          </cell>
          <cell r="T67">
            <v>688</v>
          </cell>
          <cell r="U67">
            <v>73.114999999999995</v>
          </cell>
          <cell r="V67">
            <v>170</v>
          </cell>
          <cell r="W67">
            <v>11.96</v>
          </cell>
          <cell r="X67">
            <v>95</v>
          </cell>
          <cell r="Y67">
            <v>95</v>
          </cell>
          <cell r="Z67">
            <v>0</v>
          </cell>
          <cell r="AA67">
            <v>200</v>
          </cell>
          <cell r="AB67">
            <v>5</v>
          </cell>
          <cell r="AC67">
            <v>50</v>
          </cell>
        </row>
        <row r="68">
          <cell r="A68" t="str">
            <v>Malkapur</v>
          </cell>
          <cell r="B68" t="str">
            <v>Qty</v>
          </cell>
          <cell r="C68">
            <v>7</v>
          </cell>
          <cell r="D68">
            <v>35</v>
          </cell>
          <cell r="E68">
            <v>4</v>
          </cell>
          <cell r="F68">
            <v>7.4</v>
          </cell>
          <cell r="G68">
            <v>11</v>
          </cell>
          <cell r="H68">
            <v>55</v>
          </cell>
          <cell r="I68">
            <v>0</v>
          </cell>
          <cell r="J68">
            <v>0</v>
          </cell>
          <cell r="K68">
            <v>0</v>
          </cell>
          <cell r="L68">
            <v>14</v>
          </cell>
          <cell r="M68">
            <v>199.5</v>
          </cell>
          <cell r="N68">
            <v>0</v>
          </cell>
          <cell r="O68">
            <v>849.55</v>
          </cell>
          <cell r="P68">
            <v>0</v>
          </cell>
          <cell r="Q68">
            <v>0</v>
          </cell>
          <cell r="R68">
            <v>0</v>
          </cell>
          <cell r="S68">
            <v>0</v>
          </cell>
          <cell r="T68">
            <v>1028</v>
          </cell>
          <cell r="U68">
            <v>72.200999999999993</v>
          </cell>
          <cell r="V68">
            <v>0</v>
          </cell>
          <cell r="W68">
            <v>0</v>
          </cell>
          <cell r="X68">
            <v>914</v>
          </cell>
          <cell r="Y68">
            <v>846</v>
          </cell>
          <cell r="Z68">
            <v>68</v>
          </cell>
          <cell r="AA68">
            <v>0</v>
          </cell>
          <cell r="AB68">
            <v>0</v>
          </cell>
          <cell r="AC68">
            <v>0</v>
          </cell>
        </row>
        <row r="69">
          <cell r="A69" t="str">
            <v>Manchar</v>
          </cell>
          <cell r="B69" t="str">
            <v>Qty</v>
          </cell>
          <cell r="C69">
            <v>6</v>
          </cell>
          <cell r="D69">
            <v>30</v>
          </cell>
          <cell r="E69">
            <v>2</v>
          </cell>
          <cell r="F69">
            <v>6.85</v>
          </cell>
          <cell r="G69">
            <v>1</v>
          </cell>
          <cell r="H69">
            <v>5</v>
          </cell>
          <cell r="I69">
            <v>0</v>
          </cell>
          <cell r="J69">
            <v>0</v>
          </cell>
          <cell r="K69">
            <v>0</v>
          </cell>
          <cell r="L69">
            <v>13</v>
          </cell>
          <cell r="M69">
            <v>89</v>
          </cell>
          <cell r="N69">
            <v>0</v>
          </cell>
          <cell r="O69">
            <v>147.9</v>
          </cell>
          <cell r="P69">
            <v>0</v>
          </cell>
          <cell r="Q69">
            <v>0</v>
          </cell>
          <cell r="R69">
            <v>0</v>
          </cell>
          <cell r="S69">
            <v>0</v>
          </cell>
          <cell r="T69">
            <v>283</v>
          </cell>
          <cell r="U69">
            <v>15.88</v>
          </cell>
          <cell r="V69">
            <v>198</v>
          </cell>
          <cell r="W69">
            <v>7.3259999999999996</v>
          </cell>
          <cell r="X69">
            <v>0.5</v>
          </cell>
          <cell r="Y69">
            <v>0.5</v>
          </cell>
          <cell r="Z69">
            <v>0</v>
          </cell>
          <cell r="AA69">
            <v>89</v>
          </cell>
          <cell r="AB69">
            <v>2.2250000000000001</v>
          </cell>
          <cell r="AC69">
            <v>106</v>
          </cell>
        </row>
        <row r="70">
          <cell r="A70" t="str">
            <v>MIDC Nagpur</v>
          </cell>
          <cell r="B70" t="str">
            <v>Qty</v>
          </cell>
          <cell r="C70">
            <v>2</v>
          </cell>
          <cell r="D70">
            <v>20</v>
          </cell>
          <cell r="E70">
            <v>0</v>
          </cell>
          <cell r="F70">
            <v>0</v>
          </cell>
          <cell r="G70">
            <v>0</v>
          </cell>
          <cell r="H70">
            <v>0</v>
          </cell>
          <cell r="I70">
            <v>0</v>
          </cell>
          <cell r="J70">
            <v>0</v>
          </cell>
          <cell r="K70">
            <v>0</v>
          </cell>
          <cell r="L70">
            <v>2</v>
          </cell>
          <cell r="M70">
            <v>11</v>
          </cell>
          <cell r="N70">
            <v>0</v>
          </cell>
          <cell r="O70">
            <v>60</v>
          </cell>
          <cell r="P70">
            <v>0</v>
          </cell>
          <cell r="Q70">
            <v>0</v>
          </cell>
          <cell r="R70">
            <v>0</v>
          </cell>
          <cell r="S70">
            <v>0</v>
          </cell>
          <cell r="T70">
            <v>79</v>
          </cell>
          <cell r="U70">
            <v>21.204999999999998</v>
          </cell>
          <cell r="V70">
            <v>0</v>
          </cell>
          <cell r="W70">
            <v>0</v>
          </cell>
          <cell r="X70">
            <v>10</v>
          </cell>
          <cell r="Y70">
            <v>10</v>
          </cell>
          <cell r="Z70">
            <v>0</v>
          </cell>
          <cell r="AA70">
            <v>10</v>
          </cell>
          <cell r="AB70">
            <v>0.25</v>
          </cell>
          <cell r="AC70">
            <v>0.8</v>
          </cell>
        </row>
        <row r="71">
          <cell r="A71" t="str">
            <v>Morshi</v>
          </cell>
          <cell r="B71" t="str">
            <v>Qty</v>
          </cell>
          <cell r="C71">
            <v>3</v>
          </cell>
          <cell r="D71">
            <v>15</v>
          </cell>
          <cell r="E71">
            <v>6</v>
          </cell>
          <cell r="F71">
            <v>11.1</v>
          </cell>
          <cell r="G71">
            <v>3</v>
          </cell>
          <cell r="H71">
            <v>15</v>
          </cell>
          <cell r="I71">
            <v>0</v>
          </cell>
          <cell r="J71">
            <v>0</v>
          </cell>
          <cell r="K71">
            <v>0</v>
          </cell>
          <cell r="L71">
            <v>3</v>
          </cell>
          <cell r="M71">
            <v>48</v>
          </cell>
          <cell r="N71">
            <v>0</v>
          </cell>
          <cell r="O71">
            <v>711.1</v>
          </cell>
          <cell r="P71">
            <v>0</v>
          </cell>
          <cell r="Q71">
            <v>0</v>
          </cell>
          <cell r="R71">
            <v>0</v>
          </cell>
          <cell r="S71">
            <v>0</v>
          </cell>
          <cell r="T71">
            <v>923</v>
          </cell>
          <cell r="U71">
            <v>60.258000000000003</v>
          </cell>
          <cell r="V71">
            <v>78</v>
          </cell>
          <cell r="W71">
            <v>2.8860000000000001</v>
          </cell>
          <cell r="X71">
            <v>68.48</v>
          </cell>
          <cell r="Y71">
            <v>64.48</v>
          </cell>
          <cell r="Z71">
            <v>4</v>
          </cell>
          <cell r="AA71">
            <v>100</v>
          </cell>
          <cell r="AB71">
            <v>2.5</v>
          </cell>
          <cell r="AC71">
            <v>60</v>
          </cell>
        </row>
        <row r="72">
          <cell r="A72" t="str">
            <v xml:space="preserve">Mulshi </v>
          </cell>
          <cell r="B72" t="str">
            <v>Qty</v>
          </cell>
          <cell r="C72">
            <v>1</v>
          </cell>
          <cell r="D72">
            <v>10</v>
          </cell>
          <cell r="E72">
            <v>0</v>
          </cell>
          <cell r="F72">
            <v>0</v>
          </cell>
          <cell r="G72">
            <v>3</v>
          </cell>
          <cell r="H72">
            <v>30</v>
          </cell>
          <cell r="I72">
            <v>0</v>
          </cell>
          <cell r="J72">
            <v>0</v>
          </cell>
          <cell r="K72">
            <v>0</v>
          </cell>
          <cell r="L72">
            <v>10</v>
          </cell>
          <cell r="M72">
            <v>33</v>
          </cell>
          <cell r="N72">
            <v>576</v>
          </cell>
          <cell r="O72">
            <v>5</v>
          </cell>
          <cell r="P72">
            <v>1031</v>
          </cell>
          <cell r="Q72">
            <v>89.754999999999995</v>
          </cell>
          <cell r="R72">
            <v>383</v>
          </cell>
          <cell r="S72">
            <v>14.170999999999999</v>
          </cell>
          <cell r="T72">
            <v>16</v>
          </cell>
          <cell r="U72">
            <v>1.304</v>
          </cell>
          <cell r="V72">
            <v>0</v>
          </cell>
          <cell r="W72">
            <v>0</v>
          </cell>
          <cell r="X72">
            <v>504</v>
          </cell>
          <cell r="Y72">
            <v>504</v>
          </cell>
          <cell r="Z72">
            <v>0</v>
          </cell>
          <cell r="AA72">
            <v>105</v>
          </cell>
          <cell r="AB72">
            <v>2.625</v>
          </cell>
          <cell r="AC72">
            <v>200</v>
          </cell>
        </row>
        <row r="73">
          <cell r="A73" t="str">
            <v>Nagar Road</v>
          </cell>
          <cell r="B73" t="str">
            <v>Qty</v>
          </cell>
          <cell r="C73">
            <v>0</v>
          </cell>
          <cell r="D73">
            <v>0</v>
          </cell>
          <cell r="E73">
            <v>1</v>
          </cell>
          <cell r="F73">
            <v>5</v>
          </cell>
          <cell r="G73">
            <v>2</v>
          </cell>
          <cell r="H73">
            <v>20</v>
          </cell>
          <cell r="I73">
            <v>2</v>
          </cell>
          <cell r="J73">
            <v>20</v>
          </cell>
          <cell r="K73">
            <v>1</v>
          </cell>
          <cell r="L73">
            <v>0</v>
          </cell>
          <cell r="M73">
            <v>0</v>
          </cell>
          <cell r="N73">
            <v>91.41</v>
          </cell>
          <cell r="O73">
            <v>76.69</v>
          </cell>
          <cell r="P73">
            <v>41</v>
          </cell>
          <cell r="Q73">
            <v>7.6050000000000004</v>
          </cell>
          <cell r="R73">
            <v>13</v>
          </cell>
          <cell r="S73">
            <v>1.3</v>
          </cell>
          <cell r="T73">
            <v>64</v>
          </cell>
          <cell r="U73">
            <v>12.33</v>
          </cell>
          <cell r="V73">
            <v>67</v>
          </cell>
          <cell r="W73">
            <v>6.7</v>
          </cell>
          <cell r="X73">
            <v>25.42</v>
          </cell>
          <cell r="Y73">
            <v>25.42</v>
          </cell>
          <cell r="Z73">
            <v>0</v>
          </cell>
          <cell r="AA73">
            <v>0</v>
          </cell>
          <cell r="AB73">
            <v>0</v>
          </cell>
          <cell r="AC73">
            <v>0</v>
          </cell>
        </row>
        <row r="74">
          <cell r="A74" t="str">
            <v>Nagpur Division II</v>
          </cell>
          <cell r="B74" t="str">
            <v>Qty</v>
          </cell>
          <cell r="C74">
            <v>4</v>
          </cell>
          <cell r="D74">
            <v>20</v>
          </cell>
          <cell r="E74">
            <v>0</v>
          </cell>
          <cell r="F74">
            <v>0</v>
          </cell>
          <cell r="G74">
            <v>2</v>
          </cell>
          <cell r="H74">
            <v>10</v>
          </cell>
          <cell r="I74">
            <v>0</v>
          </cell>
          <cell r="J74">
            <v>0</v>
          </cell>
          <cell r="K74">
            <v>0</v>
          </cell>
          <cell r="L74">
            <v>10</v>
          </cell>
          <cell r="M74">
            <v>135</v>
          </cell>
          <cell r="N74">
            <v>0</v>
          </cell>
          <cell r="O74">
            <v>22</v>
          </cell>
          <cell r="P74">
            <v>0</v>
          </cell>
          <cell r="Q74">
            <v>0</v>
          </cell>
          <cell r="R74">
            <v>0</v>
          </cell>
          <cell r="S74">
            <v>0</v>
          </cell>
          <cell r="T74">
            <v>50</v>
          </cell>
          <cell r="U74">
            <v>3.15</v>
          </cell>
          <cell r="V74">
            <v>0</v>
          </cell>
          <cell r="W74">
            <v>0</v>
          </cell>
          <cell r="X74">
            <v>110</v>
          </cell>
          <cell r="Y74">
            <v>110</v>
          </cell>
          <cell r="Z74">
            <v>0</v>
          </cell>
          <cell r="AA74">
            <v>800</v>
          </cell>
          <cell r="AB74">
            <v>20</v>
          </cell>
          <cell r="AC74">
            <v>500</v>
          </cell>
        </row>
        <row r="75">
          <cell r="A75" t="str">
            <v>Nagpur -I</v>
          </cell>
          <cell r="B75" t="str">
            <v>Qty</v>
          </cell>
          <cell r="C75">
            <v>4</v>
          </cell>
          <cell r="D75">
            <v>20</v>
          </cell>
          <cell r="E75">
            <v>2</v>
          </cell>
          <cell r="F75">
            <v>3.7</v>
          </cell>
          <cell r="G75">
            <v>2</v>
          </cell>
          <cell r="H75">
            <v>10</v>
          </cell>
          <cell r="I75">
            <v>0</v>
          </cell>
          <cell r="J75">
            <v>0</v>
          </cell>
          <cell r="K75">
            <v>0</v>
          </cell>
          <cell r="L75">
            <v>2</v>
          </cell>
          <cell r="M75">
            <v>131</v>
          </cell>
          <cell r="N75">
            <v>0</v>
          </cell>
          <cell r="O75">
            <v>622</v>
          </cell>
          <cell r="P75">
            <v>0</v>
          </cell>
          <cell r="Q75">
            <v>0</v>
          </cell>
          <cell r="R75">
            <v>0</v>
          </cell>
          <cell r="S75">
            <v>0</v>
          </cell>
          <cell r="T75">
            <v>486</v>
          </cell>
          <cell r="U75">
            <v>36.462000000000003</v>
          </cell>
          <cell r="V75">
            <v>0</v>
          </cell>
          <cell r="W75">
            <v>0</v>
          </cell>
          <cell r="X75">
            <v>190</v>
          </cell>
          <cell r="Y75">
            <v>110</v>
          </cell>
          <cell r="Z75">
            <v>80</v>
          </cell>
          <cell r="AA75">
            <v>100</v>
          </cell>
          <cell r="AB75">
            <v>2.5</v>
          </cell>
          <cell r="AC75">
            <v>20</v>
          </cell>
        </row>
        <row r="76">
          <cell r="A76" t="str">
            <v>Nanded</v>
          </cell>
          <cell r="B76" t="str">
            <v>Qty</v>
          </cell>
          <cell r="C76">
            <v>12</v>
          </cell>
          <cell r="D76">
            <v>60</v>
          </cell>
          <cell r="E76">
            <v>2</v>
          </cell>
          <cell r="F76">
            <v>3.7</v>
          </cell>
          <cell r="G76">
            <v>1</v>
          </cell>
          <cell r="H76">
            <v>5</v>
          </cell>
          <cell r="I76">
            <v>0</v>
          </cell>
          <cell r="J76">
            <v>0</v>
          </cell>
          <cell r="K76">
            <v>0</v>
          </cell>
          <cell r="L76">
            <v>3</v>
          </cell>
          <cell r="M76">
            <v>90.52</v>
          </cell>
          <cell r="N76">
            <v>0</v>
          </cell>
          <cell r="O76">
            <v>282</v>
          </cell>
          <cell r="P76">
            <v>0</v>
          </cell>
          <cell r="Q76">
            <v>0</v>
          </cell>
          <cell r="R76">
            <v>0</v>
          </cell>
          <cell r="S76">
            <v>0</v>
          </cell>
          <cell r="T76">
            <v>353</v>
          </cell>
          <cell r="U76">
            <v>32.009</v>
          </cell>
          <cell r="V76">
            <v>198</v>
          </cell>
          <cell r="W76">
            <v>7.3259999999999996</v>
          </cell>
          <cell r="X76">
            <v>71.5</v>
          </cell>
          <cell r="Y76">
            <v>50</v>
          </cell>
          <cell r="Z76">
            <v>21.5</v>
          </cell>
          <cell r="AA76">
            <v>1600</v>
          </cell>
          <cell r="AB76">
            <v>40</v>
          </cell>
          <cell r="AC76">
            <v>590</v>
          </cell>
        </row>
        <row r="77">
          <cell r="A77" t="str">
            <v>Nandurbar</v>
          </cell>
          <cell r="B77" t="str">
            <v>Qty</v>
          </cell>
          <cell r="C77">
            <v>3</v>
          </cell>
          <cell r="D77">
            <v>15</v>
          </cell>
          <cell r="E77">
            <v>7</v>
          </cell>
          <cell r="F77">
            <v>16.100000000000001</v>
          </cell>
          <cell r="G77">
            <v>3</v>
          </cell>
          <cell r="H77">
            <v>15</v>
          </cell>
          <cell r="I77">
            <v>0</v>
          </cell>
          <cell r="J77">
            <v>0</v>
          </cell>
          <cell r="K77">
            <v>0</v>
          </cell>
          <cell r="L77">
            <v>11</v>
          </cell>
          <cell r="M77">
            <v>105</v>
          </cell>
          <cell r="N77">
            <v>0</v>
          </cell>
          <cell r="O77">
            <v>312.95</v>
          </cell>
          <cell r="P77">
            <v>0</v>
          </cell>
          <cell r="Q77">
            <v>0</v>
          </cell>
          <cell r="R77">
            <v>0</v>
          </cell>
          <cell r="S77">
            <v>0</v>
          </cell>
          <cell r="T77">
            <v>409</v>
          </cell>
          <cell r="U77">
            <v>29.49</v>
          </cell>
          <cell r="V77">
            <v>0</v>
          </cell>
          <cell r="W77">
            <v>0</v>
          </cell>
          <cell r="X77">
            <v>76.56</v>
          </cell>
          <cell r="Y77">
            <v>64.56</v>
          </cell>
          <cell r="Z77">
            <v>12</v>
          </cell>
          <cell r="AA77">
            <v>54</v>
          </cell>
          <cell r="AB77">
            <v>1.35</v>
          </cell>
          <cell r="AC77">
            <v>17</v>
          </cell>
        </row>
        <row r="78">
          <cell r="A78" t="str">
            <v>Nashik Rural</v>
          </cell>
          <cell r="B78" t="str">
            <v>Qty</v>
          </cell>
          <cell r="C78">
            <v>11</v>
          </cell>
          <cell r="D78">
            <v>55</v>
          </cell>
          <cell r="E78">
            <v>9</v>
          </cell>
          <cell r="F78">
            <v>31.1</v>
          </cell>
          <cell r="G78">
            <v>10</v>
          </cell>
          <cell r="H78">
            <v>50</v>
          </cell>
          <cell r="I78">
            <v>0</v>
          </cell>
          <cell r="J78">
            <v>0</v>
          </cell>
          <cell r="K78">
            <v>0</v>
          </cell>
          <cell r="L78">
            <v>67</v>
          </cell>
          <cell r="M78">
            <v>175</v>
          </cell>
          <cell r="N78">
            <v>0</v>
          </cell>
          <cell r="O78">
            <v>760</v>
          </cell>
          <cell r="P78">
            <v>0</v>
          </cell>
          <cell r="Q78">
            <v>0</v>
          </cell>
          <cell r="R78">
            <v>0</v>
          </cell>
          <cell r="S78">
            <v>0</v>
          </cell>
          <cell r="T78">
            <v>1482</v>
          </cell>
          <cell r="U78">
            <v>119.283</v>
          </cell>
          <cell r="V78">
            <v>0</v>
          </cell>
          <cell r="W78">
            <v>0</v>
          </cell>
          <cell r="X78">
            <v>583.02</v>
          </cell>
          <cell r="Y78">
            <v>583.02</v>
          </cell>
          <cell r="Z78">
            <v>0</v>
          </cell>
          <cell r="AA78">
            <v>100</v>
          </cell>
          <cell r="AB78">
            <v>2.5</v>
          </cell>
          <cell r="AC78">
            <v>30</v>
          </cell>
        </row>
        <row r="79">
          <cell r="A79" t="str">
            <v>Nashik Urban - I</v>
          </cell>
          <cell r="B79" t="str">
            <v>Qty</v>
          </cell>
          <cell r="C79">
            <v>8</v>
          </cell>
          <cell r="D79">
            <v>90</v>
          </cell>
          <cell r="E79">
            <v>1</v>
          </cell>
          <cell r="F79">
            <v>5</v>
          </cell>
          <cell r="G79">
            <v>1</v>
          </cell>
          <cell r="H79">
            <v>5</v>
          </cell>
          <cell r="I79">
            <v>0</v>
          </cell>
          <cell r="J79">
            <v>0</v>
          </cell>
          <cell r="K79">
            <v>0</v>
          </cell>
          <cell r="L79">
            <v>12</v>
          </cell>
          <cell r="M79">
            <v>48.7</v>
          </cell>
          <cell r="N79">
            <v>0</v>
          </cell>
          <cell r="O79">
            <v>82.5</v>
          </cell>
          <cell r="P79">
            <v>0</v>
          </cell>
          <cell r="Q79">
            <v>0</v>
          </cell>
          <cell r="R79">
            <v>0</v>
          </cell>
          <cell r="S79">
            <v>0</v>
          </cell>
          <cell r="T79">
            <v>841</v>
          </cell>
          <cell r="U79">
            <v>80.361000000000004</v>
          </cell>
          <cell r="V79">
            <v>0</v>
          </cell>
          <cell r="W79">
            <v>0</v>
          </cell>
          <cell r="X79">
            <v>53.82</v>
          </cell>
          <cell r="Y79">
            <v>53.82</v>
          </cell>
          <cell r="Z79">
            <v>0</v>
          </cell>
          <cell r="AA79">
            <v>828</v>
          </cell>
          <cell r="AB79">
            <v>20.7</v>
          </cell>
          <cell r="AC79">
            <v>45</v>
          </cell>
        </row>
        <row r="80">
          <cell r="A80" t="str">
            <v>Nashik Urban II</v>
          </cell>
          <cell r="B80" t="str">
            <v>Qty</v>
          </cell>
          <cell r="C80">
            <v>6</v>
          </cell>
          <cell r="D80">
            <v>50</v>
          </cell>
          <cell r="E80">
            <v>3</v>
          </cell>
          <cell r="F80">
            <v>5.55</v>
          </cell>
          <cell r="G80">
            <v>2</v>
          </cell>
          <cell r="H80">
            <v>10</v>
          </cell>
          <cell r="I80">
            <v>0</v>
          </cell>
          <cell r="J80">
            <v>0</v>
          </cell>
          <cell r="K80">
            <v>0</v>
          </cell>
          <cell r="L80">
            <v>10</v>
          </cell>
          <cell r="M80">
            <v>100.5</v>
          </cell>
          <cell r="N80">
            <v>0</v>
          </cell>
          <cell r="O80">
            <v>105.68</v>
          </cell>
          <cell r="P80">
            <v>0</v>
          </cell>
          <cell r="Q80">
            <v>0</v>
          </cell>
          <cell r="R80">
            <v>0</v>
          </cell>
          <cell r="S80">
            <v>0</v>
          </cell>
          <cell r="T80">
            <v>555</v>
          </cell>
          <cell r="U80">
            <v>60.296999999999997</v>
          </cell>
          <cell r="V80">
            <v>0</v>
          </cell>
          <cell r="W80">
            <v>0</v>
          </cell>
          <cell r="X80">
            <v>430</v>
          </cell>
          <cell r="Y80">
            <v>430</v>
          </cell>
          <cell r="Z80">
            <v>0</v>
          </cell>
          <cell r="AA80">
            <v>120</v>
          </cell>
          <cell r="AB80">
            <v>3</v>
          </cell>
          <cell r="AC80">
            <v>20.8</v>
          </cell>
        </row>
        <row r="81">
          <cell r="A81" t="str">
            <v>Nerul</v>
          </cell>
          <cell r="B81" t="str">
            <v>Qty</v>
          </cell>
          <cell r="C81">
            <v>5</v>
          </cell>
          <cell r="D81">
            <v>100</v>
          </cell>
          <cell r="E81">
            <v>1</v>
          </cell>
          <cell r="F81">
            <v>5</v>
          </cell>
          <cell r="G81">
            <v>1</v>
          </cell>
          <cell r="H81">
            <v>10</v>
          </cell>
          <cell r="I81">
            <v>0</v>
          </cell>
          <cell r="J81">
            <v>0</v>
          </cell>
          <cell r="K81">
            <v>0</v>
          </cell>
          <cell r="L81">
            <v>5</v>
          </cell>
          <cell r="M81">
            <v>54</v>
          </cell>
          <cell r="N81">
            <v>2.5</v>
          </cell>
          <cell r="O81">
            <v>65</v>
          </cell>
          <cell r="P81">
            <v>3</v>
          </cell>
          <cell r="Q81">
            <v>1.89</v>
          </cell>
          <cell r="R81">
            <v>0</v>
          </cell>
          <cell r="S81">
            <v>0</v>
          </cell>
          <cell r="T81">
            <v>48</v>
          </cell>
          <cell r="U81">
            <v>30.24</v>
          </cell>
          <cell r="V81">
            <v>27</v>
          </cell>
          <cell r="W81">
            <v>2.7</v>
          </cell>
          <cell r="X81">
            <v>50</v>
          </cell>
          <cell r="Y81">
            <v>50</v>
          </cell>
          <cell r="Z81">
            <v>0</v>
          </cell>
          <cell r="AA81">
            <v>0</v>
          </cell>
          <cell r="AB81">
            <v>0</v>
          </cell>
          <cell r="AC81">
            <v>0</v>
          </cell>
        </row>
        <row r="82">
          <cell r="A82" t="str">
            <v>Nilanga</v>
          </cell>
          <cell r="B82" t="str">
            <v>Qty</v>
          </cell>
          <cell r="C82">
            <v>5</v>
          </cell>
          <cell r="D82">
            <v>25</v>
          </cell>
          <cell r="E82">
            <v>5</v>
          </cell>
          <cell r="F82">
            <v>9.25</v>
          </cell>
          <cell r="G82">
            <v>5</v>
          </cell>
          <cell r="H82">
            <v>25</v>
          </cell>
          <cell r="I82">
            <v>0</v>
          </cell>
          <cell r="J82">
            <v>0</v>
          </cell>
          <cell r="K82">
            <v>0</v>
          </cell>
          <cell r="L82">
            <v>56</v>
          </cell>
          <cell r="M82">
            <v>22</v>
          </cell>
          <cell r="N82">
            <v>0</v>
          </cell>
          <cell r="O82">
            <v>626</v>
          </cell>
          <cell r="P82">
            <v>0</v>
          </cell>
          <cell r="Q82">
            <v>0</v>
          </cell>
          <cell r="R82">
            <v>0</v>
          </cell>
          <cell r="S82">
            <v>0</v>
          </cell>
          <cell r="T82">
            <v>788</v>
          </cell>
          <cell r="U82">
            <v>47.554000000000002</v>
          </cell>
          <cell r="V82">
            <v>0</v>
          </cell>
          <cell r="W82">
            <v>0</v>
          </cell>
          <cell r="X82">
            <v>304</v>
          </cell>
          <cell r="Y82">
            <v>248</v>
          </cell>
          <cell r="Z82">
            <v>56</v>
          </cell>
          <cell r="AA82">
            <v>345</v>
          </cell>
          <cell r="AB82">
            <v>8.625</v>
          </cell>
          <cell r="AC82">
            <v>310</v>
          </cell>
        </row>
        <row r="83">
          <cell r="A83" t="str">
            <v>Osmanabad</v>
          </cell>
          <cell r="B83" t="str">
            <v>Qty</v>
          </cell>
          <cell r="C83">
            <v>12</v>
          </cell>
          <cell r="D83">
            <v>60</v>
          </cell>
          <cell r="E83">
            <v>13</v>
          </cell>
          <cell r="F83">
            <v>24.05</v>
          </cell>
          <cell r="G83">
            <v>10</v>
          </cell>
          <cell r="H83">
            <v>50</v>
          </cell>
          <cell r="I83">
            <v>0</v>
          </cell>
          <cell r="J83">
            <v>0</v>
          </cell>
          <cell r="K83">
            <v>0</v>
          </cell>
          <cell r="L83">
            <v>37</v>
          </cell>
          <cell r="M83">
            <v>138</v>
          </cell>
          <cell r="N83">
            <v>0</v>
          </cell>
          <cell r="O83">
            <v>1075.19</v>
          </cell>
          <cell r="P83">
            <v>0</v>
          </cell>
          <cell r="Q83">
            <v>0</v>
          </cell>
          <cell r="R83">
            <v>0</v>
          </cell>
          <cell r="S83">
            <v>0</v>
          </cell>
          <cell r="T83">
            <v>1361</v>
          </cell>
          <cell r="U83">
            <v>114.27</v>
          </cell>
          <cell r="V83">
            <v>0</v>
          </cell>
          <cell r="W83">
            <v>0</v>
          </cell>
          <cell r="X83">
            <v>137.78</v>
          </cell>
          <cell r="Y83">
            <v>137.78</v>
          </cell>
          <cell r="Z83">
            <v>0</v>
          </cell>
          <cell r="AA83">
            <v>0</v>
          </cell>
          <cell r="AB83">
            <v>0</v>
          </cell>
          <cell r="AC83">
            <v>0</v>
          </cell>
        </row>
        <row r="84">
          <cell r="A84" t="str">
            <v>Pachora</v>
          </cell>
          <cell r="B84" t="str">
            <v>Qty</v>
          </cell>
          <cell r="C84">
            <v>6</v>
          </cell>
          <cell r="D84">
            <v>30</v>
          </cell>
          <cell r="E84">
            <v>2</v>
          </cell>
          <cell r="F84">
            <v>3.7</v>
          </cell>
          <cell r="G84">
            <v>2</v>
          </cell>
          <cell r="H84">
            <v>10</v>
          </cell>
          <cell r="I84">
            <v>0</v>
          </cell>
          <cell r="J84">
            <v>0</v>
          </cell>
          <cell r="K84">
            <v>0</v>
          </cell>
          <cell r="L84">
            <v>22</v>
          </cell>
          <cell r="M84">
            <v>111.5</v>
          </cell>
          <cell r="N84">
            <v>0</v>
          </cell>
          <cell r="O84">
            <v>504</v>
          </cell>
          <cell r="P84">
            <v>0</v>
          </cell>
          <cell r="Q84">
            <v>0</v>
          </cell>
          <cell r="R84">
            <v>0</v>
          </cell>
          <cell r="S84">
            <v>0</v>
          </cell>
          <cell r="T84">
            <v>490</v>
          </cell>
          <cell r="U84">
            <v>38.566000000000003</v>
          </cell>
          <cell r="V84">
            <v>0</v>
          </cell>
          <cell r="W84">
            <v>0</v>
          </cell>
          <cell r="X84">
            <v>162.72</v>
          </cell>
          <cell r="Y84">
            <v>162.72</v>
          </cell>
          <cell r="Z84">
            <v>0</v>
          </cell>
          <cell r="AA84">
            <v>100</v>
          </cell>
          <cell r="AB84">
            <v>2.5</v>
          </cell>
          <cell r="AC84">
            <v>60</v>
          </cell>
        </row>
        <row r="85">
          <cell r="A85" t="str">
            <v>Padmavati</v>
          </cell>
          <cell r="B85" t="str">
            <v>Qty</v>
          </cell>
          <cell r="C85">
            <v>0</v>
          </cell>
          <cell r="D85">
            <v>0</v>
          </cell>
          <cell r="E85">
            <v>0</v>
          </cell>
          <cell r="F85">
            <v>0</v>
          </cell>
          <cell r="G85">
            <v>2</v>
          </cell>
          <cell r="H85">
            <v>20</v>
          </cell>
          <cell r="I85">
            <v>0</v>
          </cell>
          <cell r="J85">
            <v>0</v>
          </cell>
          <cell r="K85">
            <v>0</v>
          </cell>
          <cell r="L85">
            <v>0</v>
          </cell>
          <cell r="M85">
            <v>0</v>
          </cell>
          <cell r="N85">
            <v>32.799999999999997</v>
          </cell>
          <cell r="O85">
            <v>18.97</v>
          </cell>
          <cell r="P85">
            <v>76</v>
          </cell>
          <cell r="Q85">
            <v>20.46</v>
          </cell>
          <cell r="R85">
            <v>72</v>
          </cell>
          <cell r="S85">
            <v>7.2</v>
          </cell>
          <cell r="T85">
            <v>20</v>
          </cell>
          <cell r="U85">
            <v>5.4749999999999996</v>
          </cell>
          <cell r="V85">
            <v>56</v>
          </cell>
          <cell r="W85">
            <v>5.6</v>
          </cell>
          <cell r="X85">
            <v>32.840000000000003</v>
          </cell>
          <cell r="Y85">
            <v>32.840000000000003</v>
          </cell>
          <cell r="Z85">
            <v>0</v>
          </cell>
          <cell r="AA85">
            <v>49</v>
          </cell>
          <cell r="AB85">
            <v>1.2250000000000001</v>
          </cell>
          <cell r="AC85">
            <v>0</v>
          </cell>
        </row>
        <row r="86">
          <cell r="A86" t="str">
            <v>Palghar</v>
          </cell>
          <cell r="B86" t="str">
            <v>Qty</v>
          </cell>
          <cell r="C86">
            <v>10</v>
          </cell>
          <cell r="D86">
            <v>90</v>
          </cell>
          <cell r="E86">
            <v>11</v>
          </cell>
          <cell r="F86">
            <v>32.950000000000003</v>
          </cell>
          <cell r="G86">
            <v>4</v>
          </cell>
          <cell r="H86">
            <v>20</v>
          </cell>
          <cell r="I86">
            <v>0</v>
          </cell>
          <cell r="J86">
            <v>0</v>
          </cell>
          <cell r="K86">
            <v>0</v>
          </cell>
          <cell r="L86">
            <v>12</v>
          </cell>
          <cell r="M86">
            <v>90</v>
          </cell>
          <cell r="N86">
            <v>30</v>
          </cell>
          <cell r="O86">
            <v>295</v>
          </cell>
          <cell r="P86">
            <v>20</v>
          </cell>
          <cell r="Q86">
            <v>1.63</v>
          </cell>
          <cell r="R86">
            <v>0</v>
          </cell>
          <cell r="S86">
            <v>0</v>
          </cell>
          <cell r="T86">
            <v>406</v>
          </cell>
          <cell r="U86">
            <v>50.386000000000003</v>
          </cell>
          <cell r="V86">
            <v>158</v>
          </cell>
          <cell r="W86">
            <v>5.8460000000000001</v>
          </cell>
          <cell r="X86">
            <v>219.4</v>
          </cell>
          <cell r="Y86">
            <v>188.4</v>
          </cell>
          <cell r="Z86">
            <v>31</v>
          </cell>
          <cell r="AA86">
            <v>0</v>
          </cell>
          <cell r="AB86">
            <v>0</v>
          </cell>
          <cell r="AC86">
            <v>0</v>
          </cell>
        </row>
        <row r="87">
          <cell r="A87" t="str">
            <v>Pandharkawada</v>
          </cell>
          <cell r="B87" t="str">
            <v>Qty</v>
          </cell>
          <cell r="C87">
            <v>2</v>
          </cell>
          <cell r="D87">
            <v>10</v>
          </cell>
          <cell r="E87">
            <v>0</v>
          </cell>
          <cell r="F87">
            <v>0</v>
          </cell>
          <cell r="G87">
            <v>0</v>
          </cell>
          <cell r="H87">
            <v>0</v>
          </cell>
          <cell r="I87">
            <v>0</v>
          </cell>
          <cell r="J87">
            <v>0</v>
          </cell>
          <cell r="K87">
            <v>0</v>
          </cell>
          <cell r="L87">
            <v>9</v>
          </cell>
          <cell r="M87">
            <v>47</v>
          </cell>
          <cell r="N87">
            <v>0</v>
          </cell>
          <cell r="O87">
            <v>255</v>
          </cell>
          <cell r="P87">
            <v>0</v>
          </cell>
          <cell r="Q87">
            <v>0</v>
          </cell>
          <cell r="R87">
            <v>0</v>
          </cell>
          <cell r="S87">
            <v>0</v>
          </cell>
          <cell r="T87">
            <v>435</v>
          </cell>
          <cell r="U87">
            <v>32.834000000000003</v>
          </cell>
          <cell r="V87">
            <v>119</v>
          </cell>
          <cell r="W87">
            <v>4.4029999999999996</v>
          </cell>
          <cell r="X87">
            <v>79</v>
          </cell>
          <cell r="Y87">
            <v>79</v>
          </cell>
          <cell r="Z87">
            <v>0</v>
          </cell>
          <cell r="AA87">
            <v>100</v>
          </cell>
          <cell r="AB87">
            <v>2.5</v>
          </cell>
          <cell r="AC87">
            <v>38</v>
          </cell>
        </row>
        <row r="88">
          <cell r="A88" t="str">
            <v>Pandharpur</v>
          </cell>
          <cell r="B88" t="str">
            <v>Qty</v>
          </cell>
          <cell r="C88">
            <v>9</v>
          </cell>
          <cell r="D88">
            <v>45</v>
          </cell>
          <cell r="E88">
            <v>8</v>
          </cell>
          <cell r="F88">
            <v>14.8</v>
          </cell>
          <cell r="G88">
            <v>9</v>
          </cell>
          <cell r="H88">
            <v>45</v>
          </cell>
          <cell r="I88">
            <v>0</v>
          </cell>
          <cell r="J88">
            <v>0</v>
          </cell>
          <cell r="K88">
            <v>0</v>
          </cell>
          <cell r="L88">
            <v>5</v>
          </cell>
          <cell r="M88">
            <v>192.5</v>
          </cell>
          <cell r="N88">
            <v>0</v>
          </cell>
          <cell r="O88">
            <v>1054.3040000000001</v>
          </cell>
          <cell r="P88">
            <v>0</v>
          </cell>
          <cell r="Q88">
            <v>0</v>
          </cell>
          <cell r="R88">
            <v>0</v>
          </cell>
          <cell r="S88">
            <v>0</v>
          </cell>
          <cell r="T88">
            <v>1178</v>
          </cell>
          <cell r="U88">
            <v>62.939</v>
          </cell>
          <cell r="V88">
            <v>0</v>
          </cell>
          <cell r="W88">
            <v>0</v>
          </cell>
          <cell r="X88">
            <v>195.76</v>
          </cell>
          <cell r="Y88">
            <v>150.76</v>
          </cell>
          <cell r="Z88">
            <v>45</v>
          </cell>
          <cell r="AA88">
            <v>382</v>
          </cell>
          <cell r="AB88">
            <v>9.5500000000000007</v>
          </cell>
          <cell r="AC88">
            <v>0</v>
          </cell>
        </row>
        <row r="89">
          <cell r="A89" t="str">
            <v>Panvel Rural</v>
          </cell>
          <cell r="B89" t="str">
            <v>Qty</v>
          </cell>
          <cell r="C89">
            <v>0</v>
          </cell>
          <cell r="D89">
            <v>0</v>
          </cell>
          <cell r="E89">
            <v>0</v>
          </cell>
          <cell r="F89">
            <v>0</v>
          </cell>
          <cell r="G89">
            <v>0</v>
          </cell>
          <cell r="H89">
            <v>0</v>
          </cell>
          <cell r="I89">
            <v>0</v>
          </cell>
          <cell r="J89">
            <v>0</v>
          </cell>
          <cell r="K89">
            <v>3</v>
          </cell>
          <cell r="L89">
            <v>10</v>
          </cell>
          <cell r="M89">
            <v>0</v>
          </cell>
          <cell r="N89">
            <v>382.19</v>
          </cell>
          <cell r="O89">
            <v>0</v>
          </cell>
          <cell r="P89">
            <v>504</v>
          </cell>
          <cell r="Q89">
            <v>49.843000000000004</v>
          </cell>
          <cell r="R89">
            <v>145</v>
          </cell>
          <cell r="S89">
            <v>5.3650000000000002</v>
          </cell>
          <cell r="T89">
            <v>0</v>
          </cell>
          <cell r="U89">
            <v>0</v>
          </cell>
          <cell r="V89">
            <v>0</v>
          </cell>
          <cell r="W89">
            <v>0</v>
          </cell>
          <cell r="X89">
            <v>238.1</v>
          </cell>
          <cell r="Y89">
            <v>238.1</v>
          </cell>
          <cell r="Z89">
            <v>0</v>
          </cell>
          <cell r="AA89">
            <v>643</v>
          </cell>
          <cell r="AB89">
            <v>16.074999999999999</v>
          </cell>
          <cell r="AC89">
            <v>239.6</v>
          </cell>
        </row>
        <row r="90">
          <cell r="A90" t="str">
            <v>Panvel U</v>
          </cell>
          <cell r="B90" t="str">
            <v>Qty</v>
          </cell>
          <cell r="C90">
            <v>2</v>
          </cell>
          <cell r="D90">
            <v>30</v>
          </cell>
          <cell r="E90">
            <v>0</v>
          </cell>
          <cell r="F90">
            <v>0</v>
          </cell>
          <cell r="G90">
            <v>0</v>
          </cell>
          <cell r="H90">
            <v>0</v>
          </cell>
          <cell r="I90">
            <v>4</v>
          </cell>
          <cell r="J90">
            <v>40</v>
          </cell>
          <cell r="K90">
            <v>1</v>
          </cell>
          <cell r="L90">
            <v>5</v>
          </cell>
          <cell r="M90">
            <v>15</v>
          </cell>
          <cell r="N90">
            <v>87</v>
          </cell>
          <cell r="O90">
            <v>116</v>
          </cell>
          <cell r="P90">
            <v>131</v>
          </cell>
          <cell r="Q90">
            <v>30.74</v>
          </cell>
          <cell r="R90">
            <v>0</v>
          </cell>
          <cell r="S90">
            <v>0</v>
          </cell>
          <cell r="T90">
            <v>303</v>
          </cell>
          <cell r="U90">
            <v>78.78</v>
          </cell>
          <cell r="V90">
            <v>0</v>
          </cell>
          <cell r="W90">
            <v>0</v>
          </cell>
          <cell r="X90">
            <v>59.5</v>
          </cell>
          <cell r="Y90">
            <v>59.5</v>
          </cell>
          <cell r="Z90">
            <v>0</v>
          </cell>
          <cell r="AA90">
            <v>100</v>
          </cell>
          <cell r="AB90">
            <v>2.5</v>
          </cell>
          <cell r="AC90">
            <v>0</v>
          </cell>
        </row>
        <row r="91">
          <cell r="A91" t="str">
            <v>Parbhani</v>
          </cell>
          <cell r="B91" t="str">
            <v>Qty</v>
          </cell>
          <cell r="C91">
            <v>10</v>
          </cell>
          <cell r="D91">
            <v>50</v>
          </cell>
          <cell r="E91">
            <v>4</v>
          </cell>
          <cell r="F91">
            <v>7.4</v>
          </cell>
          <cell r="G91">
            <v>7</v>
          </cell>
          <cell r="H91">
            <v>35</v>
          </cell>
          <cell r="I91">
            <v>0</v>
          </cell>
          <cell r="J91">
            <v>0</v>
          </cell>
          <cell r="K91">
            <v>0</v>
          </cell>
          <cell r="L91">
            <v>0</v>
          </cell>
          <cell r="M91">
            <v>58.9</v>
          </cell>
          <cell r="N91">
            <v>0</v>
          </cell>
          <cell r="O91">
            <v>291.2</v>
          </cell>
          <cell r="P91">
            <v>123</v>
          </cell>
          <cell r="Q91">
            <v>14.872999999999999</v>
          </cell>
          <cell r="R91">
            <v>0</v>
          </cell>
          <cell r="S91">
            <v>0</v>
          </cell>
          <cell r="T91">
            <v>0</v>
          </cell>
          <cell r="U91">
            <v>0</v>
          </cell>
          <cell r="V91">
            <v>0</v>
          </cell>
          <cell r="W91">
            <v>0</v>
          </cell>
          <cell r="X91">
            <v>69</v>
          </cell>
          <cell r="Y91">
            <v>69</v>
          </cell>
          <cell r="Z91">
            <v>0</v>
          </cell>
          <cell r="AA91">
            <v>100</v>
          </cell>
          <cell r="AB91">
            <v>2.5</v>
          </cell>
          <cell r="AC91">
            <v>0</v>
          </cell>
        </row>
        <row r="92">
          <cell r="A92" t="str">
            <v>Parvati</v>
          </cell>
          <cell r="B92" t="str">
            <v>Qty</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row>
        <row r="93">
          <cell r="A93" t="str">
            <v>Phaltan</v>
          </cell>
          <cell r="B93" t="str">
            <v>Qty</v>
          </cell>
          <cell r="C93">
            <v>3</v>
          </cell>
          <cell r="D93">
            <v>25</v>
          </cell>
          <cell r="E93">
            <v>2</v>
          </cell>
          <cell r="F93">
            <v>10</v>
          </cell>
          <cell r="G93">
            <v>4</v>
          </cell>
          <cell r="H93">
            <v>20</v>
          </cell>
          <cell r="I93">
            <v>0</v>
          </cell>
          <cell r="J93">
            <v>0</v>
          </cell>
          <cell r="K93">
            <v>0</v>
          </cell>
          <cell r="L93">
            <v>8</v>
          </cell>
          <cell r="M93">
            <v>83.5</v>
          </cell>
          <cell r="N93">
            <v>457.32</v>
          </cell>
          <cell r="O93">
            <v>35</v>
          </cell>
          <cell r="P93">
            <v>685</v>
          </cell>
          <cell r="Q93">
            <v>49.786000000000001</v>
          </cell>
          <cell r="R93">
            <v>10</v>
          </cell>
          <cell r="S93">
            <v>0.37</v>
          </cell>
          <cell r="T93">
            <v>32</v>
          </cell>
          <cell r="U93">
            <v>2.734</v>
          </cell>
          <cell r="V93">
            <v>10</v>
          </cell>
          <cell r="W93">
            <v>0.37</v>
          </cell>
          <cell r="X93">
            <v>168.1</v>
          </cell>
          <cell r="Y93">
            <v>148.1</v>
          </cell>
          <cell r="Z93">
            <v>20</v>
          </cell>
          <cell r="AA93">
            <v>107</v>
          </cell>
          <cell r="AB93">
            <v>2.6749999999999998</v>
          </cell>
          <cell r="AC93">
            <v>0</v>
          </cell>
        </row>
        <row r="94">
          <cell r="A94" t="str">
            <v>Pimpari</v>
          </cell>
          <cell r="B94" t="str">
            <v>Qty</v>
          </cell>
          <cell r="C94">
            <v>0</v>
          </cell>
          <cell r="D94">
            <v>0</v>
          </cell>
          <cell r="E94">
            <v>0</v>
          </cell>
          <cell r="F94">
            <v>0</v>
          </cell>
          <cell r="G94">
            <v>0</v>
          </cell>
          <cell r="H94">
            <v>0</v>
          </cell>
          <cell r="I94">
            <v>0</v>
          </cell>
          <cell r="J94">
            <v>0</v>
          </cell>
          <cell r="K94">
            <v>4</v>
          </cell>
          <cell r="L94">
            <v>0</v>
          </cell>
          <cell r="M94">
            <v>0</v>
          </cell>
          <cell r="N94">
            <v>78</v>
          </cell>
          <cell r="O94">
            <v>6</v>
          </cell>
          <cell r="P94">
            <v>46</v>
          </cell>
          <cell r="Q94">
            <v>12.765000000000001</v>
          </cell>
          <cell r="R94">
            <v>0</v>
          </cell>
          <cell r="S94">
            <v>0</v>
          </cell>
          <cell r="T94">
            <v>46</v>
          </cell>
          <cell r="U94">
            <v>1.5</v>
          </cell>
          <cell r="V94">
            <v>0</v>
          </cell>
          <cell r="W94">
            <v>0</v>
          </cell>
          <cell r="X94">
            <v>32.5</v>
          </cell>
          <cell r="Y94">
            <v>7.5</v>
          </cell>
          <cell r="Z94">
            <v>25</v>
          </cell>
          <cell r="AA94">
            <v>244</v>
          </cell>
          <cell r="AB94">
            <v>6.1</v>
          </cell>
          <cell r="AC94">
            <v>0</v>
          </cell>
        </row>
        <row r="95">
          <cell r="A95" t="str">
            <v>Pusad</v>
          </cell>
          <cell r="B95" t="str">
            <v>Qty</v>
          </cell>
          <cell r="C95">
            <v>10</v>
          </cell>
          <cell r="D95">
            <v>50</v>
          </cell>
          <cell r="E95">
            <v>0</v>
          </cell>
          <cell r="F95">
            <v>0</v>
          </cell>
          <cell r="G95">
            <v>1</v>
          </cell>
          <cell r="H95">
            <v>5</v>
          </cell>
          <cell r="I95">
            <v>0</v>
          </cell>
          <cell r="J95">
            <v>0</v>
          </cell>
          <cell r="K95">
            <v>0</v>
          </cell>
          <cell r="L95">
            <v>6</v>
          </cell>
          <cell r="M95">
            <v>100</v>
          </cell>
          <cell r="N95">
            <v>0</v>
          </cell>
          <cell r="O95">
            <v>407.85</v>
          </cell>
          <cell r="P95">
            <v>0</v>
          </cell>
          <cell r="Q95">
            <v>0</v>
          </cell>
          <cell r="R95">
            <v>0</v>
          </cell>
          <cell r="S95">
            <v>0</v>
          </cell>
          <cell r="T95">
            <v>470</v>
          </cell>
          <cell r="U95">
            <v>38.295999999999999</v>
          </cell>
          <cell r="V95">
            <v>125</v>
          </cell>
          <cell r="W95">
            <v>4.625</v>
          </cell>
          <cell r="X95">
            <v>81.739999999999995</v>
          </cell>
          <cell r="Y95">
            <v>81.739999999999995</v>
          </cell>
          <cell r="Z95">
            <v>0</v>
          </cell>
          <cell r="AA95">
            <v>102</v>
          </cell>
          <cell r="AB95">
            <v>2.5499999999999998</v>
          </cell>
          <cell r="AC95">
            <v>68</v>
          </cell>
        </row>
        <row r="96">
          <cell r="A96" t="str">
            <v xml:space="preserve">Rajgurungr </v>
          </cell>
          <cell r="B96" t="str">
            <v>Qty</v>
          </cell>
          <cell r="C96">
            <v>2</v>
          </cell>
          <cell r="D96">
            <v>15</v>
          </cell>
          <cell r="E96">
            <v>1</v>
          </cell>
          <cell r="F96">
            <v>5</v>
          </cell>
          <cell r="G96">
            <v>1</v>
          </cell>
          <cell r="H96">
            <v>10</v>
          </cell>
          <cell r="I96">
            <v>0</v>
          </cell>
          <cell r="J96">
            <v>0</v>
          </cell>
          <cell r="K96">
            <v>2</v>
          </cell>
          <cell r="L96">
            <v>8</v>
          </cell>
          <cell r="M96">
            <v>59</v>
          </cell>
          <cell r="N96">
            <v>282.14999999999998</v>
          </cell>
          <cell r="O96">
            <v>44</v>
          </cell>
          <cell r="P96">
            <v>411</v>
          </cell>
          <cell r="Q96">
            <v>41.832000000000001</v>
          </cell>
          <cell r="R96">
            <v>29</v>
          </cell>
          <cell r="S96">
            <v>1.073</v>
          </cell>
          <cell r="T96">
            <v>71</v>
          </cell>
          <cell r="U96">
            <v>6.2249999999999996</v>
          </cell>
          <cell r="V96">
            <v>9</v>
          </cell>
          <cell r="W96">
            <v>0.33300000000000002</v>
          </cell>
          <cell r="X96">
            <v>190.58</v>
          </cell>
          <cell r="Y96">
            <v>190.58</v>
          </cell>
          <cell r="Z96">
            <v>0</v>
          </cell>
          <cell r="AA96">
            <v>26</v>
          </cell>
          <cell r="AB96">
            <v>0.65</v>
          </cell>
          <cell r="AC96">
            <v>26</v>
          </cell>
        </row>
        <row r="97">
          <cell r="A97" t="str">
            <v>Rastapeth</v>
          </cell>
          <cell r="B97" t="str">
            <v>Qty</v>
          </cell>
          <cell r="C97">
            <v>0</v>
          </cell>
          <cell r="D97">
            <v>0</v>
          </cell>
          <cell r="E97">
            <v>0</v>
          </cell>
          <cell r="F97">
            <v>0</v>
          </cell>
          <cell r="G97">
            <v>2</v>
          </cell>
          <cell r="H97">
            <v>20</v>
          </cell>
          <cell r="I97">
            <v>1</v>
          </cell>
          <cell r="J97">
            <v>10</v>
          </cell>
          <cell r="K97">
            <v>1</v>
          </cell>
          <cell r="L97">
            <v>7</v>
          </cell>
          <cell r="M97">
            <v>0</v>
          </cell>
          <cell r="N97">
            <v>68.5</v>
          </cell>
          <cell r="O97">
            <v>13.4</v>
          </cell>
          <cell r="P97">
            <v>10</v>
          </cell>
          <cell r="Q97">
            <v>2.69</v>
          </cell>
          <cell r="R97">
            <v>8</v>
          </cell>
          <cell r="S97">
            <v>0.8</v>
          </cell>
          <cell r="T97">
            <v>12</v>
          </cell>
          <cell r="U97">
            <v>3.665</v>
          </cell>
          <cell r="V97">
            <v>19</v>
          </cell>
          <cell r="W97">
            <v>1.9</v>
          </cell>
          <cell r="X97">
            <v>15</v>
          </cell>
          <cell r="Y97">
            <v>15</v>
          </cell>
          <cell r="Z97">
            <v>0</v>
          </cell>
          <cell r="AA97">
            <v>12</v>
          </cell>
          <cell r="AB97">
            <v>0.3</v>
          </cell>
          <cell r="AC97">
            <v>3</v>
          </cell>
        </row>
        <row r="98">
          <cell r="A98" t="str">
            <v>Ratnagiri</v>
          </cell>
          <cell r="B98" t="str">
            <v>Qty</v>
          </cell>
          <cell r="C98">
            <v>3</v>
          </cell>
          <cell r="D98">
            <v>20</v>
          </cell>
          <cell r="E98">
            <v>2</v>
          </cell>
          <cell r="F98">
            <v>3.7</v>
          </cell>
          <cell r="G98">
            <v>0</v>
          </cell>
          <cell r="H98">
            <v>0</v>
          </cell>
          <cell r="I98">
            <v>0</v>
          </cell>
          <cell r="J98">
            <v>0</v>
          </cell>
          <cell r="K98">
            <v>0</v>
          </cell>
          <cell r="L98">
            <v>16</v>
          </cell>
          <cell r="M98">
            <v>251.98</v>
          </cell>
          <cell r="N98">
            <v>0</v>
          </cell>
          <cell r="O98">
            <v>240.6</v>
          </cell>
          <cell r="P98">
            <v>0</v>
          </cell>
          <cell r="Q98">
            <v>0</v>
          </cell>
          <cell r="R98">
            <v>0</v>
          </cell>
          <cell r="S98">
            <v>0</v>
          </cell>
          <cell r="T98">
            <v>213</v>
          </cell>
          <cell r="U98">
            <v>13.954000000000001</v>
          </cell>
          <cell r="V98">
            <v>160</v>
          </cell>
          <cell r="W98">
            <v>5.92</v>
          </cell>
          <cell r="X98">
            <v>307.04000000000002</v>
          </cell>
          <cell r="Y98">
            <v>227.24</v>
          </cell>
          <cell r="Z98">
            <v>79.8</v>
          </cell>
          <cell r="AA98">
            <v>0</v>
          </cell>
          <cell r="AB98">
            <v>0</v>
          </cell>
          <cell r="AC98">
            <v>0</v>
          </cell>
        </row>
        <row r="99">
          <cell r="A99" t="str">
            <v>Sakoli</v>
          </cell>
          <cell r="B99" t="str">
            <v>Qty</v>
          </cell>
          <cell r="C99">
            <v>8</v>
          </cell>
          <cell r="D99">
            <v>40</v>
          </cell>
          <cell r="E99">
            <v>1</v>
          </cell>
          <cell r="F99">
            <v>1.85</v>
          </cell>
          <cell r="G99">
            <v>0</v>
          </cell>
          <cell r="H99">
            <v>0</v>
          </cell>
          <cell r="I99">
            <v>0</v>
          </cell>
          <cell r="J99">
            <v>0</v>
          </cell>
          <cell r="K99">
            <v>0</v>
          </cell>
          <cell r="L99">
            <v>12</v>
          </cell>
          <cell r="M99">
            <v>88.7</v>
          </cell>
          <cell r="N99">
            <v>0</v>
          </cell>
          <cell r="O99">
            <v>200.3</v>
          </cell>
          <cell r="P99">
            <v>0</v>
          </cell>
          <cell r="Q99">
            <v>0</v>
          </cell>
          <cell r="R99">
            <v>0</v>
          </cell>
          <cell r="S99">
            <v>0</v>
          </cell>
          <cell r="T99">
            <v>310</v>
          </cell>
          <cell r="U99">
            <v>22.823</v>
          </cell>
          <cell r="V99">
            <v>0</v>
          </cell>
          <cell r="W99">
            <v>0</v>
          </cell>
          <cell r="X99">
            <v>200</v>
          </cell>
          <cell r="Y99">
            <v>200</v>
          </cell>
          <cell r="Z99">
            <v>0</v>
          </cell>
          <cell r="AA99">
            <v>800</v>
          </cell>
          <cell r="AB99">
            <v>20</v>
          </cell>
          <cell r="AC99">
            <v>600</v>
          </cell>
        </row>
        <row r="100">
          <cell r="A100" t="str">
            <v>Sangamner</v>
          </cell>
          <cell r="B100" t="str">
            <v>Qty</v>
          </cell>
          <cell r="C100">
            <v>8</v>
          </cell>
          <cell r="D100">
            <v>40</v>
          </cell>
          <cell r="E100">
            <v>1</v>
          </cell>
          <cell r="F100">
            <v>1.85</v>
          </cell>
          <cell r="G100">
            <v>13</v>
          </cell>
          <cell r="H100">
            <v>65</v>
          </cell>
          <cell r="I100">
            <v>0</v>
          </cell>
          <cell r="J100">
            <v>0</v>
          </cell>
          <cell r="K100">
            <v>0</v>
          </cell>
          <cell r="L100">
            <v>34</v>
          </cell>
          <cell r="M100">
            <v>135.5</v>
          </cell>
          <cell r="N100">
            <v>0</v>
          </cell>
          <cell r="O100">
            <v>596</v>
          </cell>
          <cell r="P100">
            <v>0</v>
          </cell>
          <cell r="Q100">
            <v>0</v>
          </cell>
          <cell r="R100">
            <v>0</v>
          </cell>
          <cell r="S100">
            <v>0</v>
          </cell>
          <cell r="T100">
            <v>1369</v>
          </cell>
          <cell r="U100">
            <v>111.29600000000001</v>
          </cell>
          <cell r="V100">
            <v>0</v>
          </cell>
          <cell r="W100">
            <v>0</v>
          </cell>
          <cell r="X100">
            <v>212</v>
          </cell>
          <cell r="Y100">
            <v>198</v>
          </cell>
          <cell r="Z100">
            <v>14</v>
          </cell>
          <cell r="AA100">
            <v>1000</v>
          </cell>
          <cell r="AB100">
            <v>25</v>
          </cell>
          <cell r="AC100">
            <v>494.5</v>
          </cell>
        </row>
        <row r="101">
          <cell r="A101" t="str">
            <v>Sangli R</v>
          </cell>
          <cell r="B101" t="str">
            <v>Qty</v>
          </cell>
          <cell r="C101">
            <v>13</v>
          </cell>
          <cell r="D101">
            <v>65</v>
          </cell>
          <cell r="E101">
            <v>2</v>
          </cell>
          <cell r="F101">
            <v>3.7</v>
          </cell>
          <cell r="G101">
            <v>6</v>
          </cell>
          <cell r="H101">
            <v>30</v>
          </cell>
          <cell r="I101">
            <v>0</v>
          </cell>
          <cell r="J101">
            <v>0</v>
          </cell>
          <cell r="K101">
            <v>0</v>
          </cell>
          <cell r="L101">
            <v>27</v>
          </cell>
          <cell r="M101">
            <v>174</v>
          </cell>
          <cell r="N101">
            <v>0</v>
          </cell>
          <cell r="O101">
            <v>677.64</v>
          </cell>
          <cell r="P101">
            <v>0</v>
          </cell>
          <cell r="Q101">
            <v>0</v>
          </cell>
          <cell r="R101">
            <v>0</v>
          </cell>
          <cell r="S101">
            <v>0</v>
          </cell>
          <cell r="T101">
            <v>727</v>
          </cell>
          <cell r="U101">
            <v>67.113</v>
          </cell>
          <cell r="V101">
            <v>0</v>
          </cell>
          <cell r="W101">
            <v>0</v>
          </cell>
          <cell r="X101">
            <v>731.11</v>
          </cell>
          <cell r="Y101">
            <v>652.11</v>
          </cell>
          <cell r="Z101">
            <v>79</v>
          </cell>
          <cell r="AA101">
            <v>100</v>
          </cell>
          <cell r="AB101">
            <v>2.5</v>
          </cell>
          <cell r="AC101">
            <v>53</v>
          </cell>
        </row>
        <row r="102">
          <cell r="A102" t="str">
            <v>Sangli Urban</v>
          </cell>
          <cell r="B102" t="str">
            <v>Qty</v>
          </cell>
          <cell r="C102">
            <v>8</v>
          </cell>
          <cell r="D102">
            <v>65</v>
          </cell>
          <cell r="E102">
            <v>2</v>
          </cell>
          <cell r="F102">
            <v>11.85</v>
          </cell>
          <cell r="G102">
            <v>3</v>
          </cell>
          <cell r="H102">
            <v>20</v>
          </cell>
          <cell r="I102">
            <v>0</v>
          </cell>
          <cell r="J102">
            <v>0</v>
          </cell>
          <cell r="K102">
            <v>0</v>
          </cell>
          <cell r="L102">
            <v>1</v>
          </cell>
          <cell r="M102">
            <v>69.16</v>
          </cell>
          <cell r="N102">
            <v>0</v>
          </cell>
          <cell r="O102">
            <v>125.21</v>
          </cell>
          <cell r="P102">
            <v>0</v>
          </cell>
          <cell r="Q102">
            <v>0</v>
          </cell>
          <cell r="R102">
            <v>0</v>
          </cell>
          <cell r="S102">
            <v>0</v>
          </cell>
          <cell r="T102">
            <v>342</v>
          </cell>
          <cell r="U102">
            <v>27.87</v>
          </cell>
          <cell r="V102">
            <v>0</v>
          </cell>
          <cell r="W102">
            <v>0</v>
          </cell>
          <cell r="X102">
            <v>31.75</v>
          </cell>
          <cell r="Y102">
            <v>31.75</v>
          </cell>
          <cell r="Z102">
            <v>0</v>
          </cell>
          <cell r="AA102">
            <v>0</v>
          </cell>
          <cell r="AB102">
            <v>0</v>
          </cell>
          <cell r="AC102">
            <v>0</v>
          </cell>
        </row>
        <row r="103">
          <cell r="A103" t="str">
            <v>Satara</v>
          </cell>
          <cell r="B103" t="str">
            <v>Qty</v>
          </cell>
          <cell r="C103">
            <v>2</v>
          </cell>
          <cell r="D103">
            <v>15</v>
          </cell>
          <cell r="E103">
            <v>2</v>
          </cell>
          <cell r="F103">
            <v>3.7</v>
          </cell>
          <cell r="G103">
            <v>2</v>
          </cell>
          <cell r="H103">
            <v>10</v>
          </cell>
          <cell r="I103">
            <v>0</v>
          </cell>
          <cell r="J103">
            <v>0</v>
          </cell>
          <cell r="K103">
            <v>0</v>
          </cell>
          <cell r="L103">
            <v>0</v>
          </cell>
          <cell r="M103">
            <v>30</v>
          </cell>
          <cell r="N103">
            <v>102.46</v>
          </cell>
          <cell r="O103">
            <v>204</v>
          </cell>
          <cell r="P103">
            <v>73</v>
          </cell>
          <cell r="Q103">
            <v>9.36</v>
          </cell>
          <cell r="R103">
            <v>60</v>
          </cell>
          <cell r="S103">
            <v>6</v>
          </cell>
          <cell r="T103">
            <v>163</v>
          </cell>
          <cell r="U103">
            <v>14.335000000000001</v>
          </cell>
          <cell r="V103">
            <v>50</v>
          </cell>
          <cell r="W103">
            <v>5</v>
          </cell>
          <cell r="X103">
            <v>181</v>
          </cell>
          <cell r="Y103">
            <v>181</v>
          </cell>
          <cell r="Z103">
            <v>0</v>
          </cell>
          <cell r="AA103">
            <v>98</v>
          </cell>
          <cell r="AB103">
            <v>2.4500000000000002</v>
          </cell>
          <cell r="AC103">
            <v>43</v>
          </cell>
        </row>
        <row r="104">
          <cell r="A104" t="str">
            <v>Savda</v>
          </cell>
          <cell r="B104" t="str">
            <v>Qty</v>
          </cell>
          <cell r="C104">
            <v>4</v>
          </cell>
          <cell r="D104">
            <v>20</v>
          </cell>
          <cell r="E104">
            <v>3</v>
          </cell>
          <cell r="F104">
            <v>5.55</v>
          </cell>
          <cell r="G104">
            <v>3</v>
          </cell>
          <cell r="H104">
            <v>15</v>
          </cell>
          <cell r="I104">
            <v>0</v>
          </cell>
          <cell r="J104">
            <v>0</v>
          </cell>
          <cell r="K104">
            <v>0</v>
          </cell>
          <cell r="L104">
            <v>25</v>
          </cell>
          <cell r="M104">
            <v>44.7</v>
          </cell>
          <cell r="N104">
            <v>0</v>
          </cell>
          <cell r="O104">
            <v>497.1</v>
          </cell>
          <cell r="P104">
            <v>0</v>
          </cell>
          <cell r="Q104">
            <v>0</v>
          </cell>
          <cell r="R104">
            <v>0</v>
          </cell>
          <cell r="S104">
            <v>0</v>
          </cell>
          <cell r="T104">
            <v>816</v>
          </cell>
          <cell r="U104">
            <v>80.748999999999995</v>
          </cell>
          <cell r="V104">
            <v>0</v>
          </cell>
          <cell r="W104">
            <v>0</v>
          </cell>
          <cell r="X104">
            <v>317.14</v>
          </cell>
          <cell r="Y104">
            <v>302.14</v>
          </cell>
          <cell r="Z104">
            <v>15</v>
          </cell>
          <cell r="AA104">
            <v>100</v>
          </cell>
          <cell r="AB104">
            <v>2.5</v>
          </cell>
          <cell r="AC104">
            <v>40</v>
          </cell>
        </row>
        <row r="105">
          <cell r="A105" t="str">
            <v>Shahada</v>
          </cell>
          <cell r="B105" t="str">
            <v>Qty</v>
          </cell>
          <cell r="C105">
            <v>1</v>
          </cell>
          <cell r="D105">
            <v>5</v>
          </cell>
          <cell r="E105">
            <v>13</v>
          </cell>
          <cell r="F105">
            <v>24.05</v>
          </cell>
          <cell r="G105">
            <v>1</v>
          </cell>
          <cell r="H105">
            <v>5</v>
          </cell>
          <cell r="I105">
            <v>0</v>
          </cell>
          <cell r="J105">
            <v>0</v>
          </cell>
          <cell r="K105">
            <v>0</v>
          </cell>
          <cell r="L105">
            <v>58</v>
          </cell>
          <cell r="M105">
            <v>130.5</v>
          </cell>
          <cell r="N105">
            <v>0</v>
          </cell>
          <cell r="O105">
            <v>412.6</v>
          </cell>
          <cell r="P105">
            <v>0</v>
          </cell>
          <cell r="Q105">
            <v>0</v>
          </cell>
          <cell r="R105">
            <v>0</v>
          </cell>
          <cell r="S105">
            <v>0</v>
          </cell>
          <cell r="T105">
            <v>289</v>
          </cell>
          <cell r="U105">
            <v>16.497</v>
          </cell>
          <cell r="V105">
            <v>0</v>
          </cell>
          <cell r="W105">
            <v>0</v>
          </cell>
          <cell r="X105">
            <v>52.25</v>
          </cell>
          <cell r="Y105">
            <v>46.25</v>
          </cell>
          <cell r="Z105">
            <v>6</v>
          </cell>
          <cell r="AA105">
            <v>408</v>
          </cell>
          <cell r="AB105">
            <v>10.199999999999999</v>
          </cell>
          <cell r="AC105">
            <v>172.2</v>
          </cell>
        </row>
        <row r="106">
          <cell r="A106" t="str">
            <v>Shivaji Nagar</v>
          </cell>
          <cell r="B106" t="str">
            <v>Qty</v>
          </cell>
          <cell r="C106">
            <v>0</v>
          </cell>
          <cell r="D106">
            <v>0</v>
          </cell>
          <cell r="E106">
            <v>0</v>
          </cell>
          <cell r="F106">
            <v>0</v>
          </cell>
          <cell r="G106">
            <v>0</v>
          </cell>
          <cell r="H106">
            <v>0</v>
          </cell>
          <cell r="I106">
            <v>3</v>
          </cell>
          <cell r="J106">
            <v>30</v>
          </cell>
          <cell r="K106">
            <v>2</v>
          </cell>
          <cell r="L106">
            <v>2</v>
          </cell>
          <cell r="M106">
            <v>0</v>
          </cell>
          <cell r="N106">
            <v>16.649999999999999</v>
          </cell>
          <cell r="O106">
            <v>18.72</v>
          </cell>
          <cell r="P106">
            <v>20</v>
          </cell>
          <cell r="Q106">
            <v>5.5250000000000004</v>
          </cell>
          <cell r="R106">
            <v>8</v>
          </cell>
          <cell r="S106">
            <v>0.8</v>
          </cell>
          <cell r="T106">
            <v>28</v>
          </cell>
          <cell r="U106">
            <v>6.7249999999999996</v>
          </cell>
          <cell r="V106">
            <v>10</v>
          </cell>
          <cell r="W106">
            <v>1</v>
          </cell>
          <cell r="X106">
            <v>0</v>
          </cell>
          <cell r="Y106">
            <v>0</v>
          </cell>
          <cell r="Z106">
            <v>0</v>
          </cell>
          <cell r="AA106">
            <v>67</v>
          </cell>
          <cell r="AB106">
            <v>1.675</v>
          </cell>
          <cell r="AC106">
            <v>8</v>
          </cell>
        </row>
        <row r="107">
          <cell r="A107" t="str">
            <v>Solapur Rural</v>
          </cell>
          <cell r="B107" t="str">
            <v>Qty</v>
          </cell>
          <cell r="C107">
            <v>7</v>
          </cell>
          <cell r="D107">
            <v>35</v>
          </cell>
          <cell r="E107">
            <v>8</v>
          </cell>
          <cell r="F107">
            <v>14.8</v>
          </cell>
          <cell r="G107">
            <v>9</v>
          </cell>
          <cell r="H107">
            <v>45</v>
          </cell>
          <cell r="I107">
            <v>0</v>
          </cell>
          <cell r="J107">
            <v>0</v>
          </cell>
          <cell r="K107">
            <v>0</v>
          </cell>
          <cell r="L107">
            <v>6</v>
          </cell>
          <cell r="M107">
            <v>88.3</v>
          </cell>
          <cell r="N107">
            <v>0</v>
          </cell>
          <cell r="O107">
            <v>742</v>
          </cell>
          <cell r="P107">
            <v>0</v>
          </cell>
          <cell r="Q107">
            <v>0</v>
          </cell>
          <cell r="R107">
            <v>0</v>
          </cell>
          <cell r="S107">
            <v>0</v>
          </cell>
          <cell r="T107">
            <v>1140</v>
          </cell>
          <cell r="U107">
            <v>81.069999999999993</v>
          </cell>
          <cell r="V107">
            <v>0</v>
          </cell>
          <cell r="W107">
            <v>0</v>
          </cell>
          <cell r="X107">
            <v>123</v>
          </cell>
          <cell r="Y107">
            <v>115</v>
          </cell>
          <cell r="Z107">
            <v>8</v>
          </cell>
          <cell r="AA107">
            <v>790</v>
          </cell>
          <cell r="AB107">
            <v>19.75</v>
          </cell>
          <cell r="AC107">
            <v>316</v>
          </cell>
        </row>
        <row r="108">
          <cell r="A108" t="str">
            <v>Solapur Urban</v>
          </cell>
          <cell r="B108" t="str">
            <v>Qty</v>
          </cell>
          <cell r="C108">
            <v>3</v>
          </cell>
          <cell r="D108">
            <v>15</v>
          </cell>
          <cell r="E108">
            <v>0</v>
          </cell>
          <cell r="F108">
            <v>0</v>
          </cell>
          <cell r="G108">
            <v>0</v>
          </cell>
          <cell r="H108">
            <v>0</v>
          </cell>
          <cell r="I108">
            <v>0</v>
          </cell>
          <cell r="J108">
            <v>0</v>
          </cell>
          <cell r="K108">
            <v>0</v>
          </cell>
          <cell r="L108">
            <v>3</v>
          </cell>
          <cell r="M108">
            <v>10.5</v>
          </cell>
          <cell r="N108">
            <v>0</v>
          </cell>
          <cell r="O108">
            <v>12</v>
          </cell>
          <cell r="P108">
            <v>0</v>
          </cell>
          <cell r="Q108">
            <v>0</v>
          </cell>
          <cell r="R108">
            <v>0</v>
          </cell>
          <cell r="S108">
            <v>0</v>
          </cell>
          <cell r="T108">
            <v>90</v>
          </cell>
          <cell r="U108">
            <v>18</v>
          </cell>
          <cell r="V108">
            <v>0</v>
          </cell>
          <cell r="W108">
            <v>0</v>
          </cell>
          <cell r="X108">
            <v>6</v>
          </cell>
          <cell r="Y108">
            <v>6</v>
          </cell>
          <cell r="Z108">
            <v>0</v>
          </cell>
          <cell r="AA108">
            <v>292</v>
          </cell>
          <cell r="AB108">
            <v>7.3</v>
          </cell>
          <cell r="AC108">
            <v>5</v>
          </cell>
        </row>
        <row r="109">
          <cell r="A109" t="str">
            <v>Thane U</v>
          </cell>
          <cell r="B109" t="str">
            <v>Qty</v>
          </cell>
          <cell r="C109">
            <v>0</v>
          </cell>
          <cell r="D109">
            <v>0</v>
          </cell>
          <cell r="E109">
            <v>0</v>
          </cell>
          <cell r="F109">
            <v>0</v>
          </cell>
          <cell r="G109">
            <v>0</v>
          </cell>
          <cell r="H109">
            <v>0</v>
          </cell>
          <cell r="I109">
            <v>1</v>
          </cell>
          <cell r="J109">
            <v>10</v>
          </cell>
          <cell r="K109">
            <v>0</v>
          </cell>
          <cell r="L109">
            <v>0</v>
          </cell>
          <cell r="M109">
            <v>0</v>
          </cell>
          <cell r="N109">
            <v>0</v>
          </cell>
          <cell r="O109">
            <v>61.12</v>
          </cell>
          <cell r="P109">
            <v>0</v>
          </cell>
          <cell r="Q109">
            <v>0</v>
          </cell>
          <cell r="R109">
            <v>0</v>
          </cell>
          <cell r="S109">
            <v>0</v>
          </cell>
          <cell r="T109">
            <v>44</v>
          </cell>
          <cell r="U109">
            <v>27.72</v>
          </cell>
          <cell r="V109">
            <v>100</v>
          </cell>
          <cell r="W109">
            <v>10</v>
          </cell>
          <cell r="X109">
            <v>0</v>
          </cell>
          <cell r="Y109">
            <v>0</v>
          </cell>
          <cell r="Z109">
            <v>0</v>
          </cell>
          <cell r="AA109">
            <v>0</v>
          </cell>
          <cell r="AB109">
            <v>0</v>
          </cell>
          <cell r="AC109">
            <v>0</v>
          </cell>
        </row>
        <row r="110">
          <cell r="A110" t="str">
            <v>Tuljapur</v>
          </cell>
          <cell r="B110" t="str">
            <v>Qty</v>
          </cell>
          <cell r="C110">
            <v>10</v>
          </cell>
          <cell r="D110">
            <v>50</v>
          </cell>
          <cell r="E110">
            <v>2</v>
          </cell>
          <cell r="F110">
            <v>3.7</v>
          </cell>
          <cell r="G110">
            <v>0</v>
          </cell>
          <cell r="H110">
            <v>0</v>
          </cell>
          <cell r="I110">
            <v>0</v>
          </cell>
          <cell r="J110">
            <v>0</v>
          </cell>
          <cell r="K110">
            <v>0</v>
          </cell>
          <cell r="L110">
            <v>0</v>
          </cell>
          <cell r="M110">
            <v>101.24</v>
          </cell>
          <cell r="N110">
            <v>0</v>
          </cell>
          <cell r="O110">
            <v>893.87</v>
          </cell>
          <cell r="P110">
            <v>0</v>
          </cell>
          <cell r="Q110">
            <v>0</v>
          </cell>
          <cell r="R110">
            <v>0</v>
          </cell>
          <cell r="S110">
            <v>0</v>
          </cell>
          <cell r="T110">
            <v>878</v>
          </cell>
          <cell r="U110">
            <v>55.314</v>
          </cell>
          <cell r="V110">
            <v>0</v>
          </cell>
          <cell r="W110">
            <v>0</v>
          </cell>
          <cell r="X110">
            <v>106.7</v>
          </cell>
          <cell r="Y110">
            <v>106.7</v>
          </cell>
          <cell r="Z110">
            <v>0</v>
          </cell>
          <cell r="AA110">
            <v>120</v>
          </cell>
          <cell r="AB110">
            <v>3</v>
          </cell>
          <cell r="AC110">
            <v>0</v>
          </cell>
        </row>
        <row r="111">
          <cell r="A111" t="str">
            <v>Udgir</v>
          </cell>
          <cell r="B111" t="str">
            <v>Qty</v>
          </cell>
          <cell r="C111">
            <v>5</v>
          </cell>
          <cell r="D111">
            <v>25</v>
          </cell>
          <cell r="E111">
            <v>0</v>
          </cell>
          <cell r="F111">
            <v>0</v>
          </cell>
          <cell r="G111">
            <v>0</v>
          </cell>
          <cell r="H111">
            <v>0</v>
          </cell>
          <cell r="I111">
            <v>0</v>
          </cell>
          <cell r="J111">
            <v>0</v>
          </cell>
          <cell r="K111">
            <v>0</v>
          </cell>
          <cell r="L111">
            <v>21</v>
          </cell>
          <cell r="M111">
            <v>56</v>
          </cell>
          <cell r="N111">
            <v>0</v>
          </cell>
          <cell r="O111">
            <v>638.4</v>
          </cell>
          <cell r="P111">
            <v>0</v>
          </cell>
          <cell r="Q111">
            <v>0</v>
          </cell>
          <cell r="R111">
            <v>0</v>
          </cell>
          <cell r="S111">
            <v>0</v>
          </cell>
          <cell r="T111">
            <v>752</v>
          </cell>
          <cell r="U111">
            <v>48.148000000000003</v>
          </cell>
          <cell r="V111">
            <v>0</v>
          </cell>
          <cell r="W111">
            <v>0</v>
          </cell>
          <cell r="X111">
            <v>545.86</v>
          </cell>
          <cell r="Y111">
            <v>487.86</v>
          </cell>
          <cell r="Z111">
            <v>58</v>
          </cell>
          <cell r="AA111">
            <v>800</v>
          </cell>
          <cell r="AB111">
            <v>20</v>
          </cell>
          <cell r="AC111">
            <v>325</v>
          </cell>
        </row>
        <row r="112">
          <cell r="A112" t="str">
            <v>Ulhasnagar I</v>
          </cell>
          <cell r="B112" t="str">
            <v>Qty</v>
          </cell>
          <cell r="C112">
            <v>0</v>
          </cell>
          <cell r="D112">
            <v>0</v>
          </cell>
          <cell r="E112">
            <v>0</v>
          </cell>
          <cell r="F112">
            <v>0</v>
          </cell>
          <cell r="G112">
            <v>0</v>
          </cell>
          <cell r="H112">
            <v>0</v>
          </cell>
          <cell r="I112">
            <v>0</v>
          </cell>
          <cell r="J112">
            <v>0</v>
          </cell>
          <cell r="K112">
            <v>1</v>
          </cell>
          <cell r="L112">
            <v>2</v>
          </cell>
          <cell r="M112">
            <v>0</v>
          </cell>
          <cell r="N112">
            <v>23</v>
          </cell>
          <cell r="O112">
            <v>0</v>
          </cell>
          <cell r="P112">
            <v>14</v>
          </cell>
          <cell r="Q112">
            <v>4.41</v>
          </cell>
          <cell r="R112">
            <v>0</v>
          </cell>
          <cell r="S112">
            <v>0</v>
          </cell>
          <cell r="T112">
            <v>0</v>
          </cell>
          <cell r="U112">
            <v>0</v>
          </cell>
          <cell r="V112">
            <v>0</v>
          </cell>
          <cell r="W112">
            <v>0</v>
          </cell>
          <cell r="X112">
            <v>0</v>
          </cell>
          <cell r="Y112">
            <v>0</v>
          </cell>
          <cell r="Z112">
            <v>0</v>
          </cell>
          <cell r="AA112">
            <v>0</v>
          </cell>
          <cell r="AB112">
            <v>0</v>
          </cell>
          <cell r="AC112">
            <v>0</v>
          </cell>
        </row>
        <row r="113">
          <cell r="A113" t="str">
            <v>Ulhasnagar II</v>
          </cell>
          <cell r="B113" t="str">
            <v>Qty</v>
          </cell>
          <cell r="C113">
            <v>0</v>
          </cell>
          <cell r="D113">
            <v>0</v>
          </cell>
          <cell r="E113">
            <v>0</v>
          </cell>
          <cell r="F113">
            <v>0</v>
          </cell>
          <cell r="G113">
            <v>0</v>
          </cell>
          <cell r="H113">
            <v>0</v>
          </cell>
          <cell r="I113">
            <v>0</v>
          </cell>
          <cell r="J113">
            <v>0</v>
          </cell>
          <cell r="K113">
            <v>0</v>
          </cell>
          <cell r="L113">
            <v>0</v>
          </cell>
          <cell r="M113">
            <v>0</v>
          </cell>
          <cell r="N113">
            <v>0</v>
          </cell>
          <cell r="O113">
            <v>16</v>
          </cell>
          <cell r="P113">
            <v>22</v>
          </cell>
          <cell r="Q113">
            <v>6.125</v>
          </cell>
          <cell r="R113">
            <v>16</v>
          </cell>
          <cell r="S113">
            <v>1.6</v>
          </cell>
          <cell r="T113">
            <v>0</v>
          </cell>
          <cell r="U113">
            <v>0</v>
          </cell>
          <cell r="V113">
            <v>0</v>
          </cell>
          <cell r="W113">
            <v>0</v>
          </cell>
          <cell r="X113">
            <v>9.26</v>
          </cell>
          <cell r="Y113">
            <v>9.26</v>
          </cell>
          <cell r="Z113">
            <v>0</v>
          </cell>
          <cell r="AA113">
            <v>100</v>
          </cell>
          <cell r="AB113">
            <v>2.5</v>
          </cell>
          <cell r="AC113">
            <v>0</v>
          </cell>
        </row>
        <row r="114">
          <cell r="A114" t="str">
            <v>Vasai</v>
          </cell>
          <cell r="B114" t="str">
            <v>Qty</v>
          </cell>
          <cell r="C114">
            <v>0</v>
          </cell>
          <cell r="D114">
            <v>0</v>
          </cell>
          <cell r="E114">
            <v>0</v>
          </cell>
          <cell r="F114">
            <v>0</v>
          </cell>
          <cell r="G114">
            <v>0</v>
          </cell>
          <cell r="H114">
            <v>0</v>
          </cell>
          <cell r="I114">
            <v>0</v>
          </cell>
          <cell r="J114">
            <v>0</v>
          </cell>
          <cell r="K114">
            <v>1</v>
          </cell>
          <cell r="L114">
            <v>4</v>
          </cell>
          <cell r="M114">
            <v>0</v>
          </cell>
          <cell r="N114">
            <v>53.8</v>
          </cell>
          <cell r="O114">
            <v>40</v>
          </cell>
          <cell r="P114">
            <v>128</v>
          </cell>
          <cell r="Q114">
            <v>30.16</v>
          </cell>
          <cell r="R114">
            <v>40</v>
          </cell>
          <cell r="S114">
            <v>2.74</v>
          </cell>
          <cell r="T114">
            <v>0</v>
          </cell>
          <cell r="U114">
            <v>0</v>
          </cell>
          <cell r="V114">
            <v>0</v>
          </cell>
          <cell r="W114">
            <v>0</v>
          </cell>
          <cell r="X114">
            <v>18.600000000000001</v>
          </cell>
          <cell r="Y114">
            <v>18.600000000000001</v>
          </cell>
          <cell r="Z114">
            <v>0</v>
          </cell>
          <cell r="AA114">
            <v>115</v>
          </cell>
          <cell r="AB114">
            <v>2.875</v>
          </cell>
          <cell r="AC114">
            <v>0</v>
          </cell>
        </row>
        <row r="115">
          <cell r="A115" t="str">
            <v>Vashi</v>
          </cell>
          <cell r="B115" t="str">
            <v>Qty</v>
          </cell>
          <cell r="C115">
            <v>3</v>
          </cell>
          <cell r="D115">
            <v>60</v>
          </cell>
          <cell r="E115">
            <v>1</v>
          </cell>
          <cell r="F115">
            <v>5</v>
          </cell>
          <cell r="G115">
            <v>1</v>
          </cell>
          <cell r="H115">
            <v>10</v>
          </cell>
          <cell r="I115">
            <v>1</v>
          </cell>
          <cell r="J115">
            <v>20</v>
          </cell>
          <cell r="K115">
            <v>0</v>
          </cell>
          <cell r="L115">
            <v>1</v>
          </cell>
          <cell r="M115">
            <v>32</v>
          </cell>
          <cell r="N115">
            <v>14.8</v>
          </cell>
          <cell r="O115">
            <v>61</v>
          </cell>
          <cell r="P115">
            <v>43</v>
          </cell>
          <cell r="Q115">
            <v>18.925000000000001</v>
          </cell>
          <cell r="R115">
            <v>28</v>
          </cell>
          <cell r="S115">
            <v>2.8</v>
          </cell>
          <cell r="T115">
            <v>38</v>
          </cell>
          <cell r="U115">
            <v>19.47</v>
          </cell>
          <cell r="V115">
            <v>70</v>
          </cell>
          <cell r="W115">
            <v>7</v>
          </cell>
          <cell r="X115">
            <v>35</v>
          </cell>
          <cell r="Y115">
            <v>35</v>
          </cell>
          <cell r="Z115">
            <v>0</v>
          </cell>
          <cell r="AA115">
            <v>140</v>
          </cell>
          <cell r="AB115">
            <v>3.5</v>
          </cell>
          <cell r="AC115">
            <v>10</v>
          </cell>
        </row>
        <row r="116">
          <cell r="A116" t="str">
            <v>Virar</v>
          </cell>
          <cell r="B116" t="str">
            <v>Qty</v>
          </cell>
          <cell r="C116">
            <v>0</v>
          </cell>
          <cell r="D116">
            <v>0</v>
          </cell>
          <cell r="E116">
            <v>0</v>
          </cell>
          <cell r="F116">
            <v>0</v>
          </cell>
          <cell r="G116">
            <v>0</v>
          </cell>
          <cell r="H116">
            <v>0</v>
          </cell>
          <cell r="I116">
            <v>0</v>
          </cell>
          <cell r="J116">
            <v>0</v>
          </cell>
          <cell r="K116">
            <v>0</v>
          </cell>
          <cell r="L116">
            <v>0</v>
          </cell>
          <cell r="M116">
            <v>0</v>
          </cell>
          <cell r="N116">
            <v>148.65</v>
          </cell>
          <cell r="O116">
            <v>0</v>
          </cell>
          <cell r="P116">
            <v>208</v>
          </cell>
          <cell r="Q116">
            <v>42.445</v>
          </cell>
          <cell r="R116">
            <v>207</v>
          </cell>
          <cell r="S116">
            <v>18.936</v>
          </cell>
          <cell r="T116">
            <v>0</v>
          </cell>
          <cell r="U116">
            <v>0</v>
          </cell>
          <cell r="V116">
            <v>0</v>
          </cell>
          <cell r="W116">
            <v>0</v>
          </cell>
          <cell r="X116">
            <v>102.9</v>
          </cell>
          <cell r="Y116">
            <v>78.900000000000006</v>
          </cell>
          <cell r="Z116">
            <v>24</v>
          </cell>
          <cell r="AA116">
            <v>198</v>
          </cell>
          <cell r="AB116">
            <v>4.95</v>
          </cell>
          <cell r="AC116">
            <v>0</v>
          </cell>
        </row>
        <row r="117">
          <cell r="A117" t="str">
            <v>Vita</v>
          </cell>
          <cell r="B117" t="str">
            <v>Qty</v>
          </cell>
          <cell r="C117">
            <v>6</v>
          </cell>
          <cell r="D117">
            <v>30</v>
          </cell>
          <cell r="E117">
            <v>2</v>
          </cell>
          <cell r="F117">
            <v>3.7</v>
          </cell>
          <cell r="G117">
            <v>5</v>
          </cell>
          <cell r="H117">
            <v>25</v>
          </cell>
          <cell r="I117">
            <v>0</v>
          </cell>
          <cell r="J117">
            <v>0</v>
          </cell>
          <cell r="K117">
            <v>0</v>
          </cell>
          <cell r="L117">
            <v>2</v>
          </cell>
          <cell r="M117">
            <v>80</v>
          </cell>
          <cell r="N117">
            <v>0</v>
          </cell>
          <cell r="O117">
            <v>206</v>
          </cell>
          <cell r="P117">
            <v>0</v>
          </cell>
          <cell r="Q117">
            <v>0</v>
          </cell>
          <cell r="R117">
            <v>0</v>
          </cell>
          <cell r="S117">
            <v>0</v>
          </cell>
          <cell r="T117">
            <v>427</v>
          </cell>
          <cell r="U117">
            <v>32.451000000000001</v>
          </cell>
          <cell r="V117">
            <v>139</v>
          </cell>
          <cell r="W117">
            <v>5.1429999999999998</v>
          </cell>
          <cell r="X117">
            <v>317</v>
          </cell>
          <cell r="Y117">
            <v>259</v>
          </cell>
          <cell r="Z117">
            <v>58</v>
          </cell>
          <cell r="AA117">
            <v>799</v>
          </cell>
          <cell r="AB117">
            <v>19.975000000000001</v>
          </cell>
          <cell r="AC117">
            <v>402</v>
          </cell>
        </row>
        <row r="118">
          <cell r="A118" t="str">
            <v>Wagle Estate</v>
          </cell>
          <cell r="B118" t="str">
            <v>Qty</v>
          </cell>
          <cell r="C118">
            <v>0</v>
          </cell>
          <cell r="D118">
            <v>0</v>
          </cell>
          <cell r="E118">
            <v>0</v>
          </cell>
          <cell r="F118">
            <v>0</v>
          </cell>
          <cell r="G118">
            <v>0</v>
          </cell>
          <cell r="H118">
            <v>0</v>
          </cell>
          <cell r="I118">
            <v>4</v>
          </cell>
          <cell r="J118">
            <v>80</v>
          </cell>
          <cell r="K118">
            <v>1</v>
          </cell>
          <cell r="L118">
            <v>0</v>
          </cell>
          <cell r="M118">
            <v>0</v>
          </cell>
          <cell r="N118">
            <v>82</v>
          </cell>
          <cell r="O118">
            <v>22.6</v>
          </cell>
          <cell r="P118">
            <v>21</v>
          </cell>
          <cell r="Q118">
            <v>13.23</v>
          </cell>
          <cell r="R118">
            <v>40</v>
          </cell>
          <cell r="S118">
            <v>4</v>
          </cell>
          <cell r="T118">
            <v>5</v>
          </cell>
          <cell r="U118">
            <v>3.15</v>
          </cell>
          <cell r="V118">
            <v>8</v>
          </cell>
          <cell r="W118">
            <v>0.8</v>
          </cell>
          <cell r="X118">
            <v>25</v>
          </cell>
          <cell r="Y118">
            <v>25</v>
          </cell>
          <cell r="Z118">
            <v>0</v>
          </cell>
          <cell r="AA118">
            <v>0</v>
          </cell>
          <cell r="AB118">
            <v>0</v>
          </cell>
          <cell r="AC118">
            <v>0</v>
          </cell>
        </row>
        <row r="119">
          <cell r="A119" t="str">
            <v>Wai</v>
          </cell>
          <cell r="B119" t="str">
            <v>Qty</v>
          </cell>
          <cell r="C119">
            <v>0</v>
          </cell>
          <cell r="D119">
            <v>0</v>
          </cell>
          <cell r="E119">
            <v>0</v>
          </cell>
          <cell r="F119">
            <v>0</v>
          </cell>
          <cell r="G119">
            <v>3</v>
          </cell>
          <cell r="H119">
            <v>15</v>
          </cell>
          <cell r="I119">
            <v>0</v>
          </cell>
          <cell r="J119">
            <v>0</v>
          </cell>
          <cell r="K119">
            <v>0</v>
          </cell>
          <cell r="L119">
            <v>2</v>
          </cell>
          <cell r="M119">
            <v>12</v>
          </cell>
          <cell r="N119">
            <v>194</v>
          </cell>
          <cell r="O119">
            <v>6.1</v>
          </cell>
          <cell r="P119">
            <v>246</v>
          </cell>
          <cell r="Q119">
            <v>17.87</v>
          </cell>
          <cell r="R119">
            <v>0</v>
          </cell>
          <cell r="S119">
            <v>0</v>
          </cell>
          <cell r="T119">
            <v>10</v>
          </cell>
          <cell r="U119">
            <v>1</v>
          </cell>
          <cell r="V119">
            <v>0</v>
          </cell>
          <cell r="W119">
            <v>0</v>
          </cell>
          <cell r="X119">
            <v>122</v>
          </cell>
          <cell r="Y119">
            <v>122</v>
          </cell>
          <cell r="Z119">
            <v>0</v>
          </cell>
          <cell r="AA119">
            <v>25</v>
          </cell>
          <cell r="AB119">
            <v>0.625</v>
          </cell>
          <cell r="AC119">
            <v>20</v>
          </cell>
        </row>
        <row r="120">
          <cell r="A120" t="str">
            <v>Wardha</v>
          </cell>
          <cell r="B120" t="str">
            <v>Qty</v>
          </cell>
          <cell r="C120">
            <v>5</v>
          </cell>
          <cell r="D120">
            <v>60</v>
          </cell>
          <cell r="E120">
            <v>0</v>
          </cell>
          <cell r="F120">
            <v>0</v>
          </cell>
          <cell r="G120">
            <v>6</v>
          </cell>
          <cell r="H120">
            <v>30</v>
          </cell>
          <cell r="I120">
            <v>0</v>
          </cell>
          <cell r="J120">
            <v>0</v>
          </cell>
          <cell r="K120">
            <v>0</v>
          </cell>
          <cell r="L120">
            <v>6</v>
          </cell>
          <cell r="M120">
            <v>64</v>
          </cell>
          <cell r="N120">
            <v>0</v>
          </cell>
          <cell r="O120">
            <v>385</v>
          </cell>
          <cell r="P120">
            <v>0</v>
          </cell>
          <cell r="Q120">
            <v>0</v>
          </cell>
          <cell r="R120">
            <v>0</v>
          </cell>
          <cell r="S120">
            <v>0</v>
          </cell>
          <cell r="T120">
            <v>508</v>
          </cell>
          <cell r="U120">
            <v>30.654</v>
          </cell>
          <cell r="V120">
            <v>0</v>
          </cell>
          <cell r="W120">
            <v>0</v>
          </cell>
          <cell r="X120">
            <v>174</v>
          </cell>
          <cell r="Y120">
            <v>157</v>
          </cell>
          <cell r="Z120">
            <v>17</v>
          </cell>
          <cell r="AA120">
            <v>90</v>
          </cell>
          <cell r="AB120">
            <v>2.25</v>
          </cell>
          <cell r="AC120">
            <v>30</v>
          </cell>
        </row>
        <row r="121">
          <cell r="A121" t="str">
            <v>Warora</v>
          </cell>
          <cell r="B121" t="str">
            <v>Qty</v>
          </cell>
          <cell r="C121">
            <v>0</v>
          </cell>
          <cell r="D121">
            <v>0</v>
          </cell>
          <cell r="E121">
            <v>0</v>
          </cell>
          <cell r="F121">
            <v>0</v>
          </cell>
          <cell r="G121">
            <v>1</v>
          </cell>
          <cell r="H121">
            <v>5</v>
          </cell>
          <cell r="I121">
            <v>0</v>
          </cell>
          <cell r="J121">
            <v>0</v>
          </cell>
          <cell r="K121">
            <v>0</v>
          </cell>
          <cell r="L121">
            <v>2</v>
          </cell>
          <cell r="M121">
            <v>0</v>
          </cell>
          <cell r="N121">
            <v>0</v>
          </cell>
          <cell r="O121">
            <v>373.96</v>
          </cell>
          <cell r="P121">
            <v>0</v>
          </cell>
          <cell r="Q121">
            <v>0</v>
          </cell>
          <cell r="R121">
            <v>0</v>
          </cell>
          <cell r="S121">
            <v>0</v>
          </cell>
          <cell r="T121">
            <v>259</v>
          </cell>
          <cell r="U121">
            <v>17.945</v>
          </cell>
          <cell r="V121">
            <v>0</v>
          </cell>
          <cell r="W121">
            <v>0</v>
          </cell>
          <cell r="X121">
            <v>124.92</v>
          </cell>
          <cell r="Y121">
            <v>74.62</v>
          </cell>
          <cell r="Z121">
            <v>50.3</v>
          </cell>
          <cell r="AA121">
            <v>100</v>
          </cell>
          <cell r="AB121">
            <v>2.5</v>
          </cell>
          <cell r="AC121">
            <v>34</v>
          </cell>
        </row>
        <row r="122">
          <cell r="A122" t="str">
            <v>Washim</v>
          </cell>
          <cell r="B122" t="str">
            <v>Qty</v>
          </cell>
          <cell r="C122">
            <v>2</v>
          </cell>
          <cell r="D122">
            <v>10</v>
          </cell>
          <cell r="E122">
            <v>0</v>
          </cell>
          <cell r="F122">
            <v>0</v>
          </cell>
          <cell r="G122">
            <v>0</v>
          </cell>
          <cell r="H122">
            <v>0</v>
          </cell>
          <cell r="I122">
            <v>0</v>
          </cell>
          <cell r="J122">
            <v>0</v>
          </cell>
          <cell r="K122">
            <v>0</v>
          </cell>
          <cell r="L122">
            <v>1</v>
          </cell>
          <cell r="M122">
            <v>24</v>
          </cell>
          <cell r="N122">
            <v>0</v>
          </cell>
          <cell r="O122">
            <v>575</v>
          </cell>
          <cell r="P122">
            <v>0</v>
          </cell>
          <cell r="Q122">
            <v>0</v>
          </cell>
          <cell r="R122">
            <v>0</v>
          </cell>
          <cell r="S122">
            <v>0</v>
          </cell>
          <cell r="T122">
            <v>909</v>
          </cell>
          <cell r="U122">
            <v>72.066999999999993</v>
          </cell>
          <cell r="V122">
            <v>0</v>
          </cell>
          <cell r="W122">
            <v>0</v>
          </cell>
          <cell r="X122">
            <v>100</v>
          </cell>
          <cell r="Y122">
            <v>100</v>
          </cell>
          <cell r="Z122">
            <v>0</v>
          </cell>
          <cell r="AA122">
            <v>100</v>
          </cell>
          <cell r="AB122">
            <v>2.5</v>
          </cell>
          <cell r="AC122">
            <v>60</v>
          </cell>
        </row>
        <row r="123">
          <cell r="A123" t="str">
            <v>Yavatmal</v>
          </cell>
          <cell r="B123" t="str">
            <v>Qty</v>
          </cell>
          <cell r="C123">
            <v>7</v>
          </cell>
          <cell r="D123">
            <v>35</v>
          </cell>
          <cell r="E123">
            <v>0</v>
          </cell>
          <cell r="F123">
            <v>0</v>
          </cell>
          <cell r="G123">
            <v>1</v>
          </cell>
          <cell r="H123">
            <v>5</v>
          </cell>
          <cell r="I123">
            <v>0</v>
          </cell>
          <cell r="J123">
            <v>0</v>
          </cell>
          <cell r="K123">
            <v>0</v>
          </cell>
          <cell r="L123">
            <v>11</v>
          </cell>
          <cell r="M123">
            <v>93.5</v>
          </cell>
          <cell r="N123">
            <v>0</v>
          </cell>
          <cell r="O123">
            <v>365.4</v>
          </cell>
          <cell r="P123">
            <v>0</v>
          </cell>
          <cell r="Q123">
            <v>0</v>
          </cell>
          <cell r="R123">
            <v>0</v>
          </cell>
          <cell r="S123">
            <v>0</v>
          </cell>
          <cell r="T123">
            <v>502</v>
          </cell>
          <cell r="U123">
            <v>34.920999999999999</v>
          </cell>
          <cell r="V123">
            <v>80</v>
          </cell>
          <cell r="W123">
            <v>2.96</v>
          </cell>
          <cell r="X123">
            <v>116.9</v>
          </cell>
          <cell r="Y123">
            <v>106.9</v>
          </cell>
          <cell r="Z123">
            <v>10</v>
          </cell>
          <cell r="AA123">
            <v>75</v>
          </cell>
          <cell r="AB123">
            <v>1.875</v>
          </cell>
          <cell r="AC123">
            <v>20</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 val="SPANCO"/>
      <sheetName val="SPANCO (2)"/>
    </sheetNames>
    <sheetDataSet>
      <sheetData sheetId="0" refreshError="1"/>
      <sheetData sheetId="1" refreshError="1"/>
      <sheetData sheetId="2">
        <row r="3">
          <cell r="B3">
            <v>4297001</v>
          </cell>
          <cell r="C3" t="str">
            <v>Bad NT</v>
          </cell>
          <cell r="D3" t="str">
            <v>AKOLA NAKA</v>
          </cell>
          <cell r="E3" t="str">
            <v>220KV KONDESHWAR</v>
          </cell>
          <cell r="F3" t="str">
            <v>BD(NT)</v>
          </cell>
          <cell r="G3">
            <v>204</v>
          </cell>
          <cell r="H3">
            <v>100</v>
          </cell>
        </row>
        <row r="4">
          <cell r="B4">
            <v>4297002</v>
          </cell>
          <cell r="C4" t="str">
            <v>Bad NT</v>
          </cell>
          <cell r="D4" t="str">
            <v>NAWATHE WADI</v>
          </cell>
          <cell r="E4" t="str">
            <v>220KV KONDESHWAR</v>
          </cell>
          <cell r="F4" t="str">
            <v>BD(NT)</v>
          </cell>
          <cell r="G4">
            <v>204</v>
          </cell>
          <cell r="H4">
            <v>100</v>
          </cell>
        </row>
        <row r="5">
          <cell r="B5">
            <v>4297003</v>
          </cell>
          <cell r="C5" t="str">
            <v>Bad NT</v>
          </cell>
          <cell r="D5" t="str">
            <v xml:space="preserve">WARUDA GAOTHAN </v>
          </cell>
          <cell r="E5" t="str">
            <v>220KV KONDESHWAR</v>
          </cell>
          <cell r="F5" t="str">
            <v>BD(NT)</v>
          </cell>
          <cell r="G5">
            <v>204</v>
          </cell>
          <cell r="H5">
            <v>100</v>
          </cell>
        </row>
        <row r="6">
          <cell r="B6">
            <v>4297004</v>
          </cell>
          <cell r="C6" t="str">
            <v>Bad NT</v>
          </cell>
          <cell r="D6" t="str">
            <v>WARUDA  AG</v>
          </cell>
          <cell r="E6" t="str">
            <v>220KV KONDESHWAR</v>
          </cell>
          <cell r="F6" t="str">
            <v>BD(NT)</v>
          </cell>
          <cell r="G6">
            <v>204</v>
          </cell>
          <cell r="H6">
            <v>100</v>
          </cell>
        </row>
        <row r="7">
          <cell r="B7">
            <v>4297005</v>
          </cell>
          <cell r="C7" t="str">
            <v>Bad NT</v>
          </cell>
          <cell r="D7" t="str">
            <v>SHIVSHANKAR OIL MILL</v>
          </cell>
          <cell r="E7" t="str">
            <v>220KV KONDESHWAR</v>
          </cell>
          <cell r="F7" t="str">
            <v>BD(NT)</v>
          </cell>
          <cell r="G7">
            <v>204</v>
          </cell>
          <cell r="H7">
            <v>200</v>
          </cell>
        </row>
        <row r="8">
          <cell r="B8">
            <v>4297006</v>
          </cell>
          <cell r="C8" t="str">
            <v>Bad NT</v>
          </cell>
          <cell r="D8" t="str">
            <v>GANESH OIL MILL</v>
          </cell>
          <cell r="E8" t="str">
            <v>220KV KONDESHWAR</v>
          </cell>
          <cell r="F8" t="str">
            <v>BD(NT)</v>
          </cell>
          <cell r="G8">
            <v>204</v>
          </cell>
          <cell r="H8">
            <v>200</v>
          </cell>
        </row>
        <row r="9">
          <cell r="B9">
            <v>4297007</v>
          </cell>
          <cell r="C9" t="str">
            <v>Bad NT</v>
          </cell>
          <cell r="D9" t="str">
            <v>POWER HOUSE1</v>
          </cell>
          <cell r="E9" t="str">
            <v>220KV KONDESHWAR</v>
          </cell>
          <cell r="F9" t="str">
            <v>BD(NT)</v>
          </cell>
          <cell r="G9">
            <v>204</v>
          </cell>
          <cell r="H9">
            <v>100</v>
          </cell>
        </row>
        <row r="10">
          <cell r="B10">
            <v>4297008</v>
          </cell>
          <cell r="C10" t="str">
            <v>Bad NT</v>
          </cell>
          <cell r="D10" t="str">
            <v>POWER HOUSE2</v>
          </cell>
          <cell r="E10" t="str">
            <v>220KV KONDESHWAR</v>
          </cell>
          <cell r="F10" t="str">
            <v>BD(NT)</v>
          </cell>
          <cell r="G10">
            <v>204</v>
          </cell>
          <cell r="H10">
            <v>100</v>
          </cell>
        </row>
        <row r="11">
          <cell r="B11">
            <v>4297009</v>
          </cell>
          <cell r="C11" t="str">
            <v>Bad NT</v>
          </cell>
          <cell r="D11" t="str">
            <v>WEEKLY MARKET</v>
          </cell>
          <cell r="E11" t="str">
            <v>220KV KONDESHWAR</v>
          </cell>
          <cell r="F11" t="str">
            <v>BD(NT)</v>
          </cell>
          <cell r="G11">
            <v>204</v>
          </cell>
          <cell r="H11">
            <v>200</v>
          </cell>
        </row>
        <row r="12">
          <cell r="B12">
            <v>4297010</v>
          </cell>
          <cell r="C12" t="str">
            <v>Bad NT</v>
          </cell>
          <cell r="D12" t="str">
            <v>ADIVASI NAGAR</v>
          </cell>
          <cell r="E12" t="str">
            <v>220KV KONDESHWAR</v>
          </cell>
          <cell r="F12" t="str">
            <v>BD(NT)</v>
          </cell>
          <cell r="G12">
            <v>204</v>
          </cell>
          <cell r="H12">
            <v>200</v>
          </cell>
        </row>
        <row r="13">
          <cell r="B13">
            <v>4297011</v>
          </cell>
          <cell r="C13" t="str">
            <v>Bad NT</v>
          </cell>
          <cell r="D13" t="str">
            <v>SINDHI CAMP</v>
          </cell>
          <cell r="E13" t="str">
            <v>220KV KONDESHWAR</v>
          </cell>
          <cell r="F13" t="str">
            <v>BD(NT)</v>
          </cell>
          <cell r="G13">
            <v>204</v>
          </cell>
          <cell r="H13">
            <v>200</v>
          </cell>
        </row>
        <row r="14">
          <cell r="B14">
            <v>4297013</v>
          </cell>
          <cell r="C14" t="str">
            <v>Bad NT</v>
          </cell>
          <cell r="D14" t="str">
            <v>SHIVAJI NAGAR</v>
          </cell>
          <cell r="E14" t="str">
            <v>220KV KONDESHWAR</v>
          </cell>
          <cell r="F14" t="str">
            <v>BD(NT)</v>
          </cell>
          <cell r="G14">
            <v>204</v>
          </cell>
          <cell r="H14">
            <v>100</v>
          </cell>
        </row>
        <row r="15">
          <cell r="B15">
            <v>4297014</v>
          </cell>
          <cell r="C15" t="str">
            <v>Bad NT</v>
          </cell>
          <cell r="D15" t="str">
            <v>CHANDNI CHOUCK</v>
          </cell>
          <cell r="E15" t="str">
            <v>220KV KONDESHWAR</v>
          </cell>
          <cell r="F15" t="str">
            <v>BD(NT)</v>
          </cell>
          <cell r="G15">
            <v>204</v>
          </cell>
          <cell r="H15">
            <v>200</v>
          </cell>
        </row>
        <row r="16">
          <cell r="B16">
            <v>4297015</v>
          </cell>
          <cell r="C16" t="str">
            <v>Bad NT</v>
          </cell>
          <cell r="D16" t="str">
            <v>WATER WORKS</v>
          </cell>
          <cell r="E16" t="str">
            <v>220KV KONDESHWAR</v>
          </cell>
          <cell r="F16" t="str">
            <v>BD(NT)</v>
          </cell>
          <cell r="G16">
            <v>204</v>
          </cell>
          <cell r="H16">
            <v>100</v>
          </cell>
        </row>
        <row r="17">
          <cell r="B17">
            <v>4297016</v>
          </cell>
          <cell r="C17" t="str">
            <v>Bad NT</v>
          </cell>
          <cell r="D17" t="str">
            <v>S.T. DEPOT</v>
          </cell>
          <cell r="E17" t="str">
            <v>220KV KONDESHWAR</v>
          </cell>
          <cell r="F17" t="str">
            <v>BD(NT)</v>
          </cell>
          <cell r="G17">
            <v>204</v>
          </cell>
          <cell r="H17">
            <v>100</v>
          </cell>
        </row>
        <row r="18">
          <cell r="B18">
            <v>4297017</v>
          </cell>
          <cell r="C18" t="str">
            <v>Bad NT</v>
          </cell>
          <cell r="D18" t="str">
            <v>MHADA</v>
          </cell>
          <cell r="E18" t="str">
            <v>220KV KONDESHWAR</v>
          </cell>
          <cell r="F18" t="str">
            <v>BD(NT)</v>
          </cell>
          <cell r="G18">
            <v>204</v>
          </cell>
          <cell r="H18">
            <v>100</v>
          </cell>
        </row>
        <row r="19">
          <cell r="B19">
            <v>4297018</v>
          </cell>
          <cell r="C19" t="str">
            <v>Bad NT</v>
          </cell>
          <cell r="D19" t="str">
            <v>PAWAN NAGAR</v>
          </cell>
          <cell r="E19" t="str">
            <v>220KV KONDESHWAR</v>
          </cell>
          <cell r="F19" t="str">
            <v>BD(NT)</v>
          </cell>
          <cell r="G19">
            <v>204</v>
          </cell>
          <cell r="H19">
            <v>100</v>
          </cell>
        </row>
        <row r="20">
          <cell r="B20">
            <v>4297019</v>
          </cell>
          <cell r="C20" t="str">
            <v>Bad NT</v>
          </cell>
          <cell r="D20" t="str">
            <v>SANTOSHI MATA</v>
          </cell>
          <cell r="E20" t="str">
            <v>220KV KONDESHWAR</v>
          </cell>
          <cell r="F20" t="str">
            <v>BD(NT)</v>
          </cell>
          <cell r="G20">
            <v>204</v>
          </cell>
          <cell r="H20">
            <v>100</v>
          </cell>
        </row>
        <row r="21">
          <cell r="B21">
            <v>4297020</v>
          </cell>
          <cell r="C21" t="str">
            <v>Bad NT</v>
          </cell>
          <cell r="D21" t="str">
            <v>WARUDA NEW</v>
          </cell>
          <cell r="E21" t="str">
            <v>220KV KONDESHWAR</v>
          </cell>
          <cell r="F21" t="str">
            <v>BD(NT)</v>
          </cell>
          <cell r="G21">
            <v>204</v>
          </cell>
          <cell r="H21">
            <v>100</v>
          </cell>
        </row>
        <row r="22">
          <cell r="B22">
            <v>4297021</v>
          </cell>
          <cell r="C22" t="str">
            <v>Bad NT</v>
          </cell>
          <cell r="D22" t="str">
            <v>GANDHI MARKET</v>
          </cell>
          <cell r="E22" t="str">
            <v>220KV KONDESHWAR</v>
          </cell>
          <cell r="F22" t="str">
            <v>BD(NT)</v>
          </cell>
          <cell r="G22">
            <v>204</v>
          </cell>
          <cell r="H22">
            <v>200</v>
          </cell>
        </row>
        <row r="23">
          <cell r="B23">
            <v>4297022</v>
          </cell>
          <cell r="C23" t="str">
            <v>Bad NT</v>
          </cell>
          <cell r="D23" t="str">
            <v>AZAD URDU HIGH. SCHOOL</v>
          </cell>
          <cell r="E23" t="str">
            <v>220KV KONDESHWAR</v>
          </cell>
          <cell r="F23" t="str">
            <v>BD(NT)</v>
          </cell>
          <cell r="G23">
            <v>204</v>
          </cell>
          <cell r="H23">
            <v>200</v>
          </cell>
        </row>
        <row r="24">
          <cell r="B24">
            <v>4297023</v>
          </cell>
          <cell r="C24" t="str">
            <v>Bad NT</v>
          </cell>
          <cell r="D24" t="str">
            <v>MAHAVIR DHARMASHALA</v>
          </cell>
          <cell r="E24" t="str">
            <v>220KV KONDESHWAR</v>
          </cell>
          <cell r="F24" t="str">
            <v>BD(NT)</v>
          </cell>
          <cell r="G24">
            <v>204</v>
          </cell>
          <cell r="H24">
            <v>200</v>
          </cell>
        </row>
        <row r="25">
          <cell r="B25">
            <v>4297024</v>
          </cell>
          <cell r="C25" t="str">
            <v>Bad NT</v>
          </cell>
          <cell r="D25" t="str">
            <v>LADDHA PLOT</v>
          </cell>
          <cell r="E25" t="str">
            <v>220KV KONDESHWAR</v>
          </cell>
          <cell r="F25" t="str">
            <v>BD(NT)</v>
          </cell>
          <cell r="G25">
            <v>204</v>
          </cell>
          <cell r="H25">
            <v>200</v>
          </cell>
        </row>
        <row r="26">
          <cell r="B26">
            <v>4297025</v>
          </cell>
          <cell r="C26" t="str">
            <v>Bad NT</v>
          </cell>
          <cell r="D26" t="str">
            <v>LAKADGANJ</v>
          </cell>
          <cell r="E26" t="str">
            <v>220KV KONDESHWAR</v>
          </cell>
          <cell r="F26" t="str">
            <v>BD(NT)</v>
          </cell>
          <cell r="G26">
            <v>204</v>
          </cell>
          <cell r="H26">
            <v>100</v>
          </cell>
        </row>
        <row r="27">
          <cell r="B27">
            <v>4297026</v>
          </cell>
          <cell r="C27" t="str">
            <v>Bad NT</v>
          </cell>
          <cell r="D27" t="str">
            <v>INDIRA GADHI NAGAR</v>
          </cell>
          <cell r="E27" t="str">
            <v>220KV KONDESHWAR</v>
          </cell>
          <cell r="F27" t="str">
            <v>BD(NT)</v>
          </cell>
          <cell r="G27">
            <v>204</v>
          </cell>
          <cell r="H27">
            <v>200</v>
          </cell>
        </row>
        <row r="28">
          <cell r="B28">
            <v>4297027</v>
          </cell>
          <cell r="C28" t="str">
            <v>Bad NT</v>
          </cell>
          <cell r="D28" t="str">
            <v>SHRIRAM DAL MILL</v>
          </cell>
          <cell r="E28" t="str">
            <v>220KV KONDESHWAR</v>
          </cell>
          <cell r="F28" t="str">
            <v>BD(NT)</v>
          </cell>
          <cell r="G28">
            <v>204</v>
          </cell>
          <cell r="H28">
            <v>200</v>
          </cell>
        </row>
        <row r="29">
          <cell r="B29">
            <v>4297028</v>
          </cell>
          <cell r="C29" t="str">
            <v>Bad NT</v>
          </cell>
          <cell r="D29" t="str">
            <v>MILL CHAL</v>
          </cell>
          <cell r="E29" t="str">
            <v>220KV KONDESHWAR</v>
          </cell>
          <cell r="F29" t="str">
            <v>BD(OT)</v>
          </cell>
          <cell r="G29">
            <v>204</v>
          </cell>
          <cell r="H29">
            <v>200</v>
          </cell>
        </row>
        <row r="30">
          <cell r="B30">
            <v>4297029</v>
          </cell>
          <cell r="C30" t="str">
            <v>Bad NT</v>
          </cell>
          <cell r="D30" t="str">
            <v>DATTA MANDIR</v>
          </cell>
          <cell r="E30" t="str">
            <v>220KV KONDESHWAR</v>
          </cell>
          <cell r="F30" t="str">
            <v>BD(NT)</v>
          </cell>
          <cell r="G30">
            <v>204</v>
          </cell>
          <cell r="H30">
            <v>200</v>
          </cell>
        </row>
        <row r="31">
          <cell r="B31">
            <v>4297030</v>
          </cell>
          <cell r="C31" t="str">
            <v>Bad NT</v>
          </cell>
          <cell r="D31" t="str">
            <v>R.P.F. COLONY</v>
          </cell>
          <cell r="E31" t="str">
            <v>220KV KONDESHWAR</v>
          </cell>
          <cell r="F31" t="str">
            <v>BD(NT)</v>
          </cell>
          <cell r="G31">
            <v>204</v>
          </cell>
          <cell r="H31">
            <v>100</v>
          </cell>
        </row>
        <row r="32">
          <cell r="B32">
            <v>4297031</v>
          </cell>
          <cell r="C32" t="str">
            <v>Bad NT</v>
          </cell>
          <cell r="D32" t="str">
            <v>SHIVAJI FAIL</v>
          </cell>
          <cell r="E32" t="str">
            <v>220KV KONDESHWAR</v>
          </cell>
          <cell r="F32" t="str">
            <v>BD(NT)</v>
          </cell>
          <cell r="G32">
            <v>204</v>
          </cell>
          <cell r="H32">
            <v>100</v>
          </cell>
        </row>
        <row r="33">
          <cell r="B33">
            <v>4297032</v>
          </cell>
          <cell r="C33" t="str">
            <v>Bad NT</v>
          </cell>
          <cell r="D33" t="str">
            <v>MATOSHRI COMPLEX</v>
          </cell>
          <cell r="E33" t="str">
            <v>220KV KONDESHWAR</v>
          </cell>
          <cell r="F33" t="str">
            <v>BD(NT)</v>
          </cell>
          <cell r="G33">
            <v>204</v>
          </cell>
          <cell r="H33">
            <v>100</v>
          </cell>
        </row>
        <row r="34">
          <cell r="B34">
            <v>4297033</v>
          </cell>
          <cell r="C34" t="str">
            <v>Bad NT</v>
          </cell>
          <cell r="D34" t="str">
            <v>TELEPHONE EXCHANGE</v>
          </cell>
          <cell r="E34" t="str">
            <v>220KV KONDESHWAR</v>
          </cell>
          <cell r="F34" t="str">
            <v>BD(NT)</v>
          </cell>
          <cell r="G34">
            <v>204</v>
          </cell>
          <cell r="H34">
            <v>100</v>
          </cell>
        </row>
        <row r="35">
          <cell r="B35">
            <v>4297034</v>
          </cell>
          <cell r="C35" t="str">
            <v>Bad NT</v>
          </cell>
          <cell r="D35" t="str">
            <v xml:space="preserve">NAWATHE NEW </v>
          </cell>
          <cell r="E35" t="str">
            <v>220KV KONDESHWAR</v>
          </cell>
          <cell r="F35" t="str">
            <v>BD(NT)</v>
          </cell>
          <cell r="G35">
            <v>204</v>
          </cell>
          <cell r="H35">
            <v>100</v>
          </cell>
        </row>
        <row r="36">
          <cell r="B36">
            <v>4297036</v>
          </cell>
          <cell r="C36" t="str">
            <v>Bad NT</v>
          </cell>
          <cell r="D36" t="str">
            <v>SADHANA KRUSHI KENDRA</v>
          </cell>
          <cell r="E36" t="str">
            <v>33KV BADNERA</v>
          </cell>
          <cell r="F36" t="str">
            <v>UTTAM SARA</v>
          </cell>
          <cell r="G36">
            <v>201</v>
          </cell>
          <cell r="H36">
            <v>100</v>
          </cell>
        </row>
        <row r="37">
          <cell r="B37">
            <v>4297038</v>
          </cell>
          <cell r="C37" t="str">
            <v>Bad NT</v>
          </cell>
          <cell r="D37" t="str">
            <v>JAI HIND COMPLEX</v>
          </cell>
          <cell r="E37" t="str">
            <v>220KV KONDESHWAR</v>
          </cell>
          <cell r="F37" t="str">
            <v>BD(NT)</v>
          </cell>
          <cell r="G37">
            <v>204</v>
          </cell>
          <cell r="H37">
            <v>63</v>
          </cell>
        </row>
        <row r="38">
          <cell r="B38">
            <v>4297039</v>
          </cell>
          <cell r="C38" t="str">
            <v>Bad NT</v>
          </cell>
          <cell r="D38" t="str">
            <v xml:space="preserve">GULAB CHAND </v>
          </cell>
          <cell r="E38" t="str">
            <v>220KV KONDESHWAR</v>
          </cell>
          <cell r="F38" t="str">
            <v>BD(NT)</v>
          </cell>
          <cell r="G38">
            <v>204</v>
          </cell>
          <cell r="H38">
            <v>100</v>
          </cell>
        </row>
        <row r="39">
          <cell r="B39">
            <v>4297040</v>
          </cell>
          <cell r="C39" t="str">
            <v>Bad NT</v>
          </cell>
          <cell r="D39" t="str">
            <v>SHARDA NAGAR</v>
          </cell>
          <cell r="E39" t="str">
            <v>220KV KONDESHWAR</v>
          </cell>
          <cell r="F39" t="str">
            <v>BD(NT)</v>
          </cell>
          <cell r="G39">
            <v>204</v>
          </cell>
          <cell r="H39">
            <v>100</v>
          </cell>
        </row>
        <row r="40">
          <cell r="B40">
            <v>4297041</v>
          </cell>
          <cell r="C40" t="str">
            <v>Bad NT</v>
          </cell>
          <cell r="D40" t="str">
            <v>GAJANAN  NAGAR</v>
          </cell>
          <cell r="E40" t="str">
            <v>220KV KONDESHWAR</v>
          </cell>
          <cell r="F40" t="str">
            <v>BD(NT)</v>
          </cell>
          <cell r="G40">
            <v>204</v>
          </cell>
          <cell r="H40">
            <v>100</v>
          </cell>
        </row>
        <row r="41">
          <cell r="B41">
            <v>4297042</v>
          </cell>
          <cell r="C41" t="str">
            <v>Bad NT</v>
          </cell>
          <cell r="D41" t="str">
            <v>PAWAN NAGAR NO-II</v>
          </cell>
          <cell r="E41" t="str">
            <v>220KV KONDESHWAR</v>
          </cell>
          <cell r="F41" t="str">
            <v>BD(NT)</v>
          </cell>
          <cell r="G41">
            <v>204</v>
          </cell>
          <cell r="H41">
            <v>100</v>
          </cell>
        </row>
        <row r="42">
          <cell r="B42">
            <v>4297043</v>
          </cell>
          <cell r="C42" t="str">
            <v>Bad NT</v>
          </cell>
          <cell r="D42" t="str">
            <v>HARWANI</v>
          </cell>
          <cell r="E42" t="str">
            <v>220KV KONDESHWAR</v>
          </cell>
          <cell r="F42" t="str">
            <v>BD(NT)</v>
          </cell>
          <cell r="G42">
            <v>204</v>
          </cell>
          <cell r="H42">
            <v>100</v>
          </cell>
        </row>
        <row r="43">
          <cell r="B43">
            <v>4297044</v>
          </cell>
          <cell r="C43" t="str">
            <v>Bad NT</v>
          </cell>
          <cell r="D43" t="str">
            <v>RAJESHWARI HIGH SCHOOL</v>
          </cell>
          <cell r="E43" t="str">
            <v>220KV KONDESHWAR</v>
          </cell>
          <cell r="F43" t="str">
            <v>BD(NT)</v>
          </cell>
          <cell r="G43">
            <v>204</v>
          </cell>
          <cell r="H43">
            <v>100</v>
          </cell>
        </row>
        <row r="44">
          <cell r="B44">
            <v>4297045</v>
          </cell>
          <cell r="C44" t="str">
            <v>Bad NT</v>
          </cell>
          <cell r="D44" t="str">
            <v>SINDHI CAMP NO-II</v>
          </cell>
          <cell r="E44" t="str">
            <v>220KV KONDESHWAR</v>
          </cell>
          <cell r="F44" t="str">
            <v>BD(NT)</v>
          </cell>
          <cell r="G44">
            <v>204</v>
          </cell>
          <cell r="H44">
            <v>100</v>
          </cell>
        </row>
        <row r="45">
          <cell r="B45">
            <v>4297046</v>
          </cell>
          <cell r="C45" t="str">
            <v>Bad NT</v>
          </cell>
          <cell r="D45" t="str">
            <v>JANAK RESIDENCY</v>
          </cell>
          <cell r="E45" t="str">
            <v>220KV KONDESHWAR</v>
          </cell>
          <cell r="F45" t="str">
            <v>BD(NT)</v>
          </cell>
          <cell r="G45">
            <v>204</v>
          </cell>
          <cell r="H45">
            <v>100</v>
          </cell>
        </row>
        <row r="46">
          <cell r="B46">
            <v>4297047</v>
          </cell>
          <cell r="C46" t="str">
            <v>Bad NT</v>
          </cell>
          <cell r="D46" t="str">
            <v>ADWASI NAGAR NO 2</v>
          </cell>
          <cell r="E46" t="str">
            <v>220KV KONDESHWAR</v>
          </cell>
          <cell r="F46" t="str">
            <v>BD(NT)</v>
          </cell>
          <cell r="G46">
            <v>204</v>
          </cell>
          <cell r="H46">
            <v>100</v>
          </cell>
        </row>
        <row r="47">
          <cell r="B47">
            <v>4297048</v>
          </cell>
          <cell r="C47" t="str">
            <v>Bad NT</v>
          </cell>
          <cell r="D47" t="str">
            <v>SADHANA KRUSHI II</v>
          </cell>
          <cell r="E47" t="str">
            <v>220KV KONDESHWAR</v>
          </cell>
          <cell r="F47" t="str">
            <v>BD(NT)</v>
          </cell>
          <cell r="G47">
            <v>204</v>
          </cell>
          <cell r="H47">
            <v>100</v>
          </cell>
        </row>
        <row r="48">
          <cell r="B48">
            <v>4297049</v>
          </cell>
          <cell r="C48" t="str">
            <v>Bad NT</v>
          </cell>
          <cell r="D48" t="str">
            <v>SHRIRAM DAL MILL 2</v>
          </cell>
          <cell r="E48" t="str">
            <v>220KV KONDESHWAR</v>
          </cell>
          <cell r="F48" t="str">
            <v>BD(NT)</v>
          </cell>
          <cell r="G48">
            <v>204</v>
          </cell>
          <cell r="H48">
            <v>100</v>
          </cell>
        </row>
        <row r="49">
          <cell r="B49">
            <v>4297050</v>
          </cell>
          <cell r="C49" t="str">
            <v>Bad NT</v>
          </cell>
          <cell r="D49" t="str">
            <v>ASHOK NAGAR</v>
          </cell>
          <cell r="E49" t="str">
            <v>220KV KONDESHWAR</v>
          </cell>
          <cell r="F49" t="str">
            <v>BD(NT)</v>
          </cell>
          <cell r="G49">
            <v>204</v>
          </cell>
          <cell r="H49">
            <v>100</v>
          </cell>
        </row>
        <row r="50">
          <cell r="B50">
            <v>4297053</v>
          </cell>
          <cell r="C50" t="str">
            <v>Bad NT</v>
          </cell>
          <cell r="D50" t="str">
            <v>SUBASH CHOUCK</v>
          </cell>
          <cell r="E50" t="str">
            <v>220KV KONDESHWAR</v>
          </cell>
          <cell r="F50" t="str">
            <v>BD(NT)</v>
          </cell>
          <cell r="G50">
            <v>204</v>
          </cell>
          <cell r="H50">
            <v>100</v>
          </cell>
        </row>
        <row r="51">
          <cell r="B51">
            <v>4297054</v>
          </cell>
          <cell r="C51" t="str">
            <v>Bad NT</v>
          </cell>
          <cell r="D51" t="str">
            <v>RDIK AT MILLCHAL</v>
          </cell>
          <cell r="E51" t="str">
            <v>220KV KONDESHWAR</v>
          </cell>
          <cell r="F51" t="str">
            <v>BD(OT)</v>
          </cell>
          <cell r="G51">
            <v>203</v>
          </cell>
          <cell r="H51">
            <v>100</v>
          </cell>
        </row>
        <row r="52">
          <cell r="B52">
            <v>4297101</v>
          </cell>
          <cell r="C52" t="str">
            <v>Bad NT</v>
          </cell>
          <cell r="D52" t="str">
            <v>SHIRBHATE LOAN</v>
          </cell>
          <cell r="E52" t="str">
            <v>220KV KONDESHWAR</v>
          </cell>
          <cell r="F52" t="str">
            <v>BD(NT)</v>
          </cell>
          <cell r="G52">
            <v>204</v>
          </cell>
          <cell r="H52">
            <v>100</v>
          </cell>
        </row>
        <row r="53">
          <cell r="B53">
            <v>4297102</v>
          </cell>
          <cell r="C53" t="str">
            <v>Bad NT</v>
          </cell>
          <cell r="D53" t="str">
            <v>LADDHA PLOT II</v>
          </cell>
          <cell r="E53" t="str">
            <v>220KV KONDESHWAR</v>
          </cell>
          <cell r="F53" t="str">
            <v>BD(NT)</v>
          </cell>
          <cell r="G53">
            <v>204</v>
          </cell>
          <cell r="H53">
            <v>100</v>
          </cell>
        </row>
        <row r="54">
          <cell r="B54">
            <v>4297103</v>
          </cell>
          <cell r="C54" t="str">
            <v>MIDC</v>
          </cell>
          <cell r="D54" t="str">
            <v>TODI RUBBER</v>
          </cell>
          <cell r="E54" t="str">
            <v>66KV MIDC</v>
          </cell>
          <cell r="F54" t="str">
            <v>MIDC-II</v>
          </cell>
          <cell r="G54">
            <v>202</v>
          </cell>
          <cell r="H54">
            <v>100</v>
          </cell>
        </row>
        <row r="55">
          <cell r="B55">
            <v>4297104</v>
          </cell>
          <cell r="C55" t="str">
            <v>MIDC</v>
          </cell>
          <cell r="D55" t="str">
            <v>DIMPLE INDUSTRY</v>
          </cell>
          <cell r="E55" t="str">
            <v>66KV MIDC</v>
          </cell>
          <cell r="F55" t="str">
            <v>MIDC-II</v>
          </cell>
          <cell r="G55">
            <v>202</v>
          </cell>
          <cell r="H55">
            <v>200</v>
          </cell>
        </row>
        <row r="56">
          <cell r="B56">
            <v>4297105</v>
          </cell>
          <cell r="C56" t="str">
            <v>MIDC</v>
          </cell>
          <cell r="D56" t="str">
            <v>JATARIYA INDUSTRY</v>
          </cell>
          <cell r="E56" t="str">
            <v>66KV MIDC</v>
          </cell>
          <cell r="F56" t="str">
            <v>MIDC-II</v>
          </cell>
          <cell r="G56">
            <v>202</v>
          </cell>
          <cell r="H56">
            <v>100</v>
          </cell>
        </row>
        <row r="57">
          <cell r="B57">
            <v>4297106</v>
          </cell>
          <cell r="C57" t="str">
            <v>MIDC</v>
          </cell>
          <cell r="D57" t="str">
            <v>CHANDIRAM ELECTRICAL</v>
          </cell>
          <cell r="E57" t="str">
            <v>66KV MIDC</v>
          </cell>
          <cell r="F57" t="str">
            <v>MIDC-II</v>
          </cell>
          <cell r="G57">
            <v>202</v>
          </cell>
          <cell r="H57">
            <v>200</v>
          </cell>
        </row>
        <row r="58">
          <cell r="B58">
            <v>4297107</v>
          </cell>
          <cell r="C58" t="str">
            <v>MIDC</v>
          </cell>
          <cell r="D58" t="str">
            <v>GURUKRIPA ELECTRICALS</v>
          </cell>
          <cell r="E58" t="str">
            <v>66KV MIDC</v>
          </cell>
          <cell r="F58" t="str">
            <v>MIDC-II</v>
          </cell>
          <cell r="G58">
            <v>202</v>
          </cell>
          <cell r="H58">
            <v>315</v>
          </cell>
        </row>
        <row r="59">
          <cell r="B59">
            <v>4297108</v>
          </cell>
          <cell r="C59" t="str">
            <v>MIDC</v>
          </cell>
          <cell r="D59" t="str">
            <v>BHAGWAN OIL MILL</v>
          </cell>
          <cell r="E59" t="str">
            <v>66KV MIDC</v>
          </cell>
          <cell r="F59" t="str">
            <v>MIDC-II</v>
          </cell>
          <cell r="G59">
            <v>202</v>
          </cell>
          <cell r="H59">
            <v>200</v>
          </cell>
        </row>
        <row r="60">
          <cell r="B60">
            <v>4297109</v>
          </cell>
          <cell r="C60" t="str">
            <v>MIDC</v>
          </cell>
          <cell r="D60" t="str">
            <v>JAGDISH OIL MILL</v>
          </cell>
          <cell r="E60" t="str">
            <v>66KV MIDC</v>
          </cell>
          <cell r="F60" t="str">
            <v>MIDC-II</v>
          </cell>
          <cell r="G60">
            <v>202</v>
          </cell>
          <cell r="H60">
            <v>630</v>
          </cell>
        </row>
        <row r="61">
          <cell r="B61">
            <v>4297110</v>
          </cell>
          <cell r="C61" t="str">
            <v>MIDC</v>
          </cell>
          <cell r="D61" t="str">
            <v>KARESHIYA INDUSTRIES</v>
          </cell>
          <cell r="E61" t="str">
            <v>66KV MIDC</v>
          </cell>
          <cell r="F61" t="str">
            <v>MIDC-II</v>
          </cell>
          <cell r="G61">
            <v>202</v>
          </cell>
          <cell r="H61">
            <v>315</v>
          </cell>
        </row>
        <row r="62">
          <cell r="B62">
            <v>4297111</v>
          </cell>
          <cell r="C62" t="str">
            <v>MIDC</v>
          </cell>
          <cell r="D62" t="str">
            <v>STABPLAST INDUSTRIES</v>
          </cell>
          <cell r="E62" t="str">
            <v>66KV MIDC</v>
          </cell>
          <cell r="F62" t="str">
            <v>MIDC-II</v>
          </cell>
          <cell r="G62">
            <v>202</v>
          </cell>
          <cell r="H62">
            <v>200</v>
          </cell>
        </row>
        <row r="63">
          <cell r="B63">
            <v>4297112</v>
          </cell>
          <cell r="C63" t="str">
            <v>MIDC</v>
          </cell>
          <cell r="D63" t="str">
            <v>GANDHI IND.</v>
          </cell>
          <cell r="E63" t="str">
            <v>66KV MIDC</v>
          </cell>
          <cell r="F63" t="str">
            <v>MIDC-II</v>
          </cell>
          <cell r="G63">
            <v>202</v>
          </cell>
          <cell r="H63">
            <v>100</v>
          </cell>
        </row>
        <row r="64">
          <cell r="B64">
            <v>4297113</v>
          </cell>
          <cell r="C64" t="str">
            <v>MIDC</v>
          </cell>
          <cell r="D64" t="str">
            <v>JAYNING PLAST</v>
          </cell>
          <cell r="E64" t="str">
            <v>66KV MIDC</v>
          </cell>
          <cell r="F64" t="str">
            <v>MIDC-II</v>
          </cell>
          <cell r="G64">
            <v>202</v>
          </cell>
          <cell r="H64">
            <v>100</v>
          </cell>
        </row>
        <row r="65">
          <cell r="B65">
            <v>4297114</v>
          </cell>
          <cell r="C65" t="str">
            <v>MIDC</v>
          </cell>
          <cell r="D65" t="str">
            <v>KRUSHNA OIL MILL</v>
          </cell>
          <cell r="E65" t="str">
            <v>66KV MIDC</v>
          </cell>
          <cell r="F65" t="str">
            <v>MIDC-II</v>
          </cell>
          <cell r="G65">
            <v>202</v>
          </cell>
          <cell r="H65">
            <v>100</v>
          </cell>
        </row>
        <row r="66">
          <cell r="B66">
            <v>4297115</v>
          </cell>
          <cell r="C66" t="str">
            <v>MIDC</v>
          </cell>
          <cell r="D66" t="str">
            <v>LADDHA OIL MILL</v>
          </cell>
          <cell r="E66" t="str">
            <v>66KV MIDC</v>
          </cell>
          <cell r="F66" t="str">
            <v>MIDC-II</v>
          </cell>
          <cell r="G66">
            <v>202</v>
          </cell>
          <cell r="H66">
            <v>200</v>
          </cell>
        </row>
        <row r="67">
          <cell r="B67">
            <v>4297116</v>
          </cell>
          <cell r="C67" t="str">
            <v>MIDC</v>
          </cell>
          <cell r="D67" t="str">
            <v>MAHARASHTRA DAL MILL</v>
          </cell>
          <cell r="E67" t="str">
            <v>66KV MIDC</v>
          </cell>
          <cell r="F67" t="str">
            <v>MIDC-II</v>
          </cell>
          <cell r="G67">
            <v>202</v>
          </cell>
          <cell r="H67">
            <v>100</v>
          </cell>
        </row>
        <row r="68">
          <cell r="B68">
            <v>4297117</v>
          </cell>
          <cell r="C68" t="str">
            <v>MIDC</v>
          </cell>
          <cell r="D68" t="str">
            <v>SUFAL IND.</v>
          </cell>
          <cell r="E68" t="str">
            <v>66KV MIDC</v>
          </cell>
          <cell r="F68" t="str">
            <v>MIDC-II</v>
          </cell>
          <cell r="G68">
            <v>202</v>
          </cell>
          <cell r="H68">
            <v>100</v>
          </cell>
        </row>
        <row r="69">
          <cell r="B69">
            <v>4297118</v>
          </cell>
          <cell r="C69" t="str">
            <v>MIDC</v>
          </cell>
          <cell r="D69" t="str">
            <v>OM NAMAH SHIVAY</v>
          </cell>
          <cell r="E69" t="str">
            <v>66KV MIDC</v>
          </cell>
          <cell r="F69" t="str">
            <v>MIDC-II</v>
          </cell>
          <cell r="G69">
            <v>202</v>
          </cell>
          <cell r="H69">
            <v>100</v>
          </cell>
        </row>
        <row r="70">
          <cell r="B70">
            <v>4297119</v>
          </cell>
          <cell r="C70" t="str">
            <v>MIDC</v>
          </cell>
          <cell r="D70" t="str">
            <v>SWASTIK IND.</v>
          </cell>
          <cell r="E70" t="str">
            <v>66KV MIDC</v>
          </cell>
          <cell r="F70" t="str">
            <v>MIDC-II</v>
          </cell>
          <cell r="G70">
            <v>202</v>
          </cell>
          <cell r="H70">
            <v>100</v>
          </cell>
        </row>
        <row r="71">
          <cell r="B71">
            <v>4297120</v>
          </cell>
          <cell r="C71" t="str">
            <v>MIDC</v>
          </cell>
          <cell r="D71" t="str">
            <v>UDDHAV PULSES</v>
          </cell>
          <cell r="E71" t="str">
            <v>66KV MIDC</v>
          </cell>
          <cell r="F71" t="str">
            <v>MIDC-II</v>
          </cell>
          <cell r="G71">
            <v>202</v>
          </cell>
          <cell r="H71">
            <v>100</v>
          </cell>
        </row>
        <row r="72">
          <cell r="B72">
            <v>4297121</v>
          </cell>
          <cell r="C72" t="str">
            <v>MIDC</v>
          </cell>
          <cell r="D72" t="str">
            <v>RADHESHYAM IND.</v>
          </cell>
          <cell r="E72" t="str">
            <v>66KV MIDC</v>
          </cell>
          <cell r="F72" t="str">
            <v>MIDC-II</v>
          </cell>
          <cell r="G72">
            <v>202</v>
          </cell>
          <cell r="H72">
            <v>200</v>
          </cell>
        </row>
        <row r="73">
          <cell r="B73">
            <v>4297122</v>
          </cell>
          <cell r="C73" t="str">
            <v>MIDC</v>
          </cell>
          <cell r="D73" t="str">
            <v>MUNOT OIL MILL</v>
          </cell>
          <cell r="E73" t="str">
            <v>66KV MIDC</v>
          </cell>
          <cell r="F73" t="str">
            <v>MIDC-II</v>
          </cell>
          <cell r="G73">
            <v>202</v>
          </cell>
          <cell r="H73">
            <v>100</v>
          </cell>
        </row>
        <row r="74">
          <cell r="B74">
            <v>4297123</v>
          </cell>
          <cell r="C74" t="str">
            <v>MIDC</v>
          </cell>
          <cell r="D74" t="str">
            <v>RAMA IND.</v>
          </cell>
          <cell r="E74" t="str">
            <v>66KV MIDC</v>
          </cell>
          <cell r="F74" t="str">
            <v>MIDC-II</v>
          </cell>
          <cell r="G74">
            <v>202</v>
          </cell>
          <cell r="H74">
            <v>100</v>
          </cell>
        </row>
        <row r="75">
          <cell r="B75">
            <v>4297124</v>
          </cell>
          <cell r="C75" t="str">
            <v>MIDC</v>
          </cell>
          <cell r="D75" t="str">
            <v>RITESH ENGINEERING</v>
          </cell>
          <cell r="E75" t="str">
            <v>220KV KONDESHWAR</v>
          </cell>
          <cell r="F75" t="str">
            <v>MADHAVI</v>
          </cell>
          <cell r="G75">
            <v>201</v>
          </cell>
          <cell r="H75">
            <v>100</v>
          </cell>
        </row>
        <row r="76">
          <cell r="B76">
            <v>4297125</v>
          </cell>
          <cell r="C76" t="str">
            <v>MIDC</v>
          </cell>
          <cell r="D76" t="str">
            <v>JADHAV IND.</v>
          </cell>
          <cell r="E76" t="str">
            <v>220KV KONDESHWAR</v>
          </cell>
          <cell r="F76" t="str">
            <v>MADHAVI</v>
          </cell>
          <cell r="G76">
            <v>201</v>
          </cell>
          <cell r="H76">
            <v>200</v>
          </cell>
        </row>
        <row r="77">
          <cell r="B77">
            <v>4297126</v>
          </cell>
          <cell r="C77" t="str">
            <v>MIDC</v>
          </cell>
          <cell r="D77" t="str">
            <v>BALAJI INDUSTRIES</v>
          </cell>
          <cell r="E77" t="str">
            <v>66KV MIDC</v>
          </cell>
          <cell r="F77" t="str">
            <v>MIDC-II</v>
          </cell>
          <cell r="G77">
            <v>202</v>
          </cell>
          <cell r="H77">
            <v>315</v>
          </cell>
        </row>
        <row r="78">
          <cell r="B78">
            <v>4297127</v>
          </cell>
          <cell r="C78" t="str">
            <v>MIDC</v>
          </cell>
          <cell r="D78" t="str">
            <v>SHRIKRUSHNA INDUSTRIES</v>
          </cell>
          <cell r="E78" t="str">
            <v>220KV KONDESHWAR</v>
          </cell>
          <cell r="F78" t="str">
            <v>MADHAVI</v>
          </cell>
          <cell r="G78">
            <v>201</v>
          </cell>
          <cell r="H78">
            <v>100</v>
          </cell>
        </row>
        <row r="79">
          <cell r="B79">
            <v>4297128</v>
          </cell>
          <cell r="C79" t="str">
            <v>MIDC</v>
          </cell>
          <cell r="D79" t="str">
            <v>NATIONAL ENGG.</v>
          </cell>
          <cell r="E79" t="str">
            <v>220KV KONDESHWAR</v>
          </cell>
          <cell r="F79" t="str">
            <v>MADHAVI</v>
          </cell>
          <cell r="G79">
            <v>201</v>
          </cell>
          <cell r="H79">
            <v>100</v>
          </cell>
        </row>
        <row r="80">
          <cell r="B80">
            <v>4297129</v>
          </cell>
          <cell r="C80" t="str">
            <v>MIDC</v>
          </cell>
          <cell r="D80" t="str">
            <v xml:space="preserve">R M      INDUSTRIES </v>
          </cell>
          <cell r="E80" t="str">
            <v>66KV MIDC</v>
          </cell>
          <cell r="F80" t="str">
            <v>MIDC-II</v>
          </cell>
          <cell r="G80">
            <v>202</v>
          </cell>
          <cell r="H80">
            <v>100</v>
          </cell>
        </row>
        <row r="81">
          <cell r="B81">
            <v>4297130</v>
          </cell>
          <cell r="C81" t="str">
            <v>MIDC</v>
          </cell>
          <cell r="D81" t="str">
            <v>HANUMAN DAL MILL</v>
          </cell>
          <cell r="E81" t="str">
            <v>220KV KONDESHWAR</v>
          </cell>
          <cell r="F81" t="str">
            <v>MADHAVI</v>
          </cell>
          <cell r="G81">
            <v>201</v>
          </cell>
          <cell r="H81">
            <v>200</v>
          </cell>
        </row>
        <row r="82">
          <cell r="B82">
            <v>4297131</v>
          </cell>
          <cell r="C82" t="str">
            <v>MIDC</v>
          </cell>
          <cell r="D82" t="str">
            <v>YASHODA DAIRY</v>
          </cell>
          <cell r="E82" t="str">
            <v>220KV KONDESHWAR</v>
          </cell>
          <cell r="F82" t="str">
            <v>MADHAVI</v>
          </cell>
          <cell r="G82">
            <v>201</v>
          </cell>
          <cell r="H82">
            <v>200</v>
          </cell>
        </row>
        <row r="83">
          <cell r="B83">
            <v>4297132</v>
          </cell>
          <cell r="C83" t="str">
            <v>MIDC</v>
          </cell>
          <cell r="D83" t="str">
            <v>VINI SOAP INDUSTRIES</v>
          </cell>
          <cell r="E83" t="str">
            <v>220KV KONDESHWAR</v>
          </cell>
          <cell r="F83" t="str">
            <v>MADHAVI</v>
          </cell>
          <cell r="G83">
            <v>201</v>
          </cell>
          <cell r="H83">
            <v>100</v>
          </cell>
        </row>
        <row r="84">
          <cell r="B84">
            <v>4297133</v>
          </cell>
          <cell r="C84" t="str">
            <v>MIDC</v>
          </cell>
          <cell r="D84" t="str">
            <v>SUPER BAKER</v>
          </cell>
          <cell r="E84" t="str">
            <v>220KV KONDESHWAR</v>
          </cell>
          <cell r="F84" t="str">
            <v>MADHAVI</v>
          </cell>
          <cell r="G84">
            <v>201</v>
          </cell>
          <cell r="H84">
            <v>100</v>
          </cell>
        </row>
        <row r="85">
          <cell r="B85">
            <v>4297134</v>
          </cell>
          <cell r="C85" t="str">
            <v>MIDC</v>
          </cell>
          <cell r="D85" t="str">
            <v>KOTHARI PLASTIC</v>
          </cell>
          <cell r="E85" t="str">
            <v>220KV KONDESHWAR</v>
          </cell>
          <cell r="F85" t="str">
            <v>MADHAVI</v>
          </cell>
          <cell r="G85">
            <v>201</v>
          </cell>
          <cell r="H85">
            <v>100</v>
          </cell>
        </row>
        <row r="86">
          <cell r="B86">
            <v>4297135</v>
          </cell>
          <cell r="C86" t="str">
            <v>MIDC</v>
          </cell>
          <cell r="D86" t="str">
            <v>JALARAM GRUHA UDYOG</v>
          </cell>
          <cell r="E86" t="str">
            <v>220KV KONDESHWAR</v>
          </cell>
          <cell r="F86" t="str">
            <v>MADHAVI</v>
          </cell>
          <cell r="G86">
            <v>201</v>
          </cell>
          <cell r="H86">
            <v>150</v>
          </cell>
        </row>
        <row r="87">
          <cell r="B87">
            <v>4297136</v>
          </cell>
          <cell r="C87" t="str">
            <v>MIDC</v>
          </cell>
          <cell r="D87" t="str">
            <v>GOPI INDUSTRIES</v>
          </cell>
          <cell r="E87" t="str">
            <v>220KV KONDESHWAR</v>
          </cell>
          <cell r="F87" t="str">
            <v>MADHAVI</v>
          </cell>
          <cell r="G87">
            <v>201</v>
          </cell>
          <cell r="H87">
            <v>100</v>
          </cell>
        </row>
        <row r="88">
          <cell r="B88">
            <v>4297137</v>
          </cell>
          <cell r="C88" t="str">
            <v>MIDC</v>
          </cell>
          <cell r="D88" t="str">
            <v>SARVASHAKTI INDUSTRY</v>
          </cell>
          <cell r="E88" t="str">
            <v>220KV KONDESHWAR</v>
          </cell>
          <cell r="F88" t="str">
            <v>MADHAVI</v>
          </cell>
          <cell r="G88">
            <v>201</v>
          </cell>
          <cell r="H88">
            <v>100</v>
          </cell>
        </row>
        <row r="89">
          <cell r="B89">
            <v>4297138</v>
          </cell>
          <cell r="C89" t="str">
            <v>MIDC</v>
          </cell>
          <cell r="D89" t="str">
            <v>NATIONAL SEEDS</v>
          </cell>
          <cell r="E89" t="str">
            <v>220KV KONDESHWAR</v>
          </cell>
          <cell r="F89" t="str">
            <v>MADHAVI</v>
          </cell>
          <cell r="G89">
            <v>201</v>
          </cell>
          <cell r="H89">
            <v>315</v>
          </cell>
        </row>
        <row r="90">
          <cell r="B90">
            <v>4297139</v>
          </cell>
          <cell r="C90" t="str">
            <v>MIDC</v>
          </cell>
          <cell r="D90" t="str">
            <v>L T FOODS</v>
          </cell>
          <cell r="E90" t="str">
            <v>220KV KONDESHWAR</v>
          </cell>
          <cell r="F90" t="str">
            <v>MADHAVI</v>
          </cell>
          <cell r="G90">
            <v>201</v>
          </cell>
          <cell r="H90">
            <v>200</v>
          </cell>
        </row>
        <row r="91">
          <cell r="B91">
            <v>4297140</v>
          </cell>
          <cell r="C91" t="str">
            <v>MIDC</v>
          </cell>
          <cell r="D91" t="str">
            <v>KAMAL ELECTRODES</v>
          </cell>
          <cell r="E91" t="str">
            <v>220KV KONDESHWAR</v>
          </cell>
          <cell r="F91" t="str">
            <v>MADHAVI</v>
          </cell>
          <cell r="G91">
            <v>201</v>
          </cell>
          <cell r="H91">
            <v>100</v>
          </cell>
        </row>
        <row r="92">
          <cell r="B92">
            <v>4297141</v>
          </cell>
          <cell r="C92" t="str">
            <v>MIDC</v>
          </cell>
          <cell r="D92" t="str">
            <v>OM DALL MILL</v>
          </cell>
          <cell r="E92" t="str">
            <v>220KV KONDESHWAR</v>
          </cell>
          <cell r="F92" t="str">
            <v>MADHAVI</v>
          </cell>
          <cell r="G92">
            <v>201</v>
          </cell>
          <cell r="H92">
            <v>200</v>
          </cell>
        </row>
        <row r="93">
          <cell r="B93">
            <v>4297142</v>
          </cell>
          <cell r="C93" t="str">
            <v>MIDC</v>
          </cell>
          <cell r="D93" t="str">
            <v>ASHOKA DALL MILL</v>
          </cell>
          <cell r="E93" t="str">
            <v>220KV KONDESHWAR</v>
          </cell>
          <cell r="F93" t="str">
            <v>MADHAVI</v>
          </cell>
          <cell r="G93">
            <v>201</v>
          </cell>
          <cell r="H93">
            <v>100</v>
          </cell>
        </row>
        <row r="94">
          <cell r="B94">
            <v>4297143</v>
          </cell>
          <cell r="C94" t="str">
            <v>MIDC</v>
          </cell>
          <cell r="D94" t="str">
            <v>SHIV FABRICATION</v>
          </cell>
          <cell r="E94" t="str">
            <v>220KV KONDESHWAR</v>
          </cell>
          <cell r="F94" t="str">
            <v>MADHAVI</v>
          </cell>
          <cell r="G94">
            <v>201</v>
          </cell>
          <cell r="H94">
            <v>200</v>
          </cell>
        </row>
        <row r="95">
          <cell r="B95">
            <v>4297144</v>
          </cell>
          <cell r="C95" t="str">
            <v>MIDC</v>
          </cell>
          <cell r="D95" t="str">
            <v>RAJ SEEDS</v>
          </cell>
          <cell r="E95" t="str">
            <v>220KV KONDESHWAR</v>
          </cell>
          <cell r="F95" t="str">
            <v>MADHAVI</v>
          </cell>
          <cell r="G95">
            <v>201</v>
          </cell>
          <cell r="H95">
            <v>200</v>
          </cell>
        </row>
        <row r="96">
          <cell r="B96">
            <v>4297145</v>
          </cell>
          <cell r="C96" t="str">
            <v>MIDC</v>
          </cell>
          <cell r="D96" t="str">
            <v>TRIVENI TILES</v>
          </cell>
          <cell r="E96" t="str">
            <v>220KV KONDESHWAR</v>
          </cell>
          <cell r="F96" t="str">
            <v>MADHAVI</v>
          </cell>
          <cell r="G96">
            <v>201</v>
          </cell>
          <cell r="H96">
            <v>100</v>
          </cell>
        </row>
        <row r="97">
          <cell r="B97">
            <v>4297146</v>
          </cell>
          <cell r="C97" t="str">
            <v>MIDC</v>
          </cell>
          <cell r="D97" t="str">
            <v>LULLA INDUSTRIES</v>
          </cell>
          <cell r="E97" t="str">
            <v>220KV KONDESHWAR</v>
          </cell>
          <cell r="F97" t="str">
            <v>MADHAVI</v>
          </cell>
          <cell r="G97">
            <v>201</v>
          </cell>
          <cell r="H97">
            <v>100</v>
          </cell>
        </row>
        <row r="98">
          <cell r="B98">
            <v>4297147</v>
          </cell>
          <cell r="C98" t="str">
            <v>MIDC</v>
          </cell>
          <cell r="D98" t="str">
            <v>RAKA INDUSTRIES</v>
          </cell>
          <cell r="E98" t="str">
            <v>220KV KONDESHWAR</v>
          </cell>
          <cell r="F98" t="str">
            <v>MADHAVI</v>
          </cell>
          <cell r="G98">
            <v>201</v>
          </cell>
          <cell r="H98">
            <v>100</v>
          </cell>
        </row>
        <row r="99">
          <cell r="B99">
            <v>4297148</v>
          </cell>
          <cell r="C99" t="str">
            <v>MIDC</v>
          </cell>
          <cell r="D99" t="str">
            <v>NIKHIL INDUSTRIES</v>
          </cell>
          <cell r="E99" t="str">
            <v>220KV KONDESHWAR</v>
          </cell>
          <cell r="F99" t="str">
            <v>MADHAVI</v>
          </cell>
          <cell r="G99">
            <v>201</v>
          </cell>
          <cell r="H99">
            <v>100</v>
          </cell>
        </row>
        <row r="100">
          <cell r="B100">
            <v>4297149</v>
          </cell>
          <cell r="C100" t="str">
            <v>MIDC</v>
          </cell>
          <cell r="D100" t="str">
            <v>ASHOKA TILES</v>
          </cell>
          <cell r="E100" t="str">
            <v>220KV KONDESHWAR</v>
          </cell>
          <cell r="F100" t="str">
            <v>MADHAVI</v>
          </cell>
          <cell r="G100">
            <v>201</v>
          </cell>
          <cell r="H100">
            <v>100</v>
          </cell>
        </row>
        <row r="101">
          <cell r="B101">
            <v>4297150</v>
          </cell>
          <cell r="C101" t="str">
            <v>MIDC</v>
          </cell>
          <cell r="D101" t="str">
            <v>PURVA TILES</v>
          </cell>
          <cell r="E101" t="str">
            <v>220KV KONDESHWAR</v>
          </cell>
          <cell r="F101" t="str">
            <v>MADHAVI</v>
          </cell>
          <cell r="G101">
            <v>201</v>
          </cell>
          <cell r="H101">
            <v>200</v>
          </cell>
        </row>
        <row r="102">
          <cell r="B102">
            <v>4297151</v>
          </cell>
          <cell r="C102" t="str">
            <v>MIDC</v>
          </cell>
          <cell r="D102" t="str">
            <v>BHAVNA FINGURES</v>
          </cell>
          <cell r="E102" t="str">
            <v>220KV KONDESHWAR</v>
          </cell>
          <cell r="F102" t="str">
            <v>MADHAVI</v>
          </cell>
          <cell r="G102">
            <v>201</v>
          </cell>
          <cell r="H102">
            <v>200</v>
          </cell>
        </row>
        <row r="103">
          <cell r="B103">
            <v>4297152</v>
          </cell>
          <cell r="C103" t="str">
            <v>MIDC</v>
          </cell>
          <cell r="D103" t="str">
            <v>KANHAIYYA PLASTIC</v>
          </cell>
          <cell r="E103" t="str">
            <v>220KV KONDESHWAR</v>
          </cell>
          <cell r="F103" t="str">
            <v>MADHAVI</v>
          </cell>
          <cell r="G103">
            <v>201</v>
          </cell>
          <cell r="H103">
            <v>150</v>
          </cell>
        </row>
        <row r="104">
          <cell r="B104">
            <v>4297153</v>
          </cell>
          <cell r="C104" t="str">
            <v>MIDC</v>
          </cell>
          <cell r="D104" t="str">
            <v>MADHAVI INDUSTRIES</v>
          </cell>
          <cell r="E104" t="str">
            <v>220KV KONDESHWAR</v>
          </cell>
          <cell r="F104" t="str">
            <v>MADHAVI</v>
          </cell>
          <cell r="G104">
            <v>201</v>
          </cell>
          <cell r="H104">
            <v>200</v>
          </cell>
        </row>
        <row r="105">
          <cell r="B105">
            <v>4297154</v>
          </cell>
          <cell r="C105" t="str">
            <v>MIDC</v>
          </cell>
          <cell r="D105" t="str">
            <v>JAI KISSAN INDUSTRIES</v>
          </cell>
          <cell r="E105" t="str">
            <v>220KV KONDESHWAR</v>
          </cell>
          <cell r="F105" t="str">
            <v>MADHAVI</v>
          </cell>
          <cell r="G105">
            <v>201</v>
          </cell>
          <cell r="H105">
            <v>200</v>
          </cell>
        </row>
        <row r="106">
          <cell r="B106">
            <v>4297155</v>
          </cell>
          <cell r="C106" t="str">
            <v>MIDC</v>
          </cell>
          <cell r="D106" t="str">
            <v>WAMAN POLES</v>
          </cell>
          <cell r="E106" t="str">
            <v>220KV KONDESHWAR</v>
          </cell>
          <cell r="F106" t="str">
            <v>MADHAVI</v>
          </cell>
          <cell r="G106">
            <v>201</v>
          </cell>
          <cell r="H106">
            <v>100</v>
          </cell>
        </row>
        <row r="107">
          <cell r="B107">
            <v>4297156</v>
          </cell>
          <cell r="C107" t="str">
            <v>MIDC</v>
          </cell>
          <cell r="D107" t="str">
            <v>THAKARSY EXPORTS</v>
          </cell>
          <cell r="E107" t="str">
            <v>220KV KONDESHWAR</v>
          </cell>
          <cell r="F107" t="str">
            <v>MADHAVI</v>
          </cell>
          <cell r="G107">
            <v>201</v>
          </cell>
          <cell r="H107">
            <v>100</v>
          </cell>
        </row>
        <row r="108">
          <cell r="B108">
            <v>4297157</v>
          </cell>
          <cell r="C108" t="str">
            <v>MIDC</v>
          </cell>
          <cell r="D108" t="str">
            <v>GOVIND KRIPA INDUSTRY</v>
          </cell>
          <cell r="E108" t="str">
            <v>220KV KONDESHWAR</v>
          </cell>
          <cell r="F108" t="str">
            <v>MADHAVI</v>
          </cell>
          <cell r="G108">
            <v>201</v>
          </cell>
          <cell r="H108">
            <v>200</v>
          </cell>
        </row>
        <row r="109">
          <cell r="B109">
            <v>4297158</v>
          </cell>
          <cell r="C109" t="str">
            <v>MIDC</v>
          </cell>
          <cell r="D109" t="str">
            <v>SANJAY ELECTRICALS</v>
          </cell>
          <cell r="E109" t="str">
            <v>220KV KONDESHWAR</v>
          </cell>
          <cell r="F109" t="str">
            <v>MADHAVI</v>
          </cell>
          <cell r="G109">
            <v>201</v>
          </cell>
          <cell r="H109">
            <v>100</v>
          </cell>
        </row>
        <row r="110">
          <cell r="B110">
            <v>4297159</v>
          </cell>
          <cell r="C110" t="str">
            <v>MIDC</v>
          </cell>
          <cell r="D110" t="str">
            <v>SARGAM FOODS</v>
          </cell>
          <cell r="E110" t="str">
            <v>220KV KONDESHWAR</v>
          </cell>
          <cell r="F110" t="str">
            <v>MADHAVI</v>
          </cell>
          <cell r="G110">
            <v>201</v>
          </cell>
          <cell r="H110">
            <v>100</v>
          </cell>
        </row>
        <row r="111">
          <cell r="B111">
            <v>4297160</v>
          </cell>
          <cell r="C111" t="str">
            <v>MIDC</v>
          </cell>
          <cell r="D111" t="str">
            <v>SHIRBHATE WADI</v>
          </cell>
          <cell r="E111" t="str">
            <v>66KV MIDC</v>
          </cell>
          <cell r="F111" t="str">
            <v>BHATKULI</v>
          </cell>
          <cell r="G111">
            <v>204</v>
          </cell>
          <cell r="H111">
            <v>100</v>
          </cell>
        </row>
        <row r="112">
          <cell r="B112">
            <v>4297161</v>
          </cell>
          <cell r="C112" t="str">
            <v>MIDC</v>
          </cell>
          <cell r="D112" t="str">
            <v>MARATHA  VIHAR</v>
          </cell>
          <cell r="E112" t="str">
            <v>66KV MIDC</v>
          </cell>
          <cell r="F112" t="str">
            <v>BHATKULI</v>
          </cell>
          <cell r="G112">
            <v>204</v>
          </cell>
          <cell r="H112">
            <v>100</v>
          </cell>
        </row>
        <row r="113">
          <cell r="B113">
            <v>4297162</v>
          </cell>
          <cell r="C113" t="str">
            <v>MIDC</v>
          </cell>
          <cell r="D113" t="str">
            <v>GOPAL NAGAR</v>
          </cell>
          <cell r="E113" t="str">
            <v>66KV MIDC</v>
          </cell>
          <cell r="F113" t="str">
            <v>BHATKULI</v>
          </cell>
          <cell r="G113">
            <v>204</v>
          </cell>
          <cell r="H113">
            <v>100</v>
          </cell>
        </row>
        <row r="114">
          <cell r="B114">
            <v>4297163</v>
          </cell>
          <cell r="C114" t="str">
            <v>MIDC</v>
          </cell>
          <cell r="D114" t="str">
            <v>JAI BAJARANG OIL MILL</v>
          </cell>
          <cell r="E114" t="str">
            <v>66KV MIDC</v>
          </cell>
          <cell r="F114" t="str">
            <v>MIDC-II</v>
          </cell>
          <cell r="G114">
            <v>202</v>
          </cell>
          <cell r="H114">
            <v>315</v>
          </cell>
        </row>
        <row r="115">
          <cell r="B115">
            <v>4297164</v>
          </cell>
          <cell r="C115" t="str">
            <v>MIDC</v>
          </cell>
          <cell r="D115" t="str">
            <v>RAJANI ELECTRICALS</v>
          </cell>
          <cell r="E115" t="str">
            <v>66KV MIDC</v>
          </cell>
          <cell r="F115" t="str">
            <v>MIDC-II</v>
          </cell>
          <cell r="G115">
            <v>202</v>
          </cell>
          <cell r="H115">
            <v>200</v>
          </cell>
        </row>
        <row r="116">
          <cell r="B116">
            <v>4297165</v>
          </cell>
          <cell r="C116" t="str">
            <v>MIDC</v>
          </cell>
          <cell r="D116" t="str">
            <v>GANGA OIL MILL</v>
          </cell>
          <cell r="E116" t="str">
            <v>66KV MIDC</v>
          </cell>
          <cell r="F116" t="str">
            <v>MIDC-II</v>
          </cell>
          <cell r="G116">
            <v>202</v>
          </cell>
          <cell r="H116">
            <v>100</v>
          </cell>
        </row>
        <row r="117">
          <cell r="B117">
            <v>4297166</v>
          </cell>
          <cell r="C117" t="str">
            <v>MIDC</v>
          </cell>
          <cell r="D117" t="str">
            <v>BALAJI OIL MILL</v>
          </cell>
          <cell r="E117" t="str">
            <v>220KV KONDESHWAR</v>
          </cell>
          <cell r="F117" t="str">
            <v>MADHAVI</v>
          </cell>
          <cell r="G117">
            <v>201</v>
          </cell>
          <cell r="H117">
            <v>200</v>
          </cell>
        </row>
        <row r="118">
          <cell r="B118">
            <v>4297167</v>
          </cell>
          <cell r="C118" t="str">
            <v>MIDC</v>
          </cell>
          <cell r="D118" t="str">
            <v>VAIBHAV COLONY</v>
          </cell>
          <cell r="E118" t="str">
            <v>66KV MIDC</v>
          </cell>
          <cell r="F118" t="str">
            <v>MIDC-III</v>
          </cell>
          <cell r="G118">
            <v>203</v>
          </cell>
          <cell r="H118">
            <v>100</v>
          </cell>
        </row>
        <row r="119">
          <cell r="B119">
            <v>4297168</v>
          </cell>
          <cell r="C119" t="str">
            <v>MIDC</v>
          </cell>
          <cell r="D119" t="str">
            <v>DWARKANATH COLONY</v>
          </cell>
          <cell r="E119" t="str">
            <v>66KV MIDC</v>
          </cell>
          <cell r="F119" t="str">
            <v>MIDC-III</v>
          </cell>
          <cell r="G119">
            <v>203</v>
          </cell>
          <cell r="H119">
            <v>200</v>
          </cell>
        </row>
        <row r="120">
          <cell r="B120">
            <v>4297169</v>
          </cell>
          <cell r="C120" t="str">
            <v>MIDC</v>
          </cell>
          <cell r="D120" t="str">
            <v>DASTUR NAGAR</v>
          </cell>
          <cell r="E120" t="str">
            <v>66KV MIDC</v>
          </cell>
          <cell r="F120" t="str">
            <v>JEWAD</v>
          </cell>
          <cell r="G120">
            <v>207</v>
          </cell>
          <cell r="H120">
            <v>315</v>
          </cell>
        </row>
        <row r="121">
          <cell r="B121">
            <v>4297170</v>
          </cell>
          <cell r="C121" t="str">
            <v>MIDC</v>
          </cell>
          <cell r="D121" t="str">
            <v>MEHERBABA COLONY</v>
          </cell>
          <cell r="E121" t="str">
            <v>66KV MIDC</v>
          </cell>
          <cell r="F121" t="str">
            <v>JEWAD</v>
          </cell>
          <cell r="G121">
            <v>207</v>
          </cell>
          <cell r="H121">
            <v>100</v>
          </cell>
        </row>
        <row r="122">
          <cell r="B122">
            <v>4297171</v>
          </cell>
          <cell r="C122" t="str">
            <v>MIDC</v>
          </cell>
          <cell r="D122" t="str">
            <v>JAI MATADI OIL MILL</v>
          </cell>
          <cell r="E122" t="str">
            <v>66KV MIDC</v>
          </cell>
          <cell r="F122" t="str">
            <v>MIDC-II</v>
          </cell>
          <cell r="G122">
            <v>202</v>
          </cell>
          <cell r="H122">
            <v>200</v>
          </cell>
        </row>
        <row r="123">
          <cell r="B123">
            <v>4297172</v>
          </cell>
          <cell r="C123" t="str">
            <v>MIDC</v>
          </cell>
          <cell r="D123" t="str">
            <v>LAXMI ENTERPRISES</v>
          </cell>
          <cell r="E123" t="str">
            <v>220KV KONDESHWAR</v>
          </cell>
          <cell r="F123" t="str">
            <v>MADHAVI</v>
          </cell>
          <cell r="G123">
            <v>201</v>
          </cell>
          <cell r="H123">
            <v>200</v>
          </cell>
        </row>
        <row r="124">
          <cell r="B124">
            <v>4297173</v>
          </cell>
          <cell r="C124" t="str">
            <v>MIDC</v>
          </cell>
          <cell r="D124" t="str">
            <v>GOYAL OIL MILL</v>
          </cell>
          <cell r="E124" t="str">
            <v>220KV KONDESHWAR</v>
          </cell>
          <cell r="F124" t="str">
            <v>MADHAVI</v>
          </cell>
          <cell r="G124">
            <v>201</v>
          </cell>
          <cell r="H124">
            <v>100</v>
          </cell>
        </row>
        <row r="125">
          <cell r="B125">
            <v>4297174</v>
          </cell>
          <cell r="C125" t="str">
            <v>MIDC</v>
          </cell>
          <cell r="D125" t="str">
            <v>MATSYAGANDHA COLONY</v>
          </cell>
          <cell r="E125" t="str">
            <v>66KV MIDC</v>
          </cell>
          <cell r="F125" t="str">
            <v>BHATKULI</v>
          </cell>
          <cell r="G125">
            <v>204</v>
          </cell>
          <cell r="H125">
            <v>100</v>
          </cell>
        </row>
        <row r="126">
          <cell r="B126">
            <v>4297175</v>
          </cell>
          <cell r="C126" t="str">
            <v>MIDC</v>
          </cell>
          <cell r="D126" t="str">
            <v>AMBIKA OIL MILL</v>
          </cell>
          <cell r="E126" t="str">
            <v>66KV MIDC</v>
          </cell>
          <cell r="F126" t="str">
            <v>MIDC-II</v>
          </cell>
          <cell r="G126">
            <v>202</v>
          </cell>
          <cell r="H126">
            <v>100</v>
          </cell>
        </row>
        <row r="127">
          <cell r="B127">
            <v>4297176</v>
          </cell>
          <cell r="C127" t="str">
            <v>MIDC</v>
          </cell>
          <cell r="D127" t="str">
            <v>JADHAO AGRO IND.</v>
          </cell>
          <cell r="E127" t="str">
            <v>220KV KONDESHWAR</v>
          </cell>
          <cell r="F127" t="str">
            <v>MADHAVI</v>
          </cell>
          <cell r="G127">
            <v>201</v>
          </cell>
          <cell r="H127">
            <v>100</v>
          </cell>
        </row>
        <row r="128">
          <cell r="B128">
            <v>4297177</v>
          </cell>
          <cell r="C128" t="str">
            <v>MIDC</v>
          </cell>
          <cell r="D128" t="str">
            <v>PARASNATH UDYOG</v>
          </cell>
          <cell r="E128" t="str">
            <v>66KV MIDC</v>
          </cell>
          <cell r="F128" t="str">
            <v>MIDC-II</v>
          </cell>
          <cell r="G128">
            <v>202</v>
          </cell>
          <cell r="H128">
            <v>200</v>
          </cell>
        </row>
        <row r="129">
          <cell r="B129">
            <v>4297178</v>
          </cell>
          <cell r="C129" t="str">
            <v>MIDC</v>
          </cell>
          <cell r="D129" t="str">
            <v>RAJENDRA DALL MILL</v>
          </cell>
          <cell r="E129" t="str">
            <v>220KV KONDESHWAR</v>
          </cell>
          <cell r="F129" t="str">
            <v>MADHAVI</v>
          </cell>
          <cell r="G129">
            <v>201</v>
          </cell>
          <cell r="H129">
            <v>100</v>
          </cell>
        </row>
        <row r="130">
          <cell r="B130">
            <v>4297179</v>
          </cell>
          <cell r="C130" t="str">
            <v>MIDC</v>
          </cell>
          <cell r="D130" t="str">
            <v>RAJIV GANDHI</v>
          </cell>
          <cell r="E130" t="str">
            <v>66KV MIDC</v>
          </cell>
          <cell r="F130" t="str">
            <v>BHATKULI</v>
          </cell>
          <cell r="G130">
            <v>204</v>
          </cell>
          <cell r="H130">
            <v>100</v>
          </cell>
        </row>
        <row r="131">
          <cell r="B131">
            <v>4297180</v>
          </cell>
          <cell r="C131" t="str">
            <v>MIDC</v>
          </cell>
          <cell r="D131" t="str">
            <v>TRIMURTY IND.</v>
          </cell>
          <cell r="E131" t="str">
            <v>66KV MIDC</v>
          </cell>
          <cell r="F131" t="str">
            <v>MIDC-II</v>
          </cell>
          <cell r="G131">
            <v>202</v>
          </cell>
          <cell r="H131">
            <v>100</v>
          </cell>
        </row>
        <row r="132">
          <cell r="B132">
            <v>4297181</v>
          </cell>
          <cell r="C132" t="str">
            <v>MIDC</v>
          </cell>
          <cell r="D132" t="str">
            <v>SHIV DALL MILL</v>
          </cell>
          <cell r="E132" t="str">
            <v>66KV MIDC</v>
          </cell>
          <cell r="F132" t="str">
            <v>MIDC-II</v>
          </cell>
          <cell r="G132">
            <v>202</v>
          </cell>
          <cell r="H132">
            <v>315</v>
          </cell>
        </row>
        <row r="133">
          <cell r="B133">
            <v>4297182</v>
          </cell>
          <cell r="C133" t="str">
            <v>MIDC</v>
          </cell>
          <cell r="D133" t="str">
            <v>BHAGWATI OIL MILL</v>
          </cell>
          <cell r="E133" t="str">
            <v>220KV KONDESHWAR</v>
          </cell>
          <cell r="F133" t="str">
            <v>MADHAVI</v>
          </cell>
          <cell r="G133">
            <v>201</v>
          </cell>
          <cell r="H133">
            <v>100</v>
          </cell>
        </row>
        <row r="134">
          <cell r="B134">
            <v>4297183</v>
          </cell>
          <cell r="C134" t="str">
            <v>MIDC</v>
          </cell>
          <cell r="D134" t="str">
            <v>JEWAD NAGAR</v>
          </cell>
          <cell r="E134" t="str">
            <v>66KV MIDC</v>
          </cell>
          <cell r="F134" t="str">
            <v>JEWAD</v>
          </cell>
          <cell r="G134">
            <v>207</v>
          </cell>
          <cell r="H134">
            <v>200</v>
          </cell>
        </row>
        <row r="135">
          <cell r="B135">
            <v>4297184</v>
          </cell>
          <cell r="C135" t="str">
            <v>MIDC</v>
          </cell>
          <cell r="D135" t="str">
            <v>LAXMI NARAYAN NAGAR</v>
          </cell>
          <cell r="E135" t="str">
            <v>66KV MIDC</v>
          </cell>
          <cell r="F135" t="str">
            <v>MIDC-III</v>
          </cell>
          <cell r="G135">
            <v>203</v>
          </cell>
          <cell r="H135">
            <v>200</v>
          </cell>
        </row>
        <row r="136">
          <cell r="B136">
            <v>4297185</v>
          </cell>
          <cell r="C136" t="str">
            <v>MIDC</v>
          </cell>
          <cell r="D136" t="str">
            <v>MAYA NAGAR</v>
          </cell>
          <cell r="E136" t="str">
            <v>66KV MIDC</v>
          </cell>
          <cell r="F136" t="str">
            <v>BHATKULI</v>
          </cell>
          <cell r="G136">
            <v>204</v>
          </cell>
          <cell r="H136">
            <v>200</v>
          </cell>
        </row>
        <row r="137">
          <cell r="B137">
            <v>4297186</v>
          </cell>
          <cell r="C137" t="str">
            <v>MIDC</v>
          </cell>
          <cell r="D137" t="str">
            <v>SANJAY FOODS</v>
          </cell>
          <cell r="E137" t="str">
            <v>66KV MIDC</v>
          </cell>
          <cell r="F137" t="str">
            <v>MIDC-II</v>
          </cell>
          <cell r="G137">
            <v>202</v>
          </cell>
          <cell r="H137">
            <v>100</v>
          </cell>
        </row>
        <row r="138">
          <cell r="B138">
            <v>4297187</v>
          </cell>
          <cell r="C138" t="str">
            <v>MIDC</v>
          </cell>
          <cell r="D138" t="str">
            <v>RATHI PROTINES</v>
          </cell>
          <cell r="E138" t="str">
            <v>220KV KONDESHWAR</v>
          </cell>
          <cell r="F138" t="str">
            <v>MADHAVI</v>
          </cell>
          <cell r="G138">
            <v>201</v>
          </cell>
          <cell r="H138">
            <v>200</v>
          </cell>
        </row>
        <row r="139">
          <cell r="B139">
            <v>4297188</v>
          </cell>
          <cell r="C139" t="str">
            <v>MIDC</v>
          </cell>
          <cell r="D139" t="str">
            <v>KAILAS NAGAR</v>
          </cell>
          <cell r="E139" t="str">
            <v>66KV MIDC</v>
          </cell>
          <cell r="F139" t="str">
            <v>BHATKULI</v>
          </cell>
          <cell r="G139">
            <v>204</v>
          </cell>
          <cell r="H139">
            <v>200</v>
          </cell>
        </row>
        <row r="140">
          <cell r="B140">
            <v>4297189</v>
          </cell>
          <cell r="C140" t="str">
            <v>MIDC</v>
          </cell>
          <cell r="D140" t="str">
            <v>JAYANT COLONY</v>
          </cell>
          <cell r="E140" t="str">
            <v>66KV MIDC</v>
          </cell>
          <cell r="F140" t="str">
            <v>JEWAD</v>
          </cell>
          <cell r="G140">
            <v>207</v>
          </cell>
          <cell r="H140">
            <v>100</v>
          </cell>
        </row>
        <row r="141">
          <cell r="B141">
            <v>4297189</v>
          </cell>
          <cell r="C141" t="str">
            <v>MIDC</v>
          </cell>
          <cell r="D141" t="str">
            <v>USHA NAGAR</v>
          </cell>
          <cell r="E141" t="str">
            <v>66KV MIDC</v>
          </cell>
          <cell r="F141" t="str">
            <v>JEWAD</v>
          </cell>
          <cell r="G141">
            <v>207</v>
          </cell>
          <cell r="H141">
            <v>150</v>
          </cell>
        </row>
        <row r="142">
          <cell r="B142">
            <v>4297190</v>
          </cell>
          <cell r="C142" t="str">
            <v>MIDC</v>
          </cell>
          <cell r="D142" t="str">
            <v>SUB STATION</v>
          </cell>
          <cell r="E142" t="str">
            <v>220KV KONDESHWAR</v>
          </cell>
          <cell r="F142" t="str">
            <v>MADHAVI</v>
          </cell>
          <cell r="G142">
            <v>201</v>
          </cell>
          <cell r="H142">
            <v>100</v>
          </cell>
        </row>
        <row r="143">
          <cell r="B143">
            <v>4297191</v>
          </cell>
          <cell r="C143" t="str">
            <v>MIDC</v>
          </cell>
          <cell r="D143" t="str">
            <v>GOVIND OIL MILL</v>
          </cell>
          <cell r="E143" t="str">
            <v>66KV MIDC</v>
          </cell>
          <cell r="F143" t="str">
            <v>MIDC-II</v>
          </cell>
          <cell r="G143">
            <v>202</v>
          </cell>
          <cell r="H143">
            <v>100</v>
          </cell>
        </row>
        <row r="144">
          <cell r="B144">
            <v>4297192</v>
          </cell>
          <cell r="C144" t="str">
            <v>MIDC</v>
          </cell>
          <cell r="D144" t="str">
            <v>SHIV IND.</v>
          </cell>
          <cell r="E144" t="str">
            <v>66KV MIDC</v>
          </cell>
          <cell r="F144" t="str">
            <v>MIDC-II</v>
          </cell>
          <cell r="G144">
            <v>202</v>
          </cell>
          <cell r="H144">
            <v>100</v>
          </cell>
        </row>
        <row r="145">
          <cell r="B145">
            <v>4297193</v>
          </cell>
          <cell r="C145" t="str">
            <v>MIDC</v>
          </cell>
          <cell r="D145" t="str">
            <v>HANUMAN TILES</v>
          </cell>
          <cell r="E145" t="str">
            <v>66KV MIDC</v>
          </cell>
          <cell r="F145" t="str">
            <v>MIDC-II</v>
          </cell>
          <cell r="G145">
            <v>202</v>
          </cell>
          <cell r="H145">
            <v>100</v>
          </cell>
        </row>
        <row r="146">
          <cell r="B146">
            <v>4297194</v>
          </cell>
          <cell r="C146" t="str">
            <v>MIDC</v>
          </cell>
          <cell r="D146" t="str">
            <v>BAJAJ STEELS</v>
          </cell>
          <cell r="E146" t="str">
            <v>66KV MIDC</v>
          </cell>
          <cell r="F146" t="str">
            <v>MIDC-II</v>
          </cell>
          <cell r="G146">
            <v>202</v>
          </cell>
          <cell r="H146">
            <v>150</v>
          </cell>
        </row>
        <row r="147">
          <cell r="B147">
            <v>4297195</v>
          </cell>
          <cell r="C147" t="str">
            <v>MIDC</v>
          </cell>
          <cell r="D147" t="str">
            <v>BENDRE PLASTICS</v>
          </cell>
          <cell r="E147" t="str">
            <v>66KV MIDC</v>
          </cell>
          <cell r="F147" t="str">
            <v>MIDC-II</v>
          </cell>
          <cell r="G147">
            <v>202</v>
          </cell>
          <cell r="H147">
            <v>100</v>
          </cell>
        </row>
        <row r="148">
          <cell r="B148">
            <v>4297196</v>
          </cell>
          <cell r="C148" t="str">
            <v>MIDC</v>
          </cell>
          <cell r="D148" t="str">
            <v>M R COLONY</v>
          </cell>
          <cell r="E148" t="str">
            <v>66KV MIDC</v>
          </cell>
          <cell r="F148" t="str">
            <v>MIDC-I</v>
          </cell>
          <cell r="G148">
            <v>201</v>
          </cell>
          <cell r="H148">
            <v>100</v>
          </cell>
        </row>
        <row r="149">
          <cell r="B149">
            <v>4297197</v>
          </cell>
          <cell r="C149" t="str">
            <v>MIDC</v>
          </cell>
          <cell r="D149" t="str">
            <v>RAJKRUPA OIL MILL</v>
          </cell>
          <cell r="E149" t="str">
            <v>66KV MIDC</v>
          </cell>
          <cell r="F149" t="str">
            <v>MIDC-II</v>
          </cell>
          <cell r="G149">
            <v>202</v>
          </cell>
          <cell r="H149">
            <v>200</v>
          </cell>
        </row>
        <row r="150">
          <cell r="B150">
            <v>4297198</v>
          </cell>
          <cell r="C150" t="str">
            <v>MIDC</v>
          </cell>
          <cell r="D150" t="str">
            <v>JADHAO ENGG</v>
          </cell>
          <cell r="E150" t="str">
            <v>66KV MIDC</v>
          </cell>
          <cell r="F150" t="str">
            <v>MIDC-II</v>
          </cell>
          <cell r="G150">
            <v>202</v>
          </cell>
          <cell r="H150">
            <v>200</v>
          </cell>
        </row>
        <row r="151">
          <cell r="B151">
            <v>4297199</v>
          </cell>
          <cell r="C151" t="str">
            <v>MIDC</v>
          </cell>
          <cell r="D151" t="str">
            <v>MOHAN IND.</v>
          </cell>
          <cell r="E151" t="str">
            <v>66KV MIDC</v>
          </cell>
          <cell r="F151" t="str">
            <v>MIDC-II</v>
          </cell>
          <cell r="G151">
            <v>202</v>
          </cell>
          <cell r="H151">
            <v>100</v>
          </cell>
        </row>
        <row r="152">
          <cell r="B152">
            <v>4297900</v>
          </cell>
          <cell r="C152" t="str">
            <v>MIDC</v>
          </cell>
          <cell r="D152" t="str">
            <v>BHATTAD DALL MILL</v>
          </cell>
          <cell r="E152" t="str">
            <v>220KV KONDESHWAR</v>
          </cell>
          <cell r="F152" t="str">
            <v>MADHAVI</v>
          </cell>
          <cell r="G152">
            <v>201</v>
          </cell>
          <cell r="H152">
            <v>315</v>
          </cell>
        </row>
        <row r="153">
          <cell r="B153">
            <v>4297901</v>
          </cell>
          <cell r="C153" t="str">
            <v>Rajapeth I</v>
          </cell>
          <cell r="D153" t="str">
            <v>SUBHASH COLONY</v>
          </cell>
          <cell r="E153" t="str">
            <v>66KV MIDC</v>
          </cell>
          <cell r="F153" t="str">
            <v>MIDC-III</v>
          </cell>
          <cell r="G153">
            <v>203</v>
          </cell>
          <cell r="H153">
            <v>200</v>
          </cell>
        </row>
        <row r="154">
          <cell r="B154">
            <v>4297902</v>
          </cell>
          <cell r="C154" t="str">
            <v>Rajapeth I</v>
          </cell>
          <cell r="D154" t="str">
            <v>DEEP NAGAR NO.1</v>
          </cell>
          <cell r="E154" t="str">
            <v>66KV MIDC</v>
          </cell>
          <cell r="F154" t="str">
            <v>MIDC-III</v>
          </cell>
          <cell r="G154">
            <v>203</v>
          </cell>
          <cell r="H154">
            <v>100</v>
          </cell>
        </row>
        <row r="155">
          <cell r="B155">
            <v>4297903</v>
          </cell>
          <cell r="C155" t="str">
            <v>Rajapeth I</v>
          </cell>
          <cell r="D155" t="str">
            <v>AYURVEDIC COLLEGE</v>
          </cell>
          <cell r="E155" t="str">
            <v>66KV MIDC</v>
          </cell>
          <cell r="F155" t="str">
            <v>MIDC-III</v>
          </cell>
          <cell r="G155">
            <v>203</v>
          </cell>
          <cell r="H155">
            <v>200</v>
          </cell>
        </row>
        <row r="156">
          <cell r="B156">
            <v>4297904</v>
          </cell>
          <cell r="C156" t="str">
            <v>Rajapeth I</v>
          </cell>
          <cell r="D156" t="str">
            <v>BENODA</v>
          </cell>
          <cell r="E156" t="str">
            <v>66KV MIDC</v>
          </cell>
          <cell r="F156" t="str">
            <v>MIDC-III</v>
          </cell>
          <cell r="G156">
            <v>203</v>
          </cell>
          <cell r="H156">
            <v>200</v>
          </cell>
        </row>
        <row r="157">
          <cell r="B157">
            <v>4297905</v>
          </cell>
          <cell r="C157" t="str">
            <v>Rajapeth I</v>
          </cell>
          <cell r="D157" t="str">
            <v>SANTAJI NAGAR</v>
          </cell>
          <cell r="E157" t="str">
            <v>66KV MIDC</v>
          </cell>
          <cell r="F157" t="str">
            <v>MIDC-I</v>
          </cell>
          <cell r="G157">
            <v>201</v>
          </cell>
          <cell r="H157">
            <v>200</v>
          </cell>
        </row>
        <row r="158">
          <cell r="B158">
            <v>4297907</v>
          </cell>
          <cell r="C158" t="str">
            <v>Rajapeth I</v>
          </cell>
          <cell r="D158" t="str">
            <v>BABA HARDAS NO-I</v>
          </cell>
          <cell r="E158" t="str">
            <v>66KV MIDC</v>
          </cell>
          <cell r="F158" t="str">
            <v>MIDC-I</v>
          </cell>
          <cell r="G158">
            <v>201</v>
          </cell>
          <cell r="H158">
            <v>100</v>
          </cell>
        </row>
        <row r="159">
          <cell r="B159">
            <v>4297908</v>
          </cell>
          <cell r="C159" t="str">
            <v>Rajapeth I</v>
          </cell>
          <cell r="D159" t="str">
            <v>BABA HARDAS NO.-II</v>
          </cell>
          <cell r="E159" t="str">
            <v>66KV MIDC</v>
          </cell>
          <cell r="F159" t="str">
            <v>MIDC-I</v>
          </cell>
          <cell r="G159">
            <v>201</v>
          </cell>
          <cell r="H159">
            <v>200</v>
          </cell>
        </row>
        <row r="160">
          <cell r="B160">
            <v>4297909</v>
          </cell>
          <cell r="C160" t="str">
            <v>Rajapeth I</v>
          </cell>
          <cell r="D160" t="str">
            <v>SHANKAR NAGAR</v>
          </cell>
          <cell r="E160" t="str">
            <v>66KV MIDC</v>
          </cell>
          <cell r="F160" t="str">
            <v>MIDC-I</v>
          </cell>
          <cell r="G160">
            <v>201</v>
          </cell>
          <cell r="H160">
            <v>100</v>
          </cell>
        </row>
        <row r="161">
          <cell r="B161">
            <v>4297910</v>
          </cell>
          <cell r="C161" t="str">
            <v>Rajapeth I</v>
          </cell>
          <cell r="D161" t="str">
            <v>CHANDURKAR</v>
          </cell>
          <cell r="E161" t="str">
            <v>66KV MIDC</v>
          </cell>
          <cell r="F161" t="str">
            <v>MIDC-I</v>
          </cell>
          <cell r="G161">
            <v>201</v>
          </cell>
          <cell r="H161">
            <v>200</v>
          </cell>
        </row>
        <row r="162">
          <cell r="B162">
            <v>4297911</v>
          </cell>
          <cell r="C162" t="str">
            <v>Rajapeth I</v>
          </cell>
          <cell r="D162" t="str">
            <v>KALYAN NAGAR</v>
          </cell>
          <cell r="E162" t="str">
            <v>66KV MIDC</v>
          </cell>
          <cell r="F162" t="str">
            <v>MIDC-I</v>
          </cell>
          <cell r="G162">
            <v>201</v>
          </cell>
          <cell r="H162">
            <v>315</v>
          </cell>
        </row>
        <row r="163">
          <cell r="B163">
            <v>4297912</v>
          </cell>
          <cell r="C163" t="str">
            <v>Rajapeth I</v>
          </cell>
          <cell r="D163" t="str">
            <v>KEDIA NAGAR</v>
          </cell>
          <cell r="E163" t="str">
            <v>66KV MIDC</v>
          </cell>
          <cell r="F163" t="str">
            <v>MIDC-I</v>
          </cell>
          <cell r="G163">
            <v>201</v>
          </cell>
          <cell r="H163">
            <v>200</v>
          </cell>
        </row>
        <row r="164">
          <cell r="B164">
            <v>4297913</v>
          </cell>
          <cell r="C164" t="str">
            <v>Rajapeth I</v>
          </cell>
          <cell r="D164" t="str">
            <v>ICE FACTORY</v>
          </cell>
          <cell r="E164" t="str">
            <v>66KV MIDC</v>
          </cell>
          <cell r="F164" t="str">
            <v>MIDC-I</v>
          </cell>
          <cell r="G164">
            <v>201</v>
          </cell>
          <cell r="H164">
            <v>200</v>
          </cell>
        </row>
        <row r="165">
          <cell r="B165">
            <v>4297914</v>
          </cell>
          <cell r="C165" t="str">
            <v>Rajapeth I</v>
          </cell>
          <cell r="D165" t="str">
            <v>GOPAL TALKIES</v>
          </cell>
          <cell r="E165" t="str">
            <v>66KV MIDC</v>
          </cell>
          <cell r="F165" t="str">
            <v>MIDC-I</v>
          </cell>
          <cell r="G165">
            <v>201</v>
          </cell>
          <cell r="H165">
            <v>200</v>
          </cell>
        </row>
        <row r="166">
          <cell r="B166">
            <v>4297915</v>
          </cell>
          <cell r="C166" t="str">
            <v>Rajapeth I</v>
          </cell>
          <cell r="D166" t="str">
            <v>DEEP NAGAR NO.2</v>
          </cell>
          <cell r="E166" t="str">
            <v>66KV MIDC</v>
          </cell>
          <cell r="F166" t="str">
            <v>MIDC-III</v>
          </cell>
          <cell r="G166">
            <v>203</v>
          </cell>
          <cell r="H166">
            <v>200</v>
          </cell>
        </row>
        <row r="167">
          <cell r="B167">
            <v>4297916</v>
          </cell>
          <cell r="C167" t="str">
            <v>Rajapeth I</v>
          </cell>
          <cell r="D167" t="str">
            <v>BALAJI NAGAR</v>
          </cell>
          <cell r="E167" t="str">
            <v>66KV MIDC</v>
          </cell>
          <cell r="F167" t="str">
            <v>MIDC-III</v>
          </cell>
          <cell r="G167">
            <v>203</v>
          </cell>
          <cell r="H167">
            <v>200</v>
          </cell>
        </row>
        <row r="168">
          <cell r="B168">
            <v>4297917</v>
          </cell>
          <cell r="C168" t="str">
            <v>Rajapeth I</v>
          </cell>
          <cell r="D168" t="str">
            <v>SHIV KRIPA</v>
          </cell>
          <cell r="E168" t="str">
            <v>66KV MIDC</v>
          </cell>
          <cell r="F168" t="str">
            <v>MIDC-III</v>
          </cell>
          <cell r="G168">
            <v>203</v>
          </cell>
          <cell r="H168">
            <v>100</v>
          </cell>
        </row>
        <row r="169">
          <cell r="B169">
            <v>4297918</v>
          </cell>
          <cell r="C169" t="str">
            <v>Rajapeth I</v>
          </cell>
          <cell r="D169" t="str">
            <v>SINDHU NAGAR</v>
          </cell>
          <cell r="E169" t="str">
            <v>66KV MIDC</v>
          </cell>
          <cell r="F169" t="str">
            <v>MIDC-III</v>
          </cell>
          <cell r="G169">
            <v>203</v>
          </cell>
          <cell r="H169">
            <v>200</v>
          </cell>
        </row>
        <row r="170">
          <cell r="B170">
            <v>4297919</v>
          </cell>
          <cell r="C170" t="str">
            <v>Rajapeth I</v>
          </cell>
          <cell r="D170" t="str">
            <v>SURAJ NAGAR</v>
          </cell>
          <cell r="E170" t="str">
            <v>66KV MIDC</v>
          </cell>
          <cell r="F170" t="str">
            <v>MIDC-I</v>
          </cell>
          <cell r="G170">
            <v>201</v>
          </cell>
          <cell r="H170">
            <v>200</v>
          </cell>
        </row>
        <row r="171">
          <cell r="B171">
            <v>4297920</v>
          </cell>
          <cell r="C171" t="str">
            <v>Rajapeth I</v>
          </cell>
          <cell r="D171" t="str">
            <v>POTDAR NAGAR</v>
          </cell>
          <cell r="E171" t="str">
            <v>66KV MIDC</v>
          </cell>
          <cell r="F171" t="str">
            <v>MIDC-I</v>
          </cell>
          <cell r="G171">
            <v>201</v>
          </cell>
          <cell r="H171">
            <v>100</v>
          </cell>
        </row>
        <row r="172">
          <cell r="B172">
            <v>4297921</v>
          </cell>
          <cell r="C172" t="str">
            <v>Rajapeth I</v>
          </cell>
          <cell r="D172" t="str">
            <v>BONDE</v>
          </cell>
          <cell r="E172" t="str">
            <v>66KV MIDC</v>
          </cell>
          <cell r="F172" t="str">
            <v>MIDC-I</v>
          </cell>
          <cell r="G172">
            <v>201</v>
          </cell>
          <cell r="H172">
            <v>150</v>
          </cell>
        </row>
        <row r="173">
          <cell r="B173">
            <v>4297922</v>
          </cell>
          <cell r="C173" t="str">
            <v>Rajapeth I</v>
          </cell>
          <cell r="D173" t="str">
            <v>VIMAL NAGAR</v>
          </cell>
          <cell r="E173" t="str">
            <v>66KV MIDC</v>
          </cell>
          <cell r="F173" t="str">
            <v>MIDC-III</v>
          </cell>
          <cell r="G173">
            <v>203</v>
          </cell>
          <cell r="H173">
            <v>100</v>
          </cell>
        </row>
        <row r="174">
          <cell r="B174">
            <v>4297923</v>
          </cell>
          <cell r="C174" t="str">
            <v>Rajapeth I</v>
          </cell>
          <cell r="D174" t="str">
            <v>MUDLIYAR NAGAR</v>
          </cell>
          <cell r="E174" t="str">
            <v>66KV MIDC</v>
          </cell>
          <cell r="F174" t="str">
            <v>MIDC-III</v>
          </cell>
          <cell r="G174">
            <v>203</v>
          </cell>
          <cell r="H174">
            <v>200</v>
          </cell>
        </row>
        <row r="175">
          <cell r="B175">
            <v>4297924</v>
          </cell>
          <cell r="C175" t="str">
            <v>Rajapeth I</v>
          </cell>
          <cell r="D175" t="str">
            <v>SABNIS PLOT</v>
          </cell>
          <cell r="E175" t="str">
            <v>66KV MIDC</v>
          </cell>
          <cell r="F175" t="str">
            <v>MIDC-I</v>
          </cell>
          <cell r="G175">
            <v>201</v>
          </cell>
          <cell r="H175">
            <v>200</v>
          </cell>
        </row>
        <row r="176">
          <cell r="B176">
            <v>4297925</v>
          </cell>
          <cell r="C176" t="str">
            <v>Rajapeth I</v>
          </cell>
          <cell r="D176" t="str">
            <v>VIRAJ APPARTMENT</v>
          </cell>
          <cell r="E176" t="str">
            <v>66KV MIDC</v>
          </cell>
          <cell r="F176" t="str">
            <v>MIDC-I</v>
          </cell>
          <cell r="G176">
            <v>201</v>
          </cell>
          <cell r="H176">
            <v>200</v>
          </cell>
        </row>
        <row r="177">
          <cell r="B177">
            <v>4297926</v>
          </cell>
          <cell r="C177" t="str">
            <v>Rajapeth I</v>
          </cell>
          <cell r="D177" t="str">
            <v>JAIRAMBABA NAGAR</v>
          </cell>
          <cell r="E177" t="str">
            <v>66KV MIDC</v>
          </cell>
          <cell r="F177" t="str">
            <v>MIDC-I</v>
          </cell>
          <cell r="G177">
            <v>201</v>
          </cell>
          <cell r="H177">
            <v>100</v>
          </cell>
        </row>
        <row r="178">
          <cell r="B178">
            <v>4297927</v>
          </cell>
          <cell r="C178" t="str">
            <v>Rajapeth I</v>
          </cell>
          <cell r="D178" t="str">
            <v>AMBIKA NAGAR</v>
          </cell>
          <cell r="E178" t="str">
            <v>66KV MIDC</v>
          </cell>
          <cell r="F178" t="str">
            <v>MIDC-III</v>
          </cell>
          <cell r="G178">
            <v>203</v>
          </cell>
          <cell r="H178">
            <v>200</v>
          </cell>
        </row>
        <row r="179">
          <cell r="B179">
            <v>4297928</v>
          </cell>
          <cell r="C179" t="str">
            <v>Rajapeth I</v>
          </cell>
          <cell r="D179" t="str">
            <v>HARI GANGA OIL</v>
          </cell>
          <cell r="E179" t="str">
            <v>66KV MIDC</v>
          </cell>
          <cell r="F179" t="str">
            <v>MIDC-I</v>
          </cell>
          <cell r="G179">
            <v>201</v>
          </cell>
          <cell r="H179">
            <v>200</v>
          </cell>
        </row>
        <row r="180">
          <cell r="B180">
            <v>4297929</v>
          </cell>
          <cell r="C180" t="str">
            <v>Rajapeth I</v>
          </cell>
          <cell r="D180" t="str">
            <v>TAPAR HOSTEL</v>
          </cell>
          <cell r="E180" t="str">
            <v>66KV MIDC</v>
          </cell>
          <cell r="F180" t="str">
            <v>MIDC-I</v>
          </cell>
          <cell r="G180">
            <v>201</v>
          </cell>
          <cell r="H180">
            <v>200</v>
          </cell>
        </row>
        <row r="181">
          <cell r="B181">
            <v>4297930</v>
          </cell>
          <cell r="C181" t="str">
            <v>Rajapeth I</v>
          </cell>
          <cell r="D181" t="str">
            <v>STATE BANK COLONY</v>
          </cell>
          <cell r="E181" t="str">
            <v>66KV MIDC</v>
          </cell>
          <cell r="F181" t="str">
            <v>MIDC-I</v>
          </cell>
          <cell r="G181">
            <v>201</v>
          </cell>
          <cell r="H181">
            <v>100</v>
          </cell>
        </row>
        <row r="182">
          <cell r="B182">
            <v>4297931</v>
          </cell>
          <cell r="C182" t="str">
            <v>Rajapeth I</v>
          </cell>
          <cell r="D182" t="str">
            <v>PRERANA PUNJ</v>
          </cell>
          <cell r="E182" t="str">
            <v>66KV MIDC</v>
          </cell>
          <cell r="F182" t="str">
            <v>MIDC-I</v>
          </cell>
          <cell r="G182">
            <v>201</v>
          </cell>
          <cell r="H182">
            <v>100</v>
          </cell>
        </row>
        <row r="183">
          <cell r="B183">
            <v>4297932</v>
          </cell>
          <cell r="C183" t="str">
            <v>Rajapeth I</v>
          </cell>
          <cell r="D183" t="str">
            <v>DESHNA-NAGAR</v>
          </cell>
          <cell r="E183" t="str">
            <v>66KV MIDC</v>
          </cell>
          <cell r="F183" t="str">
            <v>MIDC-III</v>
          </cell>
          <cell r="G183">
            <v>203</v>
          </cell>
          <cell r="H183">
            <v>100</v>
          </cell>
        </row>
        <row r="184">
          <cell r="B184">
            <v>4297933</v>
          </cell>
          <cell r="C184" t="str">
            <v>Rajapeth I</v>
          </cell>
          <cell r="D184" t="str">
            <v>PREM VIHAR</v>
          </cell>
          <cell r="E184" t="str">
            <v>66KV MIDC</v>
          </cell>
          <cell r="F184" t="str">
            <v>MIDC-III</v>
          </cell>
          <cell r="G184">
            <v>203</v>
          </cell>
          <cell r="H184">
            <v>100</v>
          </cell>
        </row>
        <row r="185">
          <cell r="B185">
            <v>4297934</v>
          </cell>
          <cell r="C185" t="str">
            <v>Rajapeth I</v>
          </cell>
          <cell r="D185" t="str">
            <v>GREEN PARK</v>
          </cell>
          <cell r="E185" t="str">
            <v>66KV MIDC</v>
          </cell>
          <cell r="F185" t="str">
            <v>MIDC-I</v>
          </cell>
          <cell r="G185">
            <v>201</v>
          </cell>
          <cell r="H185">
            <v>100</v>
          </cell>
        </row>
        <row r="186">
          <cell r="B186">
            <v>4297935</v>
          </cell>
          <cell r="C186" t="str">
            <v>Rajapeth I</v>
          </cell>
          <cell r="D186" t="str">
            <v>LAKDE COMPLEX</v>
          </cell>
          <cell r="E186" t="str">
            <v>66KV MIDC</v>
          </cell>
          <cell r="F186" t="str">
            <v>MIDC-I</v>
          </cell>
          <cell r="G186">
            <v>201</v>
          </cell>
          <cell r="H186">
            <v>100</v>
          </cell>
        </row>
        <row r="187">
          <cell r="B187">
            <v>4297936</v>
          </cell>
          <cell r="C187" t="str">
            <v>Rajapeth I</v>
          </cell>
          <cell r="D187" t="str">
            <v xml:space="preserve">BHERDE BHAVAN </v>
          </cell>
          <cell r="E187" t="str">
            <v>66KV MIDC</v>
          </cell>
          <cell r="F187" t="str">
            <v>MIDC-I</v>
          </cell>
          <cell r="G187">
            <v>201</v>
          </cell>
          <cell r="H187">
            <v>100</v>
          </cell>
        </row>
        <row r="188">
          <cell r="B188">
            <v>4297937</v>
          </cell>
          <cell r="C188" t="str">
            <v>Rajapeth I</v>
          </cell>
          <cell r="D188" t="str">
            <v>SHRI GOPAL</v>
          </cell>
          <cell r="E188" t="str">
            <v>66KV MIDC</v>
          </cell>
          <cell r="F188" t="str">
            <v>MIDC-I</v>
          </cell>
          <cell r="G188">
            <v>201</v>
          </cell>
          <cell r="H188">
            <v>200</v>
          </cell>
        </row>
        <row r="189">
          <cell r="B189">
            <v>4297940</v>
          </cell>
          <cell r="C189" t="str">
            <v>Rajapeth I</v>
          </cell>
          <cell r="D189" t="str">
            <v>GOVIND NAGAR</v>
          </cell>
          <cell r="E189" t="str">
            <v>66KV MIDC</v>
          </cell>
          <cell r="F189" t="str">
            <v>MIDC-I</v>
          </cell>
          <cell r="G189">
            <v>201</v>
          </cell>
          <cell r="H189">
            <v>100</v>
          </cell>
        </row>
        <row r="190">
          <cell r="B190">
            <v>4297941</v>
          </cell>
          <cell r="C190" t="str">
            <v>Rajapeth I</v>
          </cell>
          <cell r="D190" t="str">
            <v>VIKRAM TOWER</v>
          </cell>
          <cell r="E190" t="str">
            <v>66KV MIDC</v>
          </cell>
          <cell r="F190" t="str">
            <v>MIDC-I</v>
          </cell>
          <cell r="G190">
            <v>201</v>
          </cell>
          <cell r="H190">
            <v>100</v>
          </cell>
        </row>
        <row r="191">
          <cell r="B191">
            <v>4297942</v>
          </cell>
          <cell r="C191" t="str">
            <v>Rajapeth I</v>
          </cell>
          <cell r="D191" t="str">
            <v>NAWAJIWAN COLONY</v>
          </cell>
          <cell r="E191" t="str">
            <v>66KV MIDC</v>
          </cell>
          <cell r="F191" t="str">
            <v>MIDC-III</v>
          </cell>
          <cell r="G191">
            <v>203</v>
          </cell>
          <cell r="H191">
            <v>100</v>
          </cell>
        </row>
        <row r="192">
          <cell r="B192">
            <v>4297943</v>
          </cell>
          <cell r="C192" t="str">
            <v>Rajapeth I</v>
          </cell>
          <cell r="D192" t="str">
            <v>CANCER HOSPITAL</v>
          </cell>
          <cell r="E192" t="str">
            <v>66KV MIDC</v>
          </cell>
          <cell r="F192" t="str">
            <v>MIDC-I</v>
          </cell>
          <cell r="G192">
            <v>201</v>
          </cell>
          <cell r="H192">
            <v>100</v>
          </cell>
        </row>
        <row r="193">
          <cell r="B193">
            <v>4297944</v>
          </cell>
          <cell r="C193" t="str">
            <v>Rajapeth I</v>
          </cell>
          <cell r="D193" t="str">
            <v>BONDE HOSPITAL</v>
          </cell>
          <cell r="E193" t="str">
            <v>66KV MIDC</v>
          </cell>
          <cell r="F193" t="str">
            <v>MIDC-I</v>
          </cell>
          <cell r="G193">
            <v>201</v>
          </cell>
          <cell r="H193">
            <v>100</v>
          </cell>
        </row>
        <row r="194">
          <cell r="B194">
            <v>4297945</v>
          </cell>
          <cell r="C194" t="str">
            <v>Rajapeth I</v>
          </cell>
          <cell r="D194" t="str">
            <v>SSD AQPPARTMENT</v>
          </cell>
          <cell r="E194" t="str">
            <v>66KV MIDC</v>
          </cell>
          <cell r="F194" t="str">
            <v>MIDC-I</v>
          </cell>
          <cell r="G194">
            <v>201</v>
          </cell>
          <cell r="H194">
            <v>100</v>
          </cell>
        </row>
        <row r="195">
          <cell r="B195">
            <v>4297946</v>
          </cell>
          <cell r="C195" t="str">
            <v>Rajapeth I</v>
          </cell>
          <cell r="D195" t="str">
            <v>AMBICA NAGAR II</v>
          </cell>
          <cell r="E195" t="str">
            <v>66KV MIDC</v>
          </cell>
          <cell r="F195">
            <v>0</v>
          </cell>
          <cell r="G195">
            <v>0</v>
          </cell>
          <cell r="H195">
            <v>100</v>
          </cell>
        </row>
        <row r="196">
          <cell r="B196">
            <v>4297947</v>
          </cell>
          <cell r="C196" t="str">
            <v>Rajapeth I</v>
          </cell>
          <cell r="D196" t="str">
            <v>DATERAO</v>
          </cell>
          <cell r="E196" t="str">
            <v>66KV MIDC</v>
          </cell>
          <cell r="F196">
            <v>0</v>
          </cell>
          <cell r="G196">
            <v>0</v>
          </cell>
          <cell r="H196">
            <v>100</v>
          </cell>
        </row>
        <row r="197">
          <cell r="B197">
            <v>4297948</v>
          </cell>
          <cell r="C197" t="str">
            <v>Nawathe</v>
          </cell>
          <cell r="D197" t="str">
            <v>SAZA GODOWN</v>
          </cell>
          <cell r="E197" t="str">
            <v>220KV KONDESHWAR</v>
          </cell>
          <cell r="F197" t="str">
            <v>KRUSHIDEV</v>
          </cell>
          <cell r="G197">
            <v>202</v>
          </cell>
          <cell r="H197">
            <v>100</v>
          </cell>
        </row>
        <row r="198">
          <cell r="B198">
            <v>4297949</v>
          </cell>
          <cell r="C198" t="str">
            <v>Nawathe</v>
          </cell>
          <cell r="D198" t="str">
            <v>NEMANI</v>
          </cell>
          <cell r="E198" t="str">
            <v>220KV KONDESHWAR</v>
          </cell>
          <cell r="F198" t="str">
            <v>KRUSHIDEV</v>
          </cell>
          <cell r="G198">
            <v>202</v>
          </cell>
          <cell r="H198">
            <v>200</v>
          </cell>
        </row>
        <row r="199">
          <cell r="B199">
            <v>4297950</v>
          </cell>
          <cell r="C199" t="str">
            <v>Nawathe</v>
          </cell>
          <cell r="D199" t="str">
            <v>GAJANAN</v>
          </cell>
          <cell r="E199" t="str">
            <v>220KV KONDESHWAR</v>
          </cell>
          <cell r="F199" t="str">
            <v>KRUSHIDEV</v>
          </cell>
          <cell r="G199">
            <v>202</v>
          </cell>
          <cell r="H199">
            <v>200</v>
          </cell>
        </row>
        <row r="200">
          <cell r="B200">
            <v>4297951</v>
          </cell>
          <cell r="C200" t="str">
            <v>Nawathe</v>
          </cell>
          <cell r="D200" t="str">
            <v>BANARASE</v>
          </cell>
          <cell r="E200" t="str">
            <v>220KV KONDESHWAR</v>
          </cell>
          <cell r="F200" t="str">
            <v>KRUSHIDEV</v>
          </cell>
          <cell r="G200">
            <v>202</v>
          </cell>
          <cell r="H200">
            <v>100</v>
          </cell>
        </row>
        <row r="201">
          <cell r="B201">
            <v>4297952</v>
          </cell>
          <cell r="C201" t="str">
            <v>Nawathe</v>
          </cell>
          <cell r="D201" t="str">
            <v>NIMCO</v>
          </cell>
          <cell r="E201" t="str">
            <v>220KV KONDESHWAR</v>
          </cell>
          <cell r="F201" t="str">
            <v>KRUSHIDEV</v>
          </cell>
          <cell r="G201">
            <v>202</v>
          </cell>
          <cell r="H201">
            <v>200</v>
          </cell>
        </row>
        <row r="202">
          <cell r="B202">
            <v>4297953</v>
          </cell>
          <cell r="C202" t="str">
            <v>Nawathe</v>
          </cell>
          <cell r="D202" t="str">
            <v>SAI NAGAR NO.1</v>
          </cell>
          <cell r="E202" t="str">
            <v>33KVAKOLI</v>
          </cell>
          <cell r="F202" t="str">
            <v>SAI NAGAR</v>
          </cell>
          <cell r="G202">
            <v>201</v>
          </cell>
          <cell r="H202">
            <v>315</v>
          </cell>
        </row>
        <row r="203">
          <cell r="B203">
            <v>4297954</v>
          </cell>
          <cell r="C203" t="str">
            <v>Nawathe</v>
          </cell>
          <cell r="D203" t="str">
            <v>SAI NAGAR NO.2</v>
          </cell>
          <cell r="E203" t="str">
            <v>33KVAKOLI</v>
          </cell>
          <cell r="F203" t="str">
            <v>SAI NAGAR</v>
          </cell>
          <cell r="G203">
            <v>201</v>
          </cell>
          <cell r="H203">
            <v>200</v>
          </cell>
        </row>
        <row r="204">
          <cell r="B204">
            <v>4297955</v>
          </cell>
          <cell r="C204" t="str">
            <v>Nawathe</v>
          </cell>
          <cell r="D204" t="str">
            <v>AKOLI ROAD NO.I</v>
          </cell>
          <cell r="E204" t="str">
            <v>33KVAKOLI</v>
          </cell>
          <cell r="F204" t="str">
            <v>SAI NAGAR</v>
          </cell>
          <cell r="G204">
            <v>201</v>
          </cell>
          <cell r="H204">
            <v>100</v>
          </cell>
        </row>
        <row r="205">
          <cell r="B205">
            <v>4297956</v>
          </cell>
          <cell r="C205" t="str">
            <v>Nawathe</v>
          </cell>
          <cell r="D205" t="str">
            <v>AKOLI ROAD NO.II</v>
          </cell>
          <cell r="E205" t="str">
            <v>33KVAKOLI</v>
          </cell>
          <cell r="F205" t="str">
            <v>SAI NAGAR</v>
          </cell>
          <cell r="G205">
            <v>201</v>
          </cell>
          <cell r="H205">
            <v>100</v>
          </cell>
        </row>
        <row r="206">
          <cell r="B206">
            <v>4297957</v>
          </cell>
          <cell r="C206" t="str">
            <v>Nawathe</v>
          </cell>
          <cell r="D206" t="str">
            <v>AKOLI</v>
          </cell>
          <cell r="E206" t="str">
            <v>33KVAKOLI</v>
          </cell>
          <cell r="F206" t="str">
            <v>SAI NAGAR</v>
          </cell>
          <cell r="G206">
            <v>201</v>
          </cell>
          <cell r="H206">
            <v>100</v>
          </cell>
        </row>
        <row r="207">
          <cell r="B207">
            <v>4297958</v>
          </cell>
          <cell r="C207" t="str">
            <v>Nawathe</v>
          </cell>
          <cell r="D207" t="str">
            <v>LAXMI</v>
          </cell>
          <cell r="E207" t="str">
            <v>220KV KONDESHWAR</v>
          </cell>
          <cell r="F207" t="str">
            <v>KRUSHIDEV</v>
          </cell>
          <cell r="G207">
            <v>202</v>
          </cell>
          <cell r="H207">
            <v>200</v>
          </cell>
        </row>
        <row r="208">
          <cell r="B208">
            <v>4297959</v>
          </cell>
          <cell r="C208" t="str">
            <v>Nawathe</v>
          </cell>
          <cell r="D208" t="str">
            <v>PIONEER</v>
          </cell>
          <cell r="E208" t="str">
            <v>220KV KONDESHWAR</v>
          </cell>
          <cell r="F208" t="str">
            <v>KRUSHIDEV</v>
          </cell>
          <cell r="G208">
            <v>202</v>
          </cell>
          <cell r="H208">
            <v>315</v>
          </cell>
        </row>
        <row r="209">
          <cell r="B209">
            <v>4297960</v>
          </cell>
          <cell r="C209" t="str">
            <v>Nawathe</v>
          </cell>
          <cell r="D209" t="str">
            <v>TEKADE</v>
          </cell>
          <cell r="E209" t="str">
            <v>220KV KONDESHWAR</v>
          </cell>
          <cell r="F209" t="str">
            <v>KRUSHIDEV</v>
          </cell>
          <cell r="G209">
            <v>202</v>
          </cell>
          <cell r="H209">
            <v>200</v>
          </cell>
        </row>
        <row r="210">
          <cell r="B210">
            <v>4297961</v>
          </cell>
          <cell r="C210" t="str">
            <v>Nawathe</v>
          </cell>
          <cell r="D210" t="str">
            <v>BHAT GARDEN</v>
          </cell>
          <cell r="E210" t="str">
            <v>66KV MIDC</v>
          </cell>
          <cell r="F210" t="str">
            <v>BHATKULI</v>
          </cell>
          <cell r="G210">
            <v>204</v>
          </cell>
          <cell r="H210">
            <v>200</v>
          </cell>
        </row>
        <row r="211">
          <cell r="B211">
            <v>4297962</v>
          </cell>
          <cell r="C211" t="str">
            <v>Nawathe</v>
          </cell>
          <cell r="D211" t="str">
            <v>DESHPANDE PLOT</v>
          </cell>
          <cell r="E211" t="str">
            <v>66KV MIDC</v>
          </cell>
          <cell r="F211" t="str">
            <v>BHATKULI</v>
          </cell>
          <cell r="G211">
            <v>204</v>
          </cell>
          <cell r="H211">
            <v>200</v>
          </cell>
        </row>
        <row r="212">
          <cell r="B212">
            <v>4297963</v>
          </cell>
          <cell r="C212" t="str">
            <v>Nawathe</v>
          </cell>
          <cell r="D212" t="str">
            <v>SUSHIL NAGAR</v>
          </cell>
          <cell r="E212" t="str">
            <v>66KV MIDC</v>
          </cell>
          <cell r="F212" t="str">
            <v>BHATKULI</v>
          </cell>
          <cell r="G212">
            <v>204</v>
          </cell>
          <cell r="H212">
            <v>100</v>
          </cell>
        </row>
        <row r="213">
          <cell r="B213">
            <v>4297964</v>
          </cell>
          <cell r="C213" t="str">
            <v>Nawathe</v>
          </cell>
          <cell r="D213" t="str">
            <v>PRABHAT COLONY</v>
          </cell>
          <cell r="E213" t="str">
            <v>66KV MIDC</v>
          </cell>
          <cell r="F213" t="str">
            <v>MIDC-I</v>
          </cell>
          <cell r="G213">
            <v>201</v>
          </cell>
          <cell r="H213">
            <v>315</v>
          </cell>
        </row>
        <row r="214">
          <cell r="B214">
            <v>4297965</v>
          </cell>
          <cell r="C214" t="str">
            <v>Nawathe</v>
          </cell>
          <cell r="D214" t="str">
            <v>JADHO OIL MILL</v>
          </cell>
          <cell r="E214" t="str">
            <v>220KV KONDESHWAR</v>
          </cell>
          <cell r="F214" t="str">
            <v>SATURNA</v>
          </cell>
          <cell r="G214">
            <v>202</v>
          </cell>
          <cell r="H214">
            <v>100</v>
          </cell>
        </row>
        <row r="215">
          <cell r="B215">
            <v>4297966</v>
          </cell>
          <cell r="C215" t="str">
            <v>Nawathe</v>
          </cell>
          <cell r="D215" t="str">
            <v>TIWATNE</v>
          </cell>
          <cell r="E215" t="str">
            <v>220KV KONDESHWAR</v>
          </cell>
          <cell r="F215" t="str">
            <v>SATURNA</v>
          </cell>
          <cell r="G215">
            <v>202</v>
          </cell>
          <cell r="H215">
            <v>200</v>
          </cell>
        </row>
        <row r="216">
          <cell r="B216">
            <v>4297967</v>
          </cell>
          <cell r="C216" t="str">
            <v>Nawathe</v>
          </cell>
          <cell r="D216" t="str">
            <v>BHATTAD</v>
          </cell>
          <cell r="E216" t="str">
            <v>220KV KONDESHWAR</v>
          </cell>
          <cell r="F216" t="str">
            <v>SATURNA</v>
          </cell>
          <cell r="G216">
            <v>202</v>
          </cell>
          <cell r="H216">
            <v>315</v>
          </cell>
        </row>
        <row r="217">
          <cell r="B217">
            <v>4297968</v>
          </cell>
          <cell r="C217" t="str">
            <v>Nawathe</v>
          </cell>
          <cell r="D217" t="str">
            <v>SHIV ICE</v>
          </cell>
          <cell r="E217" t="str">
            <v>220KV KONDESHWAR</v>
          </cell>
          <cell r="F217" t="str">
            <v>SATURNA</v>
          </cell>
          <cell r="G217">
            <v>202</v>
          </cell>
          <cell r="H217">
            <v>100</v>
          </cell>
        </row>
        <row r="218">
          <cell r="B218">
            <v>4297969</v>
          </cell>
          <cell r="C218" t="str">
            <v>Nawathe</v>
          </cell>
          <cell r="D218" t="str">
            <v>SATYANARAYAN (VISHAL)</v>
          </cell>
          <cell r="E218" t="str">
            <v>220KV KONDESHWAR</v>
          </cell>
          <cell r="F218" t="str">
            <v>SATURNA</v>
          </cell>
          <cell r="G218">
            <v>202</v>
          </cell>
          <cell r="H218">
            <v>200</v>
          </cell>
        </row>
        <row r="219">
          <cell r="B219">
            <v>4297970</v>
          </cell>
          <cell r="C219" t="str">
            <v>Nawathe</v>
          </cell>
          <cell r="D219" t="str">
            <v>JADHAO ENGG.</v>
          </cell>
          <cell r="E219" t="str">
            <v>220KV KONDESHWAR</v>
          </cell>
          <cell r="F219" t="str">
            <v>SATURNA</v>
          </cell>
          <cell r="G219">
            <v>202</v>
          </cell>
          <cell r="H219">
            <v>200</v>
          </cell>
        </row>
        <row r="220">
          <cell r="B220">
            <v>4297971</v>
          </cell>
          <cell r="C220" t="str">
            <v>Nawathe</v>
          </cell>
          <cell r="D220" t="str">
            <v>PIDIYAR</v>
          </cell>
          <cell r="E220" t="str">
            <v>33KVAKOLI</v>
          </cell>
          <cell r="F220" t="str">
            <v>SAI NAGAR</v>
          </cell>
          <cell r="G220">
            <v>201</v>
          </cell>
          <cell r="H220">
            <v>100</v>
          </cell>
        </row>
        <row r="221">
          <cell r="B221">
            <v>4297972</v>
          </cell>
          <cell r="C221" t="str">
            <v>Nawathe</v>
          </cell>
          <cell r="D221" t="str">
            <v>RAGHAV GRENIDE</v>
          </cell>
          <cell r="E221" t="str">
            <v>220KV KONDESHWAR</v>
          </cell>
          <cell r="F221" t="str">
            <v>SATURNA</v>
          </cell>
          <cell r="G221">
            <v>202</v>
          </cell>
          <cell r="H221">
            <v>200</v>
          </cell>
        </row>
        <row r="222">
          <cell r="B222">
            <v>4297974</v>
          </cell>
          <cell r="C222" t="str">
            <v>Nawathe</v>
          </cell>
          <cell r="D222" t="str">
            <v>PRITI WOOD</v>
          </cell>
          <cell r="E222" t="str">
            <v>220KV KONDESHWAR</v>
          </cell>
          <cell r="F222" t="str">
            <v>SATURNA</v>
          </cell>
          <cell r="G222">
            <v>202</v>
          </cell>
          <cell r="H222">
            <v>100</v>
          </cell>
        </row>
        <row r="223">
          <cell r="B223">
            <v>4297201</v>
          </cell>
          <cell r="C223" t="str">
            <v>Nawathe</v>
          </cell>
          <cell r="D223" t="str">
            <v>PALEKAR</v>
          </cell>
          <cell r="E223" t="str">
            <v>220KV KONDESHWAR</v>
          </cell>
          <cell r="F223" t="str">
            <v>SATURNA</v>
          </cell>
          <cell r="G223">
            <v>202</v>
          </cell>
          <cell r="H223">
            <v>200</v>
          </cell>
        </row>
        <row r="224">
          <cell r="B224">
            <v>4297202</v>
          </cell>
          <cell r="C224" t="str">
            <v>Nawathe</v>
          </cell>
          <cell r="D224" t="str">
            <v>NEW SWASTIK</v>
          </cell>
          <cell r="E224" t="str">
            <v>66KV MIDC</v>
          </cell>
          <cell r="F224" t="str">
            <v>NAWATHE</v>
          </cell>
          <cell r="G224">
            <v>206</v>
          </cell>
          <cell r="H224">
            <v>100</v>
          </cell>
        </row>
        <row r="225">
          <cell r="B225">
            <v>4297203</v>
          </cell>
          <cell r="C225" t="str">
            <v>Nawathe</v>
          </cell>
          <cell r="D225" t="str">
            <v>NAWATHE I</v>
          </cell>
          <cell r="E225" t="str">
            <v>66KV MIDC</v>
          </cell>
          <cell r="F225" t="str">
            <v>NAWATHE</v>
          </cell>
          <cell r="G225">
            <v>206</v>
          </cell>
          <cell r="H225">
            <v>200</v>
          </cell>
        </row>
        <row r="226">
          <cell r="B226">
            <v>4297204</v>
          </cell>
          <cell r="C226" t="str">
            <v>Nawathe</v>
          </cell>
          <cell r="D226" t="str">
            <v>SHARDA VIHAR</v>
          </cell>
          <cell r="E226" t="str">
            <v>33KVAKOLI</v>
          </cell>
          <cell r="F226" t="str">
            <v>RAVI-NAGAR</v>
          </cell>
          <cell r="G226">
            <v>202</v>
          </cell>
          <cell r="H226">
            <v>200</v>
          </cell>
        </row>
        <row r="227">
          <cell r="B227">
            <v>4297205</v>
          </cell>
          <cell r="C227" t="str">
            <v>Nawathe</v>
          </cell>
          <cell r="D227" t="str">
            <v>NILAM</v>
          </cell>
          <cell r="E227" t="str">
            <v>66KV MIDC</v>
          </cell>
          <cell r="F227" t="str">
            <v>NAWATHE</v>
          </cell>
          <cell r="G227">
            <v>206</v>
          </cell>
          <cell r="H227">
            <v>200</v>
          </cell>
        </row>
        <row r="228">
          <cell r="B228">
            <v>4297206</v>
          </cell>
          <cell r="C228" t="str">
            <v>Nawathe</v>
          </cell>
          <cell r="D228" t="str">
            <v>BASANTI POLI</v>
          </cell>
          <cell r="E228" t="str">
            <v>220KV KONDESHWAR</v>
          </cell>
          <cell r="F228" t="str">
            <v>SATURNA</v>
          </cell>
          <cell r="G228">
            <v>202</v>
          </cell>
          <cell r="H228">
            <v>200</v>
          </cell>
        </row>
        <row r="229">
          <cell r="B229">
            <v>4297207</v>
          </cell>
          <cell r="C229" t="str">
            <v>Nawathe</v>
          </cell>
          <cell r="D229" t="str">
            <v>GUPTA</v>
          </cell>
          <cell r="E229" t="str">
            <v>66KV MIDC</v>
          </cell>
          <cell r="F229" t="str">
            <v>MIDC-I</v>
          </cell>
          <cell r="G229">
            <v>201</v>
          </cell>
          <cell r="H229">
            <v>200</v>
          </cell>
        </row>
        <row r="230">
          <cell r="B230">
            <v>4297208</v>
          </cell>
          <cell r="C230" t="str">
            <v>Nawathe</v>
          </cell>
          <cell r="D230" t="str">
            <v>SWASTIK COLONY</v>
          </cell>
          <cell r="E230" t="str">
            <v>66KV MIDC</v>
          </cell>
          <cell r="F230" t="str">
            <v>NAWATHE</v>
          </cell>
          <cell r="G230">
            <v>206</v>
          </cell>
          <cell r="H230">
            <v>100</v>
          </cell>
        </row>
        <row r="231">
          <cell r="B231">
            <v>4297209</v>
          </cell>
          <cell r="C231" t="str">
            <v>Nawathe</v>
          </cell>
          <cell r="D231" t="str">
            <v>SAROJ COLONY</v>
          </cell>
          <cell r="E231" t="str">
            <v>66KV MIDC</v>
          </cell>
          <cell r="F231" t="str">
            <v>MIDC-I</v>
          </cell>
          <cell r="G231">
            <v>201</v>
          </cell>
          <cell r="H231">
            <v>100</v>
          </cell>
        </row>
        <row r="232">
          <cell r="B232">
            <v>4297210</v>
          </cell>
          <cell r="C232" t="str">
            <v>Nawathe</v>
          </cell>
          <cell r="D232" t="str">
            <v>CHAKRADHAR NAGAR</v>
          </cell>
          <cell r="E232" t="str">
            <v>66KV MIDC</v>
          </cell>
          <cell r="F232" t="str">
            <v>BHATKULI</v>
          </cell>
          <cell r="G232">
            <v>204</v>
          </cell>
          <cell r="H232">
            <v>100</v>
          </cell>
        </row>
        <row r="233">
          <cell r="B233">
            <v>4297211</v>
          </cell>
          <cell r="C233" t="str">
            <v>Nawathe</v>
          </cell>
          <cell r="D233" t="str">
            <v>CHAWARE NAGAR -I</v>
          </cell>
          <cell r="E233" t="str">
            <v>66KV MIDC</v>
          </cell>
          <cell r="F233" t="str">
            <v>MIDC-I</v>
          </cell>
          <cell r="G233">
            <v>201</v>
          </cell>
          <cell r="H233">
            <v>100</v>
          </cell>
        </row>
        <row r="234">
          <cell r="B234">
            <v>4297212</v>
          </cell>
          <cell r="C234" t="str">
            <v>Nawathe</v>
          </cell>
          <cell r="D234" t="str">
            <v>KRANTI COLONY</v>
          </cell>
          <cell r="E234" t="str">
            <v>66KV MIDC</v>
          </cell>
          <cell r="F234" t="str">
            <v>NAWATHE</v>
          </cell>
          <cell r="G234">
            <v>206</v>
          </cell>
          <cell r="H234">
            <v>200</v>
          </cell>
        </row>
        <row r="235">
          <cell r="B235">
            <v>4297213</v>
          </cell>
          <cell r="C235" t="str">
            <v>Nawathe</v>
          </cell>
          <cell r="D235" t="str">
            <v>TRIMURTI</v>
          </cell>
          <cell r="E235" t="str">
            <v>66KV MIDC</v>
          </cell>
          <cell r="F235" t="str">
            <v>NAWATHE</v>
          </cell>
          <cell r="G235">
            <v>206</v>
          </cell>
          <cell r="H235">
            <v>100</v>
          </cell>
        </row>
        <row r="236">
          <cell r="B236">
            <v>4297214</v>
          </cell>
          <cell r="C236" t="str">
            <v>Nawathe</v>
          </cell>
          <cell r="D236" t="str">
            <v>VRUNDAWAN</v>
          </cell>
          <cell r="E236" t="str">
            <v>33KVAKOLI</v>
          </cell>
          <cell r="F236" t="str">
            <v>SAI NAGAR</v>
          </cell>
          <cell r="G236">
            <v>201</v>
          </cell>
          <cell r="H236">
            <v>200</v>
          </cell>
        </row>
        <row r="237">
          <cell r="B237">
            <v>4297215</v>
          </cell>
          <cell r="C237" t="str">
            <v>Nawathe</v>
          </cell>
          <cell r="D237" t="str">
            <v>MAHESH NAGAR</v>
          </cell>
          <cell r="E237" t="str">
            <v>33KVAKOLI</v>
          </cell>
          <cell r="F237" t="str">
            <v>SAI NAGAR</v>
          </cell>
          <cell r="G237">
            <v>201</v>
          </cell>
          <cell r="H237">
            <v>200</v>
          </cell>
        </row>
        <row r="238">
          <cell r="B238">
            <v>4297216</v>
          </cell>
          <cell r="C238" t="str">
            <v>Nawathe</v>
          </cell>
          <cell r="D238" t="str">
            <v>DATTA VIHAR</v>
          </cell>
          <cell r="E238" t="str">
            <v>33KVAKOLI</v>
          </cell>
          <cell r="F238" t="str">
            <v>RAVI-NAGAR</v>
          </cell>
          <cell r="G238">
            <v>202</v>
          </cell>
          <cell r="H238">
            <v>100</v>
          </cell>
        </row>
        <row r="239">
          <cell r="B239">
            <v>4297217</v>
          </cell>
          <cell r="C239" t="str">
            <v>Nawathe</v>
          </cell>
          <cell r="D239" t="str">
            <v>AMBA NAGARI</v>
          </cell>
          <cell r="E239" t="str">
            <v>33KVAKOLI</v>
          </cell>
          <cell r="F239" t="str">
            <v>SAI NAGAR</v>
          </cell>
          <cell r="G239">
            <v>201</v>
          </cell>
          <cell r="H239">
            <v>100</v>
          </cell>
        </row>
        <row r="240">
          <cell r="B240">
            <v>4297218</v>
          </cell>
          <cell r="C240" t="str">
            <v>Nawathe</v>
          </cell>
          <cell r="D240" t="str">
            <v>PARIJAT</v>
          </cell>
          <cell r="E240" t="str">
            <v>220KV KONDESHWAR</v>
          </cell>
          <cell r="F240" t="str">
            <v>KRUSHIDEV</v>
          </cell>
          <cell r="G240">
            <v>202</v>
          </cell>
          <cell r="H240">
            <v>200</v>
          </cell>
        </row>
        <row r="241">
          <cell r="B241">
            <v>4297219</v>
          </cell>
          <cell r="C241" t="str">
            <v>Nawathe</v>
          </cell>
          <cell r="D241" t="str">
            <v>KRISHNARPAN</v>
          </cell>
          <cell r="E241" t="str">
            <v>33KVAKOLI</v>
          </cell>
          <cell r="F241" t="str">
            <v>RAVI-NAGAR</v>
          </cell>
          <cell r="G241">
            <v>202</v>
          </cell>
          <cell r="H241">
            <v>100</v>
          </cell>
        </row>
        <row r="242">
          <cell r="B242">
            <v>4297220</v>
          </cell>
          <cell r="C242" t="str">
            <v>Nawathe</v>
          </cell>
          <cell r="D242" t="str">
            <v>SATURNA</v>
          </cell>
          <cell r="E242" t="str">
            <v>66KV MIDC</v>
          </cell>
          <cell r="F242" t="str">
            <v>NAWATHE</v>
          </cell>
          <cell r="G242">
            <v>206</v>
          </cell>
          <cell r="H242">
            <v>100</v>
          </cell>
        </row>
        <row r="243">
          <cell r="B243">
            <v>4297221</v>
          </cell>
          <cell r="C243" t="str">
            <v>Nawathe</v>
          </cell>
          <cell r="D243" t="str">
            <v>SHITALAMATA</v>
          </cell>
          <cell r="E243" t="str">
            <v>66KV MIDC</v>
          </cell>
          <cell r="F243" t="str">
            <v>NAWATHE</v>
          </cell>
          <cell r="G243">
            <v>206</v>
          </cell>
          <cell r="H243">
            <v>100</v>
          </cell>
        </row>
        <row r="244">
          <cell r="B244">
            <v>4297222</v>
          </cell>
          <cell r="C244" t="str">
            <v>Nawathe</v>
          </cell>
          <cell r="D244" t="str">
            <v>AMARVATI METAL</v>
          </cell>
          <cell r="E244" t="str">
            <v>220KV KONDESHWAR</v>
          </cell>
          <cell r="F244" t="str">
            <v>SATURNA</v>
          </cell>
          <cell r="G244">
            <v>202</v>
          </cell>
          <cell r="H244">
            <v>100</v>
          </cell>
        </row>
        <row r="245">
          <cell r="B245">
            <v>4297223</v>
          </cell>
          <cell r="C245" t="str">
            <v>Nawathe</v>
          </cell>
          <cell r="D245" t="str">
            <v>BHARAT NAGAR</v>
          </cell>
          <cell r="E245" t="str">
            <v>33KVAKOLI</v>
          </cell>
          <cell r="F245" t="str">
            <v>SAI NAGAR</v>
          </cell>
          <cell r="G245">
            <v>201</v>
          </cell>
          <cell r="H245">
            <v>100</v>
          </cell>
        </row>
        <row r="246">
          <cell r="B246">
            <v>4297224</v>
          </cell>
          <cell r="C246" t="str">
            <v>Nawathe</v>
          </cell>
          <cell r="D246" t="str">
            <v>BEANAM CHAUK</v>
          </cell>
          <cell r="E246" t="str">
            <v>220KV KONDESHWAR</v>
          </cell>
          <cell r="F246" t="str">
            <v>KRUSHIDEV</v>
          </cell>
          <cell r="G246">
            <v>202</v>
          </cell>
          <cell r="H246">
            <v>200</v>
          </cell>
        </row>
        <row r="247">
          <cell r="B247">
            <v>4297225</v>
          </cell>
          <cell r="C247" t="str">
            <v>Nawathe</v>
          </cell>
          <cell r="D247" t="str">
            <v>NAWATHE -II</v>
          </cell>
          <cell r="E247" t="str">
            <v>66KV MIDC</v>
          </cell>
          <cell r="F247" t="str">
            <v>NAWATHE</v>
          </cell>
          <cell r="G247">
            <v>206</v>
          </cell>
          <cell r="H247">
            <v>315</v>
          </cell>
        </row>
        <row r="248">
          <cell r="B248">
            <v>4297226</v>
          </cell>
          <cell r="C248" t="str">
            <v>Nawathe</v>
          </cell>
          <cell r="D248" t="str">
            <v>DASARA MAIDAN</v>
          </cell>
          <cell r="E248" t="str">
            <v>66KV MIDC</v>
          </cell>
          <cell r="F248" t="str">
            <v>NAWATHE</v>
          </cell>
          <cell r="G248">
            <v>206</v>
          </cell>
          <cell r="H248">
            <v>100</v>
          </cell>
        </row>
        <row r="249">
          <cell r="B249">
            <v>4297227</v>
          </cell>
          <cell r="C249" t="str">
            <v>Nawathe</v>
          </cell>
          <cell r="D249" t="str">
            <v>SAIYADRI</v>
          </cell>
          <cell r="E249" t="str">
            <v>33KVAKOLI</v>
          </cell>
          <cell r="F249" t="str">
            <v>SAI NAGAR</v>
          </cell>
          <cell r="G249">
            <v>201</v>
          </cell>
          <cell r="H249">
            <v>100</v>
          </cell>
        </row>
        <row r="250">
          <cell r="B250">
            <v>4297228</v>
          </cell>
          <cell r="C250" t="str">
            <v>Nawathe</v>
          </cell>
          <cell r="D250" t="str">
            <v>EKNATH VIHAR</v>
          </cell>
          <cell r="E250" t="str">
            <v>66KV MIDC</v>
          </cell>
          <cell r="F250" t="str">
            <v>MIDC-I</v>
          </cell>
          <cell r="G250">
            <v>201</v>
          </cell>
          <cell r="H250">
            <v>100</v>
          </cell>
        </row>
        <row r="251">
          <cell r="B251">
            <v>4297229</v>
          </cell>
          <cell r="C251" t="str">
            <v>Nawathe</v>
          </cell>
          <cell r="D251" t="str">
            <v>MAHA BANK</v>
          </cell>
          <cell r="E251" t="str">
            <v>33KVAKOLI</v>
          </cell>
          <cell r="F251" t="str">
            <v>SAI NAGAR</v>
          </cell>
          <cell r="G251">
            <v>201</v>
          </cell>
          <cell r="H251">
            <v>100</v>
          </cell>
        </row>
        <row r="252">
          <cell r="B252">
            <v>4297230</v>
          </cell>
          <cell r="C252" t="str">
            <v>Nawathe</v>
          </cell>
          <cell r="D252" t="str">
            <v>CHAVARE NAGAR-II</v>
          </cell>
          <cell r="E252" t="str">
            <v>66KV MIDC</v>
          </cell>
          <cell r="F252" t="str">
            <v>MIDC-I</v>
          </cell>
          <cell r="G252">
            <v>201</v>
          </cell>
          <cell r="H252">
            <v>100</v>
          </cell>
        </row>
        <row r="253">
          <cell r="B253">
            <v>4297231</v>
          </cell>
          <cell r="C253" t="str">
            <v>Nawathe</v>
          </cell>
          <cell r="D253" t="str">
            <v>CHANDAN NAGAR</v>
          </cell>
          <cell r="E253" t="str">
            <v>33KVAKOLI</v>
          </cell>
          <cell r="F253" t="str">
            <v>SAI NAGAR</v>
          </cell>
          <cell r="G253">
            <v>201</v>
          </cell>
          <cell r="H253">
            <v>100</v>
          </cell>
        </row>
        <row r="254">
          <cell r="B254">
            <v>4297232</v>
          </cell>
          <cell r="C254" t="str">
            <v>Nawathe</v>
          </cell>
          <cell r="D254" t="str">
            <v>DHANWANTARI NAGAR</v>
          </cell>
          <cell r="E254" t="str">
            <v>66KV MIDC</v>
          </cell>
          <cell r="F254" t="str">
            <v>NAWATHE</v>
          </cell>
          <cell r="G254">
            <v>206</v>
          </cell>
          <cell r="H254">
            <v>100</v>
          </cell>
        </row>
        <row r="255">
          <cell r="B255">
            <v>4297233</v>
          </cell>
          <cell r="C255" t="str">
            <v>Nawathe</v>
          </cell>
          <cell r="D255" t="str">
            <v>RADHA KRISHNA</v>
          </cell>
          <cell r="E255" t="str">
            <v>66KV MIDC</v>
          </cell>
          <cell r="F255" t="str">
            <v>NAWATHE</v>
          </cell>
          <cell r="G255">
            <v>206</v>
          </cell>
          <cell r="H255">
            <v>100</v>
          </cell>
        </row>
        <row r="256">
          <cell r="B256">
            <v>4297234</v>
          </cell>
          <cell r="C256" t="str">
            <v>Nawathe</v>
          </cell>
          <cell r="D256" t="str">
            <v xml:space="preserve">SHRIDHAR NAGAR </v>
          </cell>
          <cell r="E256" t="str">
            <v>66KV MIDC</v>
          </cell>
          <cell r="F256" t="str">
            <v>BHATKULI</v>
          </cell>
          <cell r="G256">
            <v>204</v>
          </cell>
          <cell r="H256">
            <v>100</v>
          </cell>
        </row>
        <row r="257">
          <cell r="B257">
            <v>4297235</v>
          </cell>
          <cell r="C257" t="str">
            <v>Nawathe</v>
          </cell>
          <cell r="D257" t="str">
            <v>PUSHKRAJ COLONY</v>
          </cell>
          <cell r="E257" t="str">
            <v>66KV MIDC</v>
          </cell>
          <cell r="F257" t="str">
            <v>NAWATHE</v>
          </cell>
          <cell r="G257">
            <v>206</v>
          </cell>
          <cell r="H257">
            <v>100</v>
          </cell>
        </row>
        <row r="258">
          <cell r="B258">
            <v>4297236</v>
          </cell>
          <cell r="C258" t="str">
            <v>Nawathe</v>
          </cell>
          <cell r="D258" t="str">
            <v>MAHAVIR NAGAR</v>
          </cell>
          <cell r="E258" t="str">
            <v>66KV MIDC</v>
          </cell>
          <cell r="F258" t="str">
            <v>MIDC-I</v>
          </cell>
          <cell r="G258">
            <v>201</v>
          </cell>
          <cell r="H258">
            <v>100</v>
          </cell>
        </row>
        <row r="259">
          <cell r="B259">
            <v>4297237</v>
          </cell>
          <cell r="C259" t="str">
            <v>Nawathe</v>
          </cell>
          <cell r="D259" t="str">
            <v>MHADA NO-I</v>
          </cell>
          <cell r="E259" t="str">
            <v>33KVAKOLI</v>
          </cell>
          <cell r="F259" t="str">
            <v>SAI NAGAR</v>
          </cell>
          <cell r="G259">
            <v>201</v>
          </cell>
          <cell r="H259">
            <v>100</v>
          </cell>
        </row>
        <row r="260">
          <cell r="B260">
            <v>4297238</v>
          </cell>
          <cell r="C260" t="str">
            <v>Nawathe</v>
          </cell>
          <cell r="D260" t="str">
            <v>MHADA NO-II</v>
          </cell>
          <cell r="E260" t="str">
            <v>33KVAKOLI</v>
          </cell>
          <cell r="F260" t="str">
            <v>SAI NAGAR</v>
          </cell>
          <cell r="G260">
            <v>201</v>
          </cell>
          <cell r="H260">
            <v>100</v>
          </cell>
        </row>
        <row r="261">
          <cell r="B261">
            <v>4297239</v>
          </cell>
          <cell r="C261" t="str">
            <v>Nawathe</v>
          </cell>
          <cell r="D261" t="str">
            <v>RELIANCE</v>
          </cell>
          <cell r="E261" t="str">
            <v>66KV MIDC</v>
          </cell>
          <cell r="F261" t="str">
            <v>NAWATHE</v>
          </cell>
          <cell r="G261">
            <v>206</v>
          </cell>
          <cell r="H261">
            <v>63</v>
          </cell>
        </row>
        <row r="262">
          <cell r="B262">
            <v>4297240</v>
          </cell>
          <cell r="C262" t="str">
            <v>Nawathe</v>
          </cell>
          <cell r="D262" t="str">
            <v>AKOLI S/S</v>
          </cell>
          <cell r="E262" t="str">
            <v>33KVAKOLI</v>
          </cell>
          <cell r="F262" t="str">
            <v>SAI NAGAR</v>
          </cell>
          <cell r="G262">
            <v>201</v>
          </cell>
          <cell r="H262">
            <v>100</v>
          </cell>
        </row>
        <row r="263">
          <cell r="B263">
            <v>4297241</v>
          </cell>
          <cell r="C263" t="str">
            <v>Nawathe</v>
          </cell>
          <cell r="D263" t="str">
            <v>GANESH NAGAR</v>
          </cell>
          <cell r="E263" t="str">
            <v>66KV MIDC</v>
          </cell>
          <cell r="F263" t="str">
            <v>MIDC-I</v>
          </cell>
          <cell r="G263">
            <v>201</v>
          </cell>
          <cell r="H263">
            <v>100</v>
          </cell>
        </row>
        <row r="264">
          <cell r="B264">
            <v>4297242</v>
          </cell>
          <cell r="C264" t="str">
            <v>Nawathe</v>
          </cell>
          <cell r="D264" t="str">
            <v>JAI-NAGAR</v>
          </cell>
          <cell r="E264" t="str">
            <v>66KV MIDC</v>
          </cell>
          <cell r="F264" t="str">
            <v>MIDC-I</v>
          </cell>
          <cell r="G264">
            <v>201</v>
          </cell>
          <cell r="H264">
            <v>63</v>
          </cell>
        </row>
        <row r="265">
          <cell r="B265">
            <v>4297243</v>
          </cell>
          <cell r="C265" t="str">
            <v>Nawathe</v>
          </cell>
          <cell r="D265" t="str">
            <v>SWASTIK COLONY</v>
          </cell>
          <cell r="E265" t="str">
            <v>66KV MIDC</v>
          </cell>
          <cell r="F265" t="str">
            <v>NAWATHE</v>
          </cell>
          <cell r="G265">
            <v>206</v>
          </cell>
          <cell r="H265">
            <v>100</v>
          </cell>
        </row>
        <row r="266">
          <cell r="B266">
            <v>4297244</v>
          </cell>
          <cell r="C266" t="str">
            <v>Nawathe</v>
          </cell>
          <cell r="D266" t="str">
            <v>KASTURI STEEL</v>
          </cell>
          <cell r="E266" t="str">
            <v>220KV KONDESHWAR</v>
          </cell>
          <cell r="F266" t="str">
            <v>SATURNA</v>
          </cell>
          <cell r="G266">
            <v>202</v>
          </cell>
          <cell r="H266">
            <v>100</v>
          </cell>
        </row>
        <row r="267">
          <cell r="B267">
            <v>4297301</v>
          </cell>
          <cell r="C267" t="str">
            <v>Nawathe</v>
          </cell>
          <cell r="D267" t="str">
            <v>GAJANAN MAHARAJ NAGAR</v>
          </cell>
          <cell r="E267" t="str">
            <v>33KVAKOLI</v>
          </cell>
          <cell r="F267" t="str">
            <v>SAI NAGAR</v>
          </cell>
          <cell r="G267">
            <v>201</v>
          </cell>
          <cell r="H267">
            <v>100</v>
          </cell>
        </row>
        <row r="268">
          <cell r="B268">
            <v>4297301</v>
          </cell>
          <cell r="C268" t="str">
            <v>Nawathe</v>
          </cell>
          <cell r="D268" t="str">
            <v>SANE GURUJI NAGAR</v>
          </cell>
          <cell r="E268" t="str">
            <v>33KVAKOLI</v>
          </cell>
          <cell r="F268" t="str">
            <v>SAI NAGAR</v>
          </cell>
          <cell r="G268">
            <v>201</v>
          </cell>
          <cell r="H268">
            <v>100</v>
          </cell>
        </row>
        <row r="269">
          <cell r="B269">
            <v>4297302</v>
          </cell>
          <cell r="C269" t="str">
            <v>Nawathe</v>
          </cell>
          <cell r="D269" t="str">
            <v>PATEL NAGAR</v>
          </cell>
          <cell r="E269" t="str">
            <v>33KVAKOLI</v>
          </cell>
          <cell r="F269" t="str">
            <v>SAI NAGAR</v>
          </cell>
          <cell r="G269">
            <v>201</v>
          </cell>
          <cell r="H269">
            <v>100</v>
          </cell>
        </row>
        <row r="270">
          <cell r="B270">
            <v>4297303</v>
          </cell>
          <cell r="C270" t="str">
            <v>Nawathe</v>
          </cell>
          <cell r="D270" t="str">
            <v>MAHESH NAGAR II</v>
          </cell>
          <cell r="E270" t="str">
            <v>33KVAKOLI</v>
          </cell>
          <cell r="F270" t="str">
            <v>SAI NAGAR</v>
          </cell>
          <cell r="G270">
            <v>201</v>
          </cell>
          <cell r="H270">
            <v>100</v>
          </cell>
        </row>
        <row r="271">
          <cell r="B271">
            <v>4297304</v>
          </cell>
          <cell r="C271" t="str">
            <v>Nawathe</v>
          </cell>
          <cell r="D271" t="str">
            <v>RAMKRUSHNA APPT.</v>
          </cell>
          <cell r="E271" t="str">
            <v>33KVAKOLI</v>
          </cell>
          <cell r="F271" t="str">
            <v>SAI NAGAR</v>
          </cell>
          <cell r="G271">
            <v>201</v>
          </cell>
          <cell r="H271">
            <v>63</v>
          </cell>
        </row>
        <row r="272">
          <cell r="B272">
            <v>4297305</v>
          </cell>
          <cell r="C272" t="str">
            <v>Nawathe</v>
          </cell>
          <cell r="D272" t="str">
            <v>ACHAL VIHAR</v>
          </cell>
          <cell r="E272" t="str">
            <v>33KVAKOLI</v>
          </cell>
          <cell r="F272" t="str">
            <v>RAVI-NAGAR</v>
          </cell>
          <cell r="G272">
            <v>202</v>
          </cell>
          <cell r="H272">
            <v>100</v>
          </cell>
        </row>
        <row r="273">
          <cell r="B273">
            <v>4297306</v>
          </cell>
          <cell r="C273" t="str">
            <v>Nawathe</v>
          </cell>
          <cell r="D273" t="str">
            <v xml:space="preserve">RAVI KIRAN </v>
          </cell>
          <cell r="E273" t="str">
            <v>33KVAKOLI</v>
          </cell>
          <cell r="F273" t="str">
            <v>RAVI-NAGAR</v>
          </cell>
          <cell r="G273">
            <v>202</v>
          </cell>
          <cell r="H273">
            <v>100</v>
          </cell>
        </row>
        <row r="274">
          <cell r="B274">
            <v>4297307</v>
          </cell>
          <cell r="C274" t="str">
            <v>Nawathe</v>
          </cell>
          <cell r="D274" t="str">
            <v>JAI PRABHA COLONY</v>
          </cell>
          <cell r="E274" t="str">
            <v>33KVAKOLI</v>
          </cell>
          <cell r="F274" t="str">
            <v>RAVI-NAGAR</v>
          </cell>
          <cell r="G274">
            <v>202</v>
          </cell>
          <cell r="H274">
            <v>100</v>
          </cell>
        </row>
        <row r="275">
          <cell r="B275">
            <v>4297308</v>
          </cell>
          <cell r="C275" t="str">
            <v>Nawathe</v>
          </cell>
          <cell r="D275" t="str">
            <v>GAWANDE LAYOUT</v>
          </cell>
          <cell r="E275" t="str">
            <v>33KVAKOLI</v>
          </cell>
          <cell r="F275" t="str">
            <v>SAI NAGAR</v>
          </cell>
          <cell r="G275">
            <v>201</v>
          </cell>
          <cell r="H275">
            <v>100</v>
          </cell>
        </row>
        <row r="276">
          <cell r="B276">
            <v>4297309</v>
          </cell>
          <cell r="C276" t="str">
            <v>Nawathe</v>
          </cell>
          <cell r="D276" t="str">
            <v xml:space="preserve">BHAKTI DHAM </v>
          </cell>
          <cell r="E276" t="str">
            <v>220KV KONDESHWAR</v>
          </cell>
          <cell r="F276" t="str">
            <v>KRUSHIDEV</v>
          </cell>
          <cell r="G276">
            <v>202</v>
          </cell>
          <cell r="H276">
            <v>100</v>
          </cell>
        </row>
        <row r="277">
          <cell r="B277">
            <v>4297310</v>
          </cell>
          <cell r="C277" t="str">
            <v>Nawathe</v>
          </cell>
          <cell r="D277" t="str">
            <v>SHARDA VIHAR NO-II</v>
          </cell>
          <cell r="E277" t="str">
            <v>66KV MIDC</v>
          </cell>
          <cell r="F277" t="str">
            <v>NAWATHE</v>
          </cell>
          <cell r="G277">
            <v>206</v>
          </cell>
          <cell r="H277">
            <v>100</v>
          </cell>
        </row>
        <row r="278">
          <cell r="B278">
            <v>4297311</v>
          </cell>
          <cell r="C278" t="str">
            <v>Nawathe</v>
          </cell>
          <cell r="D278" t="str">
            <v>SHARDA VIHAR NO-II</v>
          </cell>
          <cell r="E278" t="str">
            <v>66KV MIDC</v>
          </cell>
          <cell r="F278" t="str">
            <v>NAWATHE</v>
          </cell>
          <cell r="G278">
            <v>206</v>
          </cell>
          <cell r="H278">
            <v>100</v>
          </cell>
        </row>
        <row r="279">
          <cell r="B279">
            <v>4297312</v>
          </cell>
          <cell r="C279" t="str">
            <v>Nawathe</v>
          </cell>
          <cell r="D279" t="str">
            <v>EKNATHPURAM</v>
          </cell>
          <cell r="E279" t="str">
            <v>66KV MIDC</v>
          </cell>
          <cell r="F279" t="str">
            <v>MIDC-I</v>
          </cell>
          <cell r="G279">
            <v>201</v>
          </cell>
          <cell r="H279">
            <v>100</v>
          </cell>
        </row>
        <row r="280">
          <cell r="B280">
            <v>4297313</v>
          </cell>
          <cell r="C280" t="str">
            <v>Nawathe</v>
          </cell>
          <cell r="D280" t="str">
            <v>TAMBHAKHE</v>
          </cell>
          <cell r="E280" t="str">
            <v>33KVAKOLI</v>
          </cell>
          <cell r="F280" t="str">
            <v>SAI NAGAR</v>
          </cell>
          <cell r="G280">
            <v>201</v>
          </cell>
          <cell r="H280">
            <v>100</v>
          </cell>
        </row>
        <row r="281">
          <cell r="B281">
            <v>4297314</v>
          </cell>
          <cell r="C281" t="str">
            <v>Nawathe</v>
          </cell>
          <cell r="D281" t="str">
            <v>MUK-BADHIR</v>
          </cell>
          <cell r="E281" t="str">
            <v>33KVAKOLI</v>
          </cell>
          <cell r="F281" t="str">
            <v>SAI NAGAR</v>
          </cell>
          <cell r="G281">
            <v>201</v>
          </cell>
          <cell r="H281">
            <v>100</v>
          </cell>
        </row>
        <row r="282">
          <cell r="B282">
            <v>4297315</v>
          </cell>
          <cell r="C282" t="str">
            <v>Nawathe</v>
          </cell>
          <cell r="D282" t="str">
            <v>FORST-COLONY</v>
          </cell>
          <cell r="E282" t="str">
            <v>33KVAKOLI</v>
          </cell>
          <cell r="F282" t="str">
            <v>SAI NAGAR</v>
          </cell>
          <cell r="G282">
            <v>201</v>
          </cell>
          <cell r="H282">
            <v>100</v>
          </cell>
        </row>
        <row r="283">
          <cell r="B283">
            <v>4297316</v>
          </cell>
          <cell r="C283" t="str">
            <v>Nawathe</v>
          </cell>
          <cell r="D283" t="str">
            <v>LADDHA-TRANSFORMER</v>
          </cell>
          <cell r="E283" t="str">
            <v>66KV MIDC</v>
          </cell>
          <cell r="F283" t="str">
            <v>NAWATHE</v>
          </cell>
          <cell r="G283">
            <v>206</v>
          </cell>
          <cell r="H283">
            <v>100</v>
          </cell>
        </row>
        <row r="284">
          <cell r="B284">
            <v>4297317</v>
          </cell>
          <cell r="C284" t="str">
            <v>Nawathe</v>
          </cell>
          <cell r="D284" t="str">
            <v>JAIKA MOTORS LIMITED</v>
          </cell>
          <cell r="E284" t="str">
            <v>220KV KONDESHWAR</v>
          </cell>
          <cell r="F284" t="str">
            <v>KRUSHIDEV</v>
          </cell>
          <cell r="G284">
            <v>202</v>
          </cell>
          <cell r="H284">
            <v>100</v>
          </cell>
        </row>
        <row r="285">
          <cell r="B285">
            <v>4297318</v>
          </cell>
          <cell r="C285" t="str">
            <v>Nawathe</v>
          </cell>
          <cell r="D285" t="str">
            <v>DASARA MAIDAN HVADS 1</v>
          </cell>
          <cell r="E285" t="str">
            <v>66KV MIDC</v>
          </cell>
          <cell r="F285" t="str">
            <v>NAWATHE</v>
          </cell>
          <cell r="G285">
            <v>206</v>
          </cell>
          <cell r="H285">
            <v>15</v>
          </cell>
        </row>
        <row r="286">
          <cell r="B286">
            <v>4297319</v>
          </cell>
          <cell r="C286" t="str">
            <v>Nawathe</v>
          </cell>
          <cell r="D286" t="str">
            <v>DASARA MAIDAN HVADS 2</v>
          </cell>
          <cell r="E286" t="str">
            <v>66KV MIDC</v>
          </cell>
          <cell r="F286" t="str">
            <v>NAWATHE</v>
          </cell>
          <cell r="G286">
            <v>206</v>
          </cell>
          <cell r="H286">
            <v>15</v>
          </cell>
        </row>
        <row r="287">
          <cell r="B287">
            <v>4297320</v>
          </cell>
          <cell r="C287" t="str">
            <v>Nawathe</v>
          </cell>
          <cell r="D287" t="str">
            <v>DASARA MAIDAN HVADS 3</v>
          </cell>
          <cell r="E287" t="str">
            <v>66KV MIDC</v>
          </cell>
          <cell r="F287" t="str">
            <v>NAWATHE</v>
          </cell>
          <cell r="G287">
            <v>206</v>
          </cell>
          <cell r="H287">
            <v>15</v>
          </cell>
        </row>
        <row r="288">
          <cell r="B288">
            <v>4297321</v>
          </cell>
          <cell r="C288" t="str">
            <v>Nawathe</v>
          </cell>
          <cell r="D288" t="str">
            <v>DASARA MAIDAN HVADS 4</v>
          </cell>
          <cell r="E288" t="str">
            <v>66KV MIDC</v>
          </cell>
          <cell r="F288" t="str">
            <v>NAWATHE</v>
          </cell>
          <cell r="G288">
            <v>206</v>
          </cell>
          <cell r="H288">
            <v>15</v>
          </cell>
        </row>
        <row r="289">
          <cell r="B289">
            <v>4297322</v>
          </cell>
          <cell r="C289" t="str">
            <v>Nawathe</v>
          </cell>
          <cell r="D289" t="str">
            <v>DASARA MAIDAN HVADS 5</v>
          </cell>
          <cell r="E289" t="str">
            <v>66KV MIDC</v>
          </cell>
          <cell r="F289" t="str">
            <v>NAWATHE</v>
          </cell>
          <cell r="G289">
            <v>206</v>
          </cell>
          <cell r="H289">
            <v>15</v>
          </cell>
        </row>
        <row r="290">
          <cell r="B290">
            <v>4297323</v>
          </cell>
          <cell r="C290" t="str">
            <v>Nawathe</v>
          </cell>
          <cell r="D290" t="str">
            <v>DASARA MAIDAN HVADS 6</v>
          </cell>
          <cell r="E290" t="str">
            <v>66KV MIDC</v>
          </cell>
          <cell r="F290" t="str">
            <v>NAWATHE</v>
          </cell>
          <cell r="G290">
            <v>206</v>
          </cell>
          <cell r="H290">
            <v>15</v>
          </cell>
        </row>
        <row r="291">
          <cell r="B291">
            <v>4297324</v>
          </cell>
          <cell r="C291" t="str">
            <v>Nawathe</v>
          </cell>
          <cell r="D291" t="str">
            <v>DASARA MAIDAN HVADS 7</v>
          </cell>
          <cell r="E291" t="str">
            <v>66KV MIDC</v>
          </cell>
          <cell r="F291" t="str">
            <v>NAWATHE</v>
          </cell>
          <cell r="G291">
            <v>206</v>
          </cell>
          <cell r="H291">
            <v>15</v>
          </cell>
        </row>
        <row r="292">
          <cell r="B292">
            <v>4297325</v>
          </cell>
          <cell r="C292" t="str">
            <v>Nawathe</v>
          </cell>
          <cell r="D292" t="str">
            <v>MAHAVIR NAGAR</v>
          </cell>
          <cell r="E292" t="str">
            <v>66KV MIDC</v>
          </cell>
          <cell r="F292" t="str">
            <v>BHATKULI</v>
          </cell>
          <cell r="G292">
            <v>204</v>
          </cell>
          <cell r="H292">
            <v>100</v>
          </cell>
        </row>
        <row r="293">
          <cell r="B293">
            <v>4297326</v>
          </cell>
          <cell r="C293" t="str">
            <v>Nawathe</v>
          </cell>
          <cell r="D293" t="str">
            <v>RAJESH OIL MILL</v>
          </cell>
          <cell r="E293" t="str">
            <v>33KVAKOLI</v>
          </cell>
          <cell r="F293" t="str">
            <v>SATURNA</v>
          </cell>
          <cell r="G293">
            <v>203</v>
          </cell>
          <cell r="H293">
            <v>200</v>
          </cell>
        </row>
        <row r="294">
          <cell r="B294">
            <v>4297327</v>
          </cell>
          <cell r="C294" t="str">
            <v>Nawathe</v>
          </cell>
          <cell r="D294" t="str">
            <v>MAHESH BHAVAN</v>
          </cell>
          <cell r="E294" t="str">
            <v>220KV KONDESHWAR</v>
          </cell>
          <cell r="F294" t="str">
            <v>KRUSHIDEV</v>
          </cell>
          <cell r="G294">
            <v>202</v>
          </cell>
          <cell r="H294">
            <v>63</v>
          </cell>
        </row>
        <row r="295">
          <cell r="B295">
            <v>4297328</v>
          </cell>
          <cell r="C295" t="str">
            <v>Nawathe</v>
          </cell>
          <cell r="D295" t="str">
            <v>GUPTA LAYOUT</v>
          </cell>
          <cell r="E295" t="str">
            <v>66KV MIDC</v>
          </cell>
          <cell r="F295" t="str">
            <v>NAWATHE</v>
          </cell>
          <cell r="G295">
            <v>206</v>
          </cell>
          <cell r="H295">
            <v>100</v>
          </cell>
        </row>
        <row r="296">
          <cell r="B296">
            <v>4297329</v>
          </cell>
          <cell r="C296" t="str">
            <v>Nawathe</v>
          </cell>
          <cell r="D296" t="str">
            <v>SITARAM BABA NAGAR</v>
          </cell>
          <cell r="E296" t="str">
            <v>33KVAKOLI</v>
          </cell>
          <cell r="F296" t="str">
            <v>SAI NAGAR</v>
          </cell>
          <cell r="G296">
            <v>201</v>
          </cell>
          <cell r="H296">
            <v>100</v>
          </cell>
        </row>
        <row r="297">
          <cell r="B297">
            <v>4297330</v>
          </cell>
          <cell r="C297" t="str">
            <v>Pannalal</v>
          </cell>
          <cell r="D297" t="str">
            <v>BALAJI</v>
          </cell>
          <cell r="E297" t="str">
            <v>66KV MIDC</v>
          </cell>
          <cell r="F297" t="str">
            <v>NAWATHE</v>
          </cell>
          <cell r="G297">
            <v>206</v>
          </cell>
          <cell r="H297">
            <v>200</v>
          </cell>
        </row>
        <row r="298">
          <cell r="B298">
            <v>4297331</v>
          </cell>
          <cell r="C298" t="str">
            <v>Pannalal</v>
          </cell>
          <cell r="D298" t="str">
            <v>SANGHAI</v>
          </cell>
          <cell r="E298" t="str">
            <v>66KV MIDC</v>
          </cell>
          <cell r="F298" t="str">
            <v>NAWATHE</v>
          </cell>
          <cell r="G298">
            <v>206</v>
          </cell>
          <cell r="H298">
            <v>100</v>
          </cell>
        </row>
        <row r="299">
          <cell r="B299">
            <v>4297332</v>
          </cell>
          <cell r="C299" t="str">
            <v>Pannalal</v>
          </cell>
          <cell r="D299" t="str">
            <v>PANNALAL (NANDURKAR)</v>
          </cell>
          <cell r="E299" t="str">
            <v>66KV MIDC</v>
          </cell>
          <cell r="F299" t="str">
            <v>NAWATHE</v>
          </cell>
          <cell r="G299">
            <v>206</v>
          </cell>
          <cell r="H299">
            <v>200</v>
          </cell>
        </row>
        <row r="300">
          <cell r="B300">
            <v>4297333</v>
          </cell>
          <cell r="C300" t="str">
            <v>Pannalal</v>
          </cell>
          <cell r="D300" t="str">
            <v>SHARDA NAGAR</v>
          </cell>
          <cell r="E300" t="str">
            <v>66KV MIDC</v>
          </cell>
          <cell r="F300" t="str">
            <v>NAWATHE</v>
          </cell>
          <cell r="G300">
            <v>206</v>
          </cell>
          <cell r="H300">
            <v>200</v>
          </cell>
        </row>
        <row r="301">
          <cell r="B301">
            <v>4297334</v>
          </cell>
          <cell r="C301" t="str">
            <v>Pannalal</v>
          </cell>
          <cell r="D301" t="str">
            <v>JAI - INDUSTRIES</v>
          </cell>
          <cell r="E301" t="str">
            <v>66KV MIDC</v>
          </cell>
          <cell r="F301" t="str">
            <v>NAWATHE</v>
          </cell>
          <cell r="G301">
            <v>206</v>
          </cell>
          <cell r="H301">
            <v>200</v>
          </cell>
        </row>
        <row r="302">
          <cell r="B302">
            <v>4297335</v>
          </cell>
          <cell r="C302" t="str">
            <v>Pannalal</v>
          </cell>
          <cell r="D302" t="str">
            <v>MANTRI</v>
          </cell>
          <cell r="E302" t="str">
            <v>66KV MIDC</v>
          </cell>
          <cell r="F302" t="str">
            <v>NAWATHE</v>
          </cell>
          <cell r="G302">
            <v>206</v>
          </cell>
          <cell r="H302">
            <v>150</v>
          </cell>
        </row>
        <row r="303">
          <cell r="B303">
            <v>4297336</v>
          </cell>
          <cell r="C303" t="str">
            <v>Pannalal</v>
          </cell>
          <cell r="D303" t="str">
            <v>PRABHAT COLONY</v>
          </cell>
          <cell r="E303" t="str">
            <v>66KV MIDC</v>
          </cell>
          <cell r="F303" t="str">
            <v>NAWATHE</v>
          </cell>
          <cell r="G303">
            <v>206</v>
          </cell>
          <cell r="H303">
            <v>200</v>
          </cell>
        </row>
        <row r="304">
          <cell r="B304">
            <v>4297337</v>
          </cell>
          <cell r="C304" t="str">
            <v>Pannalal</v>
          </cell>
          <cell r="D304" t="str">
            <v>H.V.P.M.</v>
          </cell>
          <cell r="E304" t="str">
            <v>66KV MIDC</v>
          </cell>
          <cell r="F304" t="str">
            <v>NAWATHE</v>
          </cell>
          <cell r="G304">
            <v>206</v>
          </cell>
          <cell r="H304">
            <v>200</v>
          </cell>
        </row>
        <row r="305">
          <cell r="B305">
            <v>4297338</v>
          </cell>
          <cell r="C305" t="str">
            <v>Pannalal</v>
          </cell>
          <cell r="D305" t="str">
            <v>SAMRA(SHARDA)</v>
          </cell>
          <cell r="E305" t="str">
            <v>66KV MIDC</v>
          </cell>
          <cell r="F305" t="str">
            <v>NAWATHE</v>
          </cell>
          <cell r="G305">
            <v>206</v>
          </cell>
          <cell r="H305">
            <v>100</v>
          </cell>
        </row>
        <row r="306">
          <cell r="B306">
            <v>4297339</v>
          </cell>
          <cell r="C306" t="str">
            <v>Pannalal</v>
          </cell>
          <cell r="D306" t="str">
            <v>RAJKAMAL METAL</v>
          </cell>
          <cell r="E306" t="str">
            <v>66KV MIDC</v>
          </cell>
          <cell r="F306" t="str">
            <v>NAWATHE</v>
          </cell>
          <cell r="G306">
            <v>206</v>
          </cell>
          <cell r="H306">
            <v>100</v>
          </cell>
        </row>
        <row r="307">
          <cell r="B307">
            <v>4297340</v>
          </cell>
          <cell r="C307" t="str">
            <v>Pannalal</v>
          </cell>
          <cell r="D307" t="str">
            <v>JANARDAN PETH</v>
          </cell>
          <cell r="E307" t="str">
            <v>66KV MIDC</v>
          </cell>
          <cell r="F307" t="str">
            <v>NAWATHE</v>
          </cell>
          <cell r="G307">
            <v>206</v>
          </cell>
          <cell r="H307">
            <v>200</v>
          </cell>
        </row>
        <row r="308">
          <cell r="B308">
            <v>4297341</v>
          </cell>
          <cell r="C308" t="str">
            <v>Pannalal</v>
          </cell>
          <cell r="D308" t="str">
            <v>RAVI-NAGAR</v>
          </cell>
          <cell r="E308" t="str">
            <v>66KV MIDC</v>
          </cell>
          <cell r="F308" t="str">
            <v>NAWATHE</v>
          </cell>
          <cell r="G308">
            <v>206</v>
          </cell>
          <cell r="H308">
            <v>200</v>
          </cell>
        </row>
        <row r="309">
          <cell r="B309">
            <v>4297342</v>
          </cell>
          <cell r="C309" t="str">
            <v>Pannalal</v>
          </cell>
          <cell r="D309" t="str">
            <v>AMBA VIHAR</v>
          </cell>
          <cell r="E309" t="str">
            <v>33KVAKOLI</v>
          </cell>
          <cell r="F309" t="str">
            <v>RAVI-NAGAR</v>
          </cell>
          <cell r="G309">
            <v>202</v>
          </cell>
          <cell r="H309">
            <v>200</v>
          </cell>
        </row>
        <row r="310">
          <cell r="B310">
            <v>4297343</v>
          </cell>
          <cell r="C310" t="str">
            <v>Pannalal</v>
          </cell>
          <cell r="D310" t="str">
            <v>MAHADEO -NAGAR</v>
          </cell>
          <cell r="E310" t="str">
            <v>33KVAKOLI</v>
          </cell>
          <cell r="F310" t="str">
            <v>RAVI-NAGAR</v>
          </cell>
          <cell r="G310">
            <v>202</v>
          </cell>
          <cell r="H310">
            <v>100</v>
          </cell>
        </row>
        <row r="311">
          <cell r="B311">
            <v>4297343</v>
          </cell>
          <cell r="C311" t="str">
            <v>Pannalal</v>
          </cell>
          <cell r="D311" t="str">
            <v>DURGA-VIHAR</v>
          </cell>
          <cell r="E311" t="str">
            <v>66KV MIDC</v>
          </cell>
          <cell r="F311" t="str">
            <v>NAWATHE</v>
          </cell>
          <cell r="G311">
            <v>206</v>
          </cell>
          <cell r="H311">
            <v>100</v>
          </cell>
        </row>
        <row r="312">
          <cell r="B312">
            <v>4297344</v>
          </cell>
          <cell r="C312" t="str">
            <v>Pannalal</v>
          </cell>
          <cell r="D312" t="str">
            <v>GANESH-COLONY</v>
          </cell>
          <cell r="E312" t="str">
            <v>66KV MIDC</v>
          </cell>
          <cell r="F312" t="str">
            <v>NAWATHE</v>
          </cell>
          <cell r="G312">
            <v>206</v>
          </cell>
          <cell r="H312">
            <v>200</v>
          </cell>
        </row>
        <row r="313">
          <cell r="B313">
            <v>4297345</v>
          </cell>
          <cell r="C313" t="str">
            <v>Pannalal</v>
          </cell>
          <cell r="D313" t="str">
            <v>RAM-MANDIR</v>
          </cell>
          <cell r="E313" t="str">
            <v>33KVAKOLI</v>
          </cell>
          <cell r="F313" t="str">
            <v>RAVI-NAGAR</v>
          </cell>
          <cell r="G313">
            <v>202</v>
          </cell>
          <cell r="H313">
            <v>100</v>
          </cell>
        </row>
        <row r="314">
          <cell r="B314">
            <v>4297346</v>
          </cell>
          <cell r="C314" t="str">
            <v>Pannalal</v>
          </cell>
          <cell r="D314" t="str">
            <v>NEW RAV I-NAGAR</v>
          </cell>
          <cell r="E314" t="str">
            <v>33KVAKOLI</v>
          </cell>
          <cell r="F314" t="str">
            <v>RAVI-NAGAR</v>
          </cell>
          <cell r="G314">
            <v>202</v>
          </cell>
          <cell r="H314">
            <v>200</v>
          </cell>
        </row>
        <row r="315">
          <cell r="B315">
            <v>4297347</v>
          </cell>
          <cell r="C315" t="str">
            <v>Pannalal</v>
          </cell>
          <cell r="D315" t="str">
            <v>MOHAN MARBLE</v>
          </cell>
          <cell r="E315" t="str">
            <v>66KV MIDC</v>
          </cell>
          <cell r="F315" t="str">
            <v>NAWATHE</v>
          </cell>
          <cell r="G315">
            <v>206</v>
          </cell>
          <cell r="H315">
            <v>100</v>
          </cell>
        </row>
        <row r="316">
          <cell r="B316">
            <v>4297348</v>
          </cell>
          <cell r="C316" t="str">
            <v>Pannalal</v>
          </cell>
          <cell r="D316" t="str">
            <v>RAJAPETH SQUARE</v>
          </cell>
          <cell r="E316" t="str">
            <v>66KV MIDC</v>
          </cell>
          <cell r="F316" t="str">
            <v>NAWATHE</v>
          </cell>
          <cell r="G316">
            <v>206</v>
          </cell>
          <cell r="H316">
            <v>200</v>
          </cell>
        </row>
        <row r="317">
          <cell r="B317">
            <v>4297349</v>
          </cell>
          <cell r="C317" t="str">
            <v>Pannalal</v>
          </cell>
          <cell r="D317" t="str">
            <v>VALLBH-NAGAR</v>
          </cell>
          <cell r="E317" t="str">
            <v>33KVAKOLI</v>
          </cell>
          <cell r="F317" t="str">
            <v>RAVI-NAGAR</v>
          </cell>
          <cell r="G317">
            <v>202</v>
          </cell>
          <cell r="H317">
            <v>315</v>
          </cell>
        </row>
        <row r="318">
          <cell r="B318">
            <v>4297350</v>
          </cell>
          <cell r="C318" t="str">
            <v>Pannalal</v>
          </cell>
          <cell r="D318" t="str">
            <v>KALI-MATA</v>
          </cell>
          <cell r="E318" t="str">
            <v>66KV MIDC</v>
          </cell>
          <cell r="F318" t="str">
            <v>NAWATHE</v>
          </cell>
          <cell r="G318">
            <v>206</v>
          </cell>
          <cell r="H318">
            <v>100</v>
          </cell>
        </row>
        <row r="319">
          <cell r="B319">
            <v>4297350</v>
          </cell>
          <cell r="C319" t="str">
            <v>Pannalal</v>
          </cell>
          <cell r="D319" t="str">
            <v>PANNALAL(KOLHATKAR)</v>
          </cell>
          <cell r="E319" t="str">
            <v>66KV MIDC</v>
          </cell>
          <cell r="F319" t="str">
            <v>NAWATHE</v>
          </cell>
          <cell r="G319">
            <v>206</v>
          </cell>
          <cell r="H319">
            <v>200</v>
          </cell>
        </row>
        <row r="320">
          <cell r="B320">
            <v>4297351</v>
          </cell>
          <cell r="C320" t="str">
            <v>Pannalal</v>
          </cell>
          <cell r="D320" t="str">
            <v>PRATHAMESH       APP.</v>
          </cell>
          <cell r="E320" t="str">
            <v>66KV MIDC</v>
          </cell>
          <cell r="F320" t="str">
            <v>NAWATHE</v>
          </cell>
          <cell r="G320">
            <v>206</v>
          </cell>
          <cell r="H320">
            <v>100</v>
          </cell>
        </row>
        <row r="321">
          <cell r="B321">
            <v>4297352</v>
          </cell>
          <cell r="C321" t="str">
            <v>Pannalal</v>
          </cell>
          <cell r="D321" t="str">
            <v>SHIV-SHASHI</v>
          </cell>
          <cell r="E321" t="str">
            <v>66KV MIDC</v>
          </cell>
          <cell r="F321" t="str">
            <v>NAWATHE</v>
          </cell>
          <cell r="G321">
            <v>206</v>
          </cell>
          <cell r="H321">
            <v>200</v>
          </cell>
        </row>
        <row r="322">
          <cell r="B322">
            <v>4297353</v>
          </cell>
          <cell r="C322" t="str">
            <v>Pannalal</v>
          </cell>
          <cell r="D322" t="str">
            <v>SHIVAJI-COMPLEX</v>
          </cell>
          <cell r="E322" t="str">
            <v>66KV MIDC</v>
          </cell>
          <cell r="F322" t="str">
            <v>NAWATHE</v>
          </cell>
          <cell r="G322">
            <v>206</v>
          </cell>
          <cell r="H322">
            <v>100</v>
          </cell>
        </row>
        <row r="323">
          <cell r="B323">
            <v>4297354</v>
          </cell>
          <cell r="C323" t="str">
            <v>Pannalal</v>
          </cell>
          <cell r="D323" t="str">
            <v>SITARAM BABA</v>
          </cell>
          <cell r="E323" t="str">
            <v>66KV MIDC</v>
          </cell>
          <cell r="F323" t="str">
            <v>NAWATHE</v>
          </cell>
          <cell r="G323">
            <v>206</v>
          </cell>
          <cell r="H323">
            <v>100</v>
          </cell>
        </row>
        <row r="324">
          <cell r="B324">
            <v>4297354</v>
          </cell>
          <cell r="C324" t="str">
            <v>Pannalal</v>
          </cell>
          <cell r="D324" t="str">
            <v>MAROTI-NAGAR</v>
          </cell>
          <cell r="E324" t="str">
            <v>66KV MIDC</v>
          </cell>
          <cell r="F324" t="str">
            <v>NAWATHE</v>
          </cell>
          <cell r="G324">
            <v>206</v>
          </cell>
          <cell r="H324">
            <v>100</v>
          </cell>
        </row>
        <row r="325">
          <cell r="B325">
            <v>4297355</v>
          </cell>
          <cell r="C325" t="str">
            <v>Pannalal</v>
          </cell>
          <cell r="D325" t="str">
            <v>MAHALAKSHAMI NAGAR</v>
          </cell>
          <cell r="E325" t="str">
            <v>33KVAKOLI</v>
          </cell>
          <cell r="F325" t="str">
            <v>RAVI-NAGAR</v>
          </cell>
          <cell r="G325">
            <v>202</v>
          </cell>
          <cell r="H325">
            <v>100</v>
          </cell>
        </row>
        <row r="326">
          <cell r="B326">
            <v>4297356</v>
          </cell>
          <cell r="C326" t="str">
            <v>Pannalal</v>
          </cell>
          <cell r="D326" t="str">
            <v>EKVIRA DEVI</v>
          </cell>
          <cell r="E326" t="str">
            <v>66KV MIDC</v>
          </cell>
          <cell r="F326" t="str">
            <v>NAWATHE</v>
          </cell>
          <cell r="G326">
            <v>206</v>
          </cell>
          <cell r="H326">
            <v>100</v>
          </cell>
        </row>
        <row r="327">
          <cell r="B327">
            <v>4297356</v>
          </cell>
          <cell r="C327" t="str">
            <v>Pannalal</v>
          </cell>
          <cell r="D327" t="str">
            <v>VIDARBHA PRIMIAR</v>
          </cell>
          <cell r="E327" t="str">
            <v>33KVAKOLI</v>
          </cell>
          <cell r="F327" t="str">
            <v>RAVI-NAGAR</v>
          </cell>
          <cell r="G327">
            <v>202</v>
          </cell>
          <cell r="H327">
            <v>200</v>
          </cell>
        </row>
        <row r="328">
          <cell r="B328">
            <v>4297357</v>
          </cell>
          <cell r="C328" t="str">
            <v>Pannalal</v>
          </cell>
          <cell r="D328" t="str">
            <v>CHANGANI NAGAR</v>
          </cell>
          <cell r="E328" t="str">
            <v>33KVAKOLI</v>
          </cell>
          <cell r="F328" t="str">
            <v>RAVI-NAGAR</v>
          </cell>
          <cell r="G328">
            <v>202</v>
          </cell>
          <cell r="H328">
            <v>100</v>
          </cell>
        </row>
        <row r="329">
          <cell r="B329">
            <v>4297358</v>
          </cell>
          <cell r="C329" t="str">
            <v>Pannalal</v>
          </cell>
          <cell r="D329" t="str">
            <v>PURUSHOTTAM- Ngr</v>
          </cell>
          <cell r="E329" t="str">
            <v>33KVAKOLI</v>
          </cell>
          <cell r="F329" t="str">
            <v>RAVI-NAGAR</v>
          </cell>
          <cell r="G329">
            <v>202</v>
          </cell>
          <cell r="H329">
            <v>100</v>
          </cell>
        </row>
        <row r="330">
          <cell r="B330">
            <v>4297359</v>
          </cell>
          <cell r="C330" t="str">
            <v>Pannalal</v>
          </cell>
          <cell r="D330" t="str">
            <v>DESHPANDE-WADI</v>
          </cell>
          <cell r="E330" t="str">
            <v>66KV MIDC</v>
          </cell>
          <cell r="F330" t="str">
            <v>NAWATHE</v>
          </cell>
          <cell r="G330">
            <v>206</v>
          </cell>
          <cell r="H330">
            <v>100</v>
          </cell>
        </row>
        <row r="331">
          <cell r="B331">
            <v>4297360</v>
          </cell>
          <cell r="C331" t="str">
            <v>Pannalal</v>
          </cell>
          <cell r="D331" t="str">
            <v>JAIGURU NAGAR</v>
          </cell>
          <cell r="E331" t="str">
            <v>66KV MIDC</v>
          </cell>
          <cell r="F331" t="str">
            <v>NAWATHE</v>
          </cell>
          <cell r="G331">
            <v>206</v>
          </cell>
          <cell r="H331">
            <v>100</v>
          </cell>
        </row>
        <row r="332">
          <cell r="B332">
            <v>4297361</v>
          </cell>
          <cell r="C332" t="str">
            <v>Pannalal</v>
          </cell>
          <cell r="D332" t="str">
            <v>AMBA VIHAR (GHEBAD)</v>
          </cell>
          <cell r="E332" t="str">
            <v>33KVAKOLI</v>
          </cell>
          <cell r="F332" t="str">
            <v>RAVI-NAGAR</v>
          </cell>
          <cell r="G332">
            <v>202</v>
          </cell>
          <cell r="H332">
            <v>100</v>
          </cell>
        </row>
        <row r="333">
          <cell r="B333">
            <v>4297362</v>
          </cell>
          <cell r="C333" t="str">
            <v>Pannalal</v>
          </cell>
          <cell r="D333" t="str">
            <v>PRALHAD COLONY</v>
          </cell>
          <cell r="E333" t="str">
            <v>66KV MIDC</v>
          </cell>
          <cell r="F333" t="str">
            <v>NAWATHE</v>
          </cell>
          <cell r="G333">
            <v>206</v>
          </cell>
          <cell r="H333">
            <v>200</v>
          </cell>
        </row>
        <row r="334">
          <cell r="B334">
            <v>4297363</v>
          </cell>
          <cell r="C334" t="str">
            <v>Pannalal</v>
          </cell>
          <cell r="D334" t="str">
            <v>NEW GANESH COLONY</v>
          </cell>
          <cell r="E334" t="str">
            <v>33KVAKOLI</v>
          </cell>
          <cell r="F334" t="str">
            <v>RAVI-NAGAR</v>
          </cell>
          <cell r="G334">
            <v>202</v>
          </cell>
          <cell r="H334">
            <v>100</v>
          </cell>
        </row>
        <row r="335">
          <cell r="B335">
            <v>4297364</v>
          </cell>
          <cell r="C335" t="str">
            <v>Pannalal</v>
          </cell>
          <cell r="D335" t="str">
            <v>OSTWAL BHAVAN</v>
          </cell>
          <cell r="E335" t="str">
            <v>66KV MIDC</v>
          </cell>
          <cell r="F335" t="str">
            <v>NAWATHE</v>
          </cell>
          <cell r="G335">
            <v>206</v>
          </cell>
          <cell r="H335">
            <v>100</v>
          </cell>
        </row>
        <row r="336">
          <cell r="B336">
            <v>4297365</v>
          </cell>
          <cell r="C336" t="str">
            <v>Pannalal</v>
          </cell>
          <cell r="D336" t="str">
            <v>BALAJI PLOT (KASHIKAR)</v>
          </cell>
          <cell r="E336" t="str">
            <v>66KV MIDC</v>
          </cell>
          <cell r="F336" t="str">
            <v>NAWATHE</v>
          </cell>
          <cell r="G336">
            <v>206</v>
          </cell>
          <cell r="H336">
            <v>100</v>
          </cell>
        </row>
        <row r="337">
          <cell r="B337">
            <v>4297365</v>
          </cell>
          <cell r="C337" t="str">
            <v>Pannalal</v>
          </cell>
          <cell r="D337" t="str">
            <v>DEORANKAR NAGAR</v>
          </cell>
          <cell r="E337" t="str">
            <v>66KV MIDC</v>
          </cell>
          <cell r="F337" t="str">
            <v>NAWATHE</v>
          </cell>
          <cell r="G337">
            <v>206</v>
          </cell>
          <cell r="H337">
            <v>100</v>
          </cell>
        </row>
        <row r="338">
          <cell r="B338">
            <v>4297366</v>
          </cell>
          <cell r="C338" t="str">
            <v>Pannalal</v>
          </cell>
          <cell r="D338" t="str">
            <v>GULSHAN PLAZA</v>
          </cell>
          <cell r="E338" t="str">
            <v>66KV MIDC</v>
          </cell>
          <cell r="F338" t="str">
            <v>NAWATHE</v>
          </cell>
          <cell r="G338">
            <v>206</v>
          </cell>
          <cell r="H338">
            <v>100</v>
          </cell>
        </row>
        <row r="339">
          <cell r="B339">
            <v>4297367</v>
          </cell>
          <cell r="C339" t="str">
            <v>Pannalal</v>
          </cell>
          <cell r="D339" t="str">
            <v>SHIWALAYA</v>
          </cell>
          <cell r="E339" t="str">
            <v>33KVAKOLI</v>
          </cell>
          <cell r="F339" t="str">
            <v>RAVI-NAGAR</v>
          </cell>
          <cell r="G339">
            <v>202</v>
          </cell>
          <cell r="H339">
            <v>200</v>
          </cell>
        </row>
        <row r="340">
          <cell r="B340">
            <v>4297368</v>
          </cell>
          <cell r="C340" t="str">
            <v>Pannalal</v>
          </cell>
          <cell r="D340" t="str">
            <v>PARVATI NAGAR 3</v>
          </cell>
          <cell r="E340" t="str">
            <v>33KVAKOLI</v>
          </cell>
          <cell r="F340" t="str">
            <v>RAVI-NAGAR</v>
          </cell>
          <cell r="G340">
            <v>202</v>
          </cell>
          <cell r="H340">
            <v>100</v>
          </cell>
        </row>
        <row r="341">
          <cell r="B341">
            <v>4297369</v>
          </cell>
          <cell r="C341" t="str">
            <v>Pannalal</v>
          </cell>
          <cell r="D341" t="str">
            <v>PARVATI NAGAR 1</v>
          </cell>
          <cell r="E341" t="str">
            <v>33KVAKOLI</v>
          </cell>
          <cell r="F341" t="str">
            <v>RAVI-NAGAR</v>
          </cell>
          <cell r="G341">
            <v>202</v>
          </cell>
          <cell r="H341">
            <v>100</v>
          </cell>
        </row>
        <row r="342">
          <cell r="B342">
            <v>4297370</v>
          </cell>
          <cell r="C342" t="str">
            <v>Pannalal</v>
          </cell>
          <cell r="D342" t="str">
            <v>DATTA MANDIR</v>
          </cell>
          <cell r="E342" t="str">
            <v>66KV MIDC</v>
          </cell>
          <cell r="F342" t="str">
            <v>NAWATHE</v>
          </cell>
          <cell r="G342">
            <v>206</v>
          </cell>
          <cell r="H342">
            <v>100</v>
          </cell>
        </row>
        <row r="343">
          <cell r="B343">
            <v>4297371</v>
          </cell>
          <cell r="C343" t="str">
            <v>Pannalal</v>
          </cell>
          <cell r="D343" t="str">
            <v>HINDU SMASHAN</v>
          </cell>
          <cell r="E343" t="str">
            <v>66KV MIDC</v>
          </cell>
          <cell r="F343" t="str">
            <v>NAWATHE</v>
          </cell>
          <cell r="G343">
            <v>206</v>
          </cell>
          <cell r="H343">
            <v>100</v>
          </cell>
        </row>
        <row r="344">
          <cell r="B344">
            <v>4297372</v>
          </cell>
          <cell r="C344" t="str">
            <v>Pannalal</v>
          </cell>
          <cell r="D344" t="str">
            <v>RANKRUSHNA VIHAR</v>
          </cell>
          <cell r="E344" t="str">
            <v>33KVAKOLI</v>
          </cell>
          <cell r="F344" t="str">
            <v>RAVI-NAGAR</v>
          </cell>
          <cell r="G344">
            <v>202</v>
          </cell>
          <cell r="H344">
            <v>100</v>
          </cell>
        </row>
        <row r="345">
          <cell r="B345">
            <v>4297373</v>
          </cell>
          <cell r="C345" t="str">
            <v>Pannalal</v>
          </cell>
          <cell r="D345" t="str">
            <v>WALLABH T/F</v>
          </cell>
          <cell r="E345" t="str">
            <v>33KVAKOLI</v>
          </cell>
          <cell r="F345" t="str">
            <v>RAVI-NAGAR</v>
          </cell>
          <cell r="G345">
            <v>202</v>
          </cell>
          <cell r="H345">
            <v>100</v>
          </cell>
        </row>
        <row r="346">
          <cell r="B346">
            <v>4297374</v>
          </cell>
          <cell r="C346" t="str">
            <v>Bad OT</v>
          </cell>
          <cell r="D346" t="str">
            <v>NIMKAR WADI</v>
          </cell>
          <cell r="E346" t="str">
            <v>220KV KONDESHWAR</v>
          </cell>
          <cell r="F346" t="str">
            <v>BD(OT)</v>
          </cell>
          <cell r="G346">
            <v>203</v>
          </cell>
          <cell r="H346">
            <v>100</v>
          </cell>
        </row>
        <row r="347">
          <cell r="B347">
            <v>4297375</v>
          </cell>
          <cell r="C347" t="str">
            <v>Bad OT</v>
          </cell>
          <cell r="D347" t="str">
            <v>PANDHARI</v>
          </cell>
          <cell r="E347" t="str">
            <v>220KV KONDESHWAR</v>
          </cell>
          <cell r="F347" t="str">
            <v>BD(OT)</v>
          </cell>
          <cell r="G347">
            <v>203</v>
          </cell>
          <cell r="H347">
            <v>100</v>
          </cell>
        </row>
        <row r="348">
          <cell r="B348">
            <v>4297376</v>
          </cell>
          <cell r="C348" t="str">
            <v>Bad OT</v>
          </cell>
          <cell r="D348" t="str">
            <v>NAGPURE</v>
          </cell>
          <cell r="E348" t="str">
            <v>220KV KONDESHWAR</v>
          </cell>
          <cell r="F348" t="str">
            <v>BD(OT)</v>
          </cell>
          <cell r="G348">
            <v>203</v>
          </cell>
          <cell r="H348">
            <v>100</v>
          </cell>
        </row>
        <row r="349">
          <cell r="B349">
            <v>4297377</v>
          </cell>
          <cell r="C349" t="str">
            <v>Bad OT</v>
          </cell>
          <cell r="D349" t="str">
            <v>TELI PURA</v>
          </cell>
          <cell r="E349" t="str">
            <v>220KV KONDESHWAR</v>
          </cell>
          <cell r="F349" t="str">
            <v>BD(OT)</v>
          </cell>
          <cell r="G349">
            <v>203</v>
          </cell>
          <cell r="H349">
            <v>100</v>
          </cell>
        </row>
        <row r="350">
          <cell r="B350">
            <v>4297378</v>
          </cell>
          <cell r="C350" t="str">
            <v>Bad OT</v>
          </cell>
          <cell r="D350" t="str">
            <v>CHAWADI CHOUK</v>
          </cell>
          <cell r="E350" t="str">
            <v>220KV KONDESHWAR</v>
          </cell>
          <cell r="F350" t="str">
            <v>BD(OT)</v>
          </cell>
          <cell r="G350">
            <v>203</v>
          </cell>
          <cell r="H350">
            <v>100</v>
          </cell>
        </row>
        <row r="351">
          <cell r="B351">
            <v>4297379</v>
          </cell>
          <cell r="C351" t="str">
            <v>Bad OT</v>
          </cell>
          <cell r="D351" t="str">
            <v>DESHI- DARU</v>
          </cell>
          <cell r="E351" t="str">
            <v>220KV KONDESHWAR</v>
          </cell>
          <cell r="F351" t="str">
            <v>BD(OT)</v>
          </cell>
          <cell r="G351">
            <v>203</v>
          </cell>
          <cell r="H351">
            <v>100</v>
          </cell>
        </row>
        <row r="352">
          <cell r="B352">
            <v>4297380</v>
          </cell>
          <cell r="C352" t="str">
            <v>Bad OT</v>
          </cell>
          <cell r="D352" t="str">
            <v>BARI PURA</v>
          </cell>
          <cell r="E352" t="str">
            <v>220KV KONDESHWAR</v>
          </cell>
          <cell r="F352" t="str">
            <v>BD(OT)</v>
          </cell>
          <cell r="G352">
            <v>203</v>
          </cell>
          <cell r="H352">
            <v>200</v>
          </cell>
        </row>
        <row r="353">
          <cell r="B353">
            <v>4297381</v>
          </cell>
          <cell r="C353" t="str">
            <v>Bad OT</v>
          </cell>
          <cell r="D353" t="str">
            <v>CAMPAS PURA  SAGAR</v>
          </cell>
          <cell r="E353" t="str">
            <v>220KV KONDESHWAR</v>
          </cell>
          <cell r="F353" t="str">
            <v>BD(OT)</v>
          </cell>
          <cell r="G353">
            <v>203</v>
          </cell>
          <cell r="H353">
            <v>200</v>
          </cell>
        </row>
        <row r="354">
          <cell r="B354">
            <v>4297382</v>
          </cell>
          <cell r="C354" t="str">
            <v>Bad OT</v>
          </cell>
          <cell r="D354" t="str">
            <v>MOTI-NAGAR</v>
          </cell>
          <cell r="E354" t="str">
            <v>220KV KONDESHWAR</v>
          </cell>
          <cell r="F354" t="str">
            <v>BD(OT)</v>
          </cell>
          <cell r="G354">
            <v>203</v>
          </cell>
          <cell r="H354">
            <v>100</v>
          </cell>
        </row>
        <row r="355">
          <cell r="B355">
            <v>4297383</v>
          </cell>
          <cell r="C355" t="str">
            <v>Bad OT</v>
          </cell>
          <cell r="D355" t="str">
            <v>WATER-SUPPLY</v>
          </cell>
          <cell r="E355" t="str">
            <v>220KV KONDESHWAR</v>
          </cell>
          <cell r="F355" t="str">
            <v>BD(OT)</v>
          </cell>
          <cell r="G355">
            <v>203</v>
          </cell>
          <cell r="H355">
            <v>200</v>
          </cell>
        </row>
        <row r="356">
          <cell r="B356">
            <v>4297384</v>
          </cell>
          <cell r="C356" t="str">
            <v>Bad OT</v>
          </cell>
          <cell r="D356" t="str">
            <v>ISLAMI-CHOUK MASJID</v>
          </cell>
          <cell r="E356" t="str">
            <v>220KV KONDESHWAR</v>
          </cell>
          <cell r="F356" t="str">
            <v>BD(OT)</v>
          </cell>
          <cell r="G356">
            <v>203</v>
          </cell>
          <cell r="H356">
            <v>100</v>
          </cell>
        </row>
        <row r="357">
          <cell r="B357">
            <v>4297384</v>
          </cell>
          <cell r="C357" t="str">
            <v>Bad OT</v>
          </cell>
          <cell r="D357" t="str">
            <v>GODBOLE</v>
          </cell>
          <cell r="E357" t="str">
            <v>220KV KONDESHWAR</v>
          </cell>
          <cell r="F357" t="str">
            <v>BD(OT)</v>
          </cell>
          <cell r="G357">
            <v>203</v>
          </cell>
          <cell r="H357">
            <v>100</v>
          </cell>
        </row>
        <row r="358">
          <cell r="B358">
            <v>4297385</v>
          </cell>
          <cell r="C358" t="str">
            <v>Bad OT</v>
          </cell>
          <cell r="D358" t="str">
            <v>AKOLI</v>
          </cell>
          <cell r="E358" t="str">
            <v>220KV KONDESHWAR</v>
          </cell>
          <cell r="F358" t="str">
            <v>BD(OT)</v>
          </cell>
          <cell r="G358">
            <v>203</v>
          </cell>
          <cell r="H358">
            <v>100</v>
          </cell>
        </row>
        <row r="359">
          <cell r="B359">
            <v>4297385</v>
          </cell>
          <cell r="C359" t="str">
            <v>Bad OT</v>
          </cell>
          <cell r="D359" t="str">
            <v>NIMBHORA</v>
          </cell>
          <cell r="E359" t="str">
            <v>220KV KONDESHWAR</v>
          </cell>
          <cell r="F359" t="str">
            <v>BD(OT)</v>
          </cell>
          <cell r="G359">
            <v>203</v>
          </cell>
          <cell r="H359">
            <v>100</v>
          </cell>
        </row>
        <row r="360">
          <cell r="B360">
            <v>4297386</v>
          </cell>
          <cell r="C360" t="str">
            <v>Bad OT</v>
          </cell>
          <cell r="D360" t="str">
            <v>GAIRANT/F</v>
          </cell>
          <cell r="E360" t="str">
            <v>220KV KONDESHWAR</v>
          </cell>
          <cell r="F360" t="str">
            <v>BD(OT)</v>
          </cell>
          <cell r="G360">
            <v>203</v>
          </cell>
          <cell r="H360">
            <v>100</v>
          </cell>
        </row>
        <row r="361">
          <cell r="B361">
            <v>4297387</v>
          </cell>
          <cell r="C361" t="str">
            <v>Bad OT</v>
          </cell>
          <cell r="D361" t="str">
            <v>ALIYABAD</v>
          </cell>
          <cell r="E361" t="str">
            <v>220KV KONDESHWAR</v>
          </cell>
          <cell r="F361" t="str">
            <v>KRUSHIDEV</v>
          </cell>
          <cell r="G361">
            <v>202</v>
          </cell>
          <cell r="H361">
            <v>100</v>
          </cell>
        </row>
        <row r="362">
          <cell r="B362">
            <v>4297388</v>
          </cell>
          <cell r="C362" t="str">
            <v>Bad OT</v>
          </cell>
          <cell r="D362" t="str">
            <v xml:space="preserve">WADAD </v>
          </cell>
          <cell r="E362" t="str">
            <v>220KV KONDESHWAR</v>
          </cell>
          <cell r="F362" t="str">
            <v>KRUSHIDEV</v>
          </cell>
          <cell r="G362">
            <v>202</v>
          </cell>
          <cell r="H362">
            <v>100</v>
          </cell>
        </row>
        <row r="363">
          <cell r="B363">
            <v>4297389</v>
          </cell>
          <cell r="C363" t="str">
            <v>Bad OT</v>
          </cell>
          <cell r="D363" t="str">
            <v>INGOLE</v>
          </cell>
          <cell r="E363" t="str">
            <v>220KV KONDESHWAR</v>
          </cell>
          <cell r="F363" t="str">
            <v>BD(NT)</v>
          </cell>
          <cell r="G363">
            <v>203</v>
          </cell>
          <cell r="H363">
            <v>100</v>
          </cell>
        </row>
        <row r="364">
          <cell r="B364">
            <v>4297390</v>
          </cell>
          <cell r="C364" t="str">
            <v>Bad OT</v>
          </cell>
          <cell r="D364" t="str">
            <v>OLD-POKALE</v>
          </cell>
          <cell r="E364" t="str">
            <v>220KV KONDESHWAR</v>
          </cell>
          <cell r="F364" t="str">
            <v>BD(NT)</v>
          </cell>
          <cell r="G364">
            <v>203</v>
          </cell>
          <cell r="H364">
            <v>100</v>
          </cell>
        </row>
        <row r="365">
          <cell r="B365">
            <v>4297391</v>
          </cell>
          <cell r="C365" t="str">
            <v>Bad OT</v>
          </cell>
          <cell r="D365" t="str">
            <v>ENGG-COLLEGE</v>
          </cell>
          <cell r="E365" t="str">
            <v>220KV KONDESHWAR</v>
          </cell>
          <cell r="F365" t="str">
            <v>BD(NT)</v>
          </cell>
          <cell r="G365">
            <v>203</v>
          </cell>
          <cell r="H365">
            <v>100</v>
          </cell>
        </row>
        <row r="366">
          <cell r="B366">
            <v>4297392</v>
          </cell>
          <cell r="C366" t="str">
            <v>Bad OT</v>
          </cell>
          <cell r="D366" t="str">
            <v>NEW-POKELE</v>
          </cell>
          <cell r="E366" t="str">
            <v>220KV KONDESHWAR</v>
          </cell>
          <cell r="F366" t="str">
            <v>BD(NT)</v>
          </cell>
          <cell r="G366">
            <v>203</v>
          </cell>
          <cell r="H366">
            <v>100</v>
          </cell>
        </row>
        <row r="367">
          <cell r="B367">
            <v>4297393</v>
          </cell>
          <cell r="C367" t="str">
            <v>Bad OT</v>
          </cell>
          <cell r="D367" t="str">
            <v>MHASALA</v>
          </cell>
          <cell r="E367" t="str">
            <v>220KV KONDESHWAR</v>
          </cell>
          <cell r="F367" t="str">
            <v>BD(NT)</v>
          </cell>
          <cell r="G367">
            <v>203</v>
          </cell>
          <cell r="H367">
            <v>100</v>
          </cell>
        </row>
        <row r="368">
          <cell r="B368">
            <v>4297394</v>
          </cell>
          <cell r="C368" t="str">
            <v>Bad OT</v>
          </cell>
          <cell r="D368" t="str">
            <v>SAFCO PAPER</v>
          </cell>
          <cell r="E368" t="str">
            <v>220KV KONDESHWAR</v>
          </cell>
          <cell r="F368" t="str">
            <v>KRUSHIDEV</v>
          </cell>
          <cell r="G368">
            <v>202</v>
          </cell>
          <cell r="H368">
            <v>100</v>
          </cell>
        </row>
        <row r="369">
          <cell r="B369">
            <v>4297395</v>
          </cell>
          <cell r="C369" t="str">
            <v>Bad OT</v>
          </cell>
          <cell r="D369" t="str">
            <v>GUPTA PETROL</v>
          </cell>
          <cell r="E369" t="str">
            <v>220KV KONDESHWAR</v>
          </cell>
          <cell r="F369" t="str">
            <v>BD(OT)</v>
          </cell>
          <cell r="G369">
            <v>203</v>
          </cell>
          <cell r="H369">
            <v>100</v>
          </cell>
        </row>
        <row r="370">
          <cell r="B370">
            <v>4297396</v>
          </cell>
          <cell r="C370" t="str">
            <v>Bad OT</v>
          </cell>
          <cell r="D370" t="str">
            <v>PANCH-BUNGLOW</v>
          </cell>
          <cell r="E370" t="str">
            <v>220KV KONDESHWAR</v>
          </cell>
          <cell r="F370" t="str">
            <v>BD(OT)</v>
          </cell>
          <cell r="G370">
            <v>203</v>
          </cell>
          <cell r="H370">
            <v>200</v>
          </cell>
        </row>
        <row r="371">
          <cell r="B371">
            <v>4297397</v>
          </cell>
          <cell r="C371" t="str">
            <v>Bad OT</v>
          </cell>
          <cell r="D371" t="str">
            <v>CHAMAN-NAGAR</v>
          </cell>
          <cell r="E371" t="str">
            <v>220KV KONDESHWAR</v>
          </cell>
          <cell r="F371" t="str">
            <v>BD(OT)</v>
          </cell>
          <cell r="G371">
            <v>203</v>
          </cell>
          <cell r="H371">
            <v>200</v>
          </cell>
        </row>
        <row r="372">
          <cell r="B372">
            <v>4297398</v>
          </cell>
          <cell r="C372" t="str">
            <v>Bad OT</v>
          </cell>
          <cell r="D372" t="str">
            <v>SWEEPER-COLONY</v>
          </cell>
          <cell r="E372" t="str">
            <v>220KV KONDESHWAR</v>
          </cell>
          <cell r="F372" t="str">
            <v>BD(OT)</v>
          </cell>
          <cell r="G372">
            <v>203</v>
          </cell>
          <cell r="H372">
            <v>200</v>
          </cell>
        </row>
        <row r="373">
          <cell r="B373">
            <v>4297399</v>
          </cell>
          <cell r="C373" t="str">
            <v>Bad OT</v>
          </cell>
          <cell r="D373" t="str">
            <v>INDIRA-NAGAR</v>
          </cell>
          <cell r="E373" t="str">
            <v>220KV KONDESHWAR</v>
          </cell>
          <cell r="F373" t="str">
            <v>BD(OT)</v>
          </cell>
          <cell r="G373">
            <v>203</v>
          </cell>
          <cell r="H373">
            <v>200</v>
          </cell>
        </row>
        <row r="374">
          <cell r="B374">
            <v>4297399</v>
          </cell>
          <cell r="C374" t="str">
            <v>Bad OT</v>
          </cell>
          <cell r="D374" t="str">
            <v>RAHUL-NAGAR</v>
          </cell>
          <cell r="E374" t="str">
            <v>220KV KONDESHWAR</v>
          </cell>
          <cell r="F374" t="str">
            <v>BD(OT)</v>
          </cell>
          <cell r="G374">
            <v>203</v>
          </cell>
          <cell r="H374">
            <v>200</v>
          </cell>
        </row>
        <row r="375">
          <cell r="B375">
            <v>4297701</v>
          </cell>
          <cell r="C375" t="str">
            <v>Bad OT</v>
          </cell>
          <cell r="D375" t="str">
            <v>SAWARI-MAIDAN</v>
          </cell>
          <cell r="E375" t="str">
            <v>220KV KONDESHWAR</v>
          </cell>
          <cell r="F375" t="str">
            <v>BD(OT)</v>
          </cell>
          <cell r="G375">
            <v>203</v>
          </cell>
          <cell r="H375">
            <v>200</v>
          </cell>
        </row>
        <row r="376">
          <cell r="B376">
            <v>4297702</v>
          </cell>
          <cell r="C376" t="str">
            <v>Bad OT</v>
          </cell>
          <cell r="D376" t="str">
            <v>KUM KUM-FACTORY</v>
          </cell>
          <cell r="E376" t="str">
            <v>220KV KONDESHWAR</v>
          </cell>
          <cell r="F376" t="str">
            <v>BD(OT)</v>
          </cell>
          <cell r="G376">
            <v>203</v>
          </cell>
          <cell r="H376">
            <v>200</v>
          </cell>
        </row>
        <row r="377">
          <cell r="B377">
            <v>4297703</v>
          </cell>
          <cell r="C377" t="str">
            <v>Bad OT</v>
          </cell>
          <cell r="D377" t="str">
            <v>CHAR-DARGHA</v>
          </cell>
          <cell r="E377" t="str">
            <v>220KV KONDESHWAR</v>
          </cell>
          <cell r="F377" t="str">
            <v>BD(OT)</v>
          </cell>
          <cell r="G377">
            <v>203</v>
          </cell>
          <cell r="H377">
            <v>315</v>
          </cell>
        </row>
        <row r="378">
          <cell r="B378">
            <v>4297704</v>
          </cell>
          <cell r="C378" t="str">
            <v>Bad OT</v>
          </cell>
          <cell r="D378" t="str">
            <v>SUB-STATION COLONY</v>
          </cell>
          <cell r="E378" t="str">
            <v>220KV KONDESHWAR</v>
          </cell>
          <cell r="F378" t="str">
            <v>KRUSHIDEV</v>
          </cell>
          <cell r="G378">
            <v>202</v>
          </cell>
          <cell r="H378">
            <v>63</v>
          </cell>
        </row>
        <row r="379">
          <cell r="B379">
            <v>4297705</v>
          </cell>
          <cell r="C379" t="str">
            <v>Bad OT</v>
          </cell>
          <cell r="D379" t="str">
            <v>GADODIYA</v>
          </cell>
          <cell r="E379" t="str">
            <v>220KV KONDESHWAR</v>
          </cell>
          <cell r="F379" t="str">
            <v>KRUSHIDEV</v>
          </cell>
          <cell r="G379">
            <v>202</v>
          </cell>
          <cell r="H379">
            <v>100</v>
          </cell>
        </row>
        <row r="380">
          <cell r="B380">
            <v>4297706</v>
          </cell>
          <cell r="C380" t="str">
            <v>Bad OT</v>
          </cell>
          <cell r="D380" t="str">
            <v>AT&amp;TBIRLA</v>
          </cell>
          <cell r="E380" t="str">
            <v>220KV KONDESHWAR</v>
          </cell>
          <cell r="F380" t="str">
            <v>KRUSHIDEV</v>
          </cell>
          <cell r="G380">
            <v>202</v>
          </cell>
          <cell r="H380">
            <v>63</v>
          </cell>
        </row>
        <row r="381">
          <cell r="B381">
            <v>4297707</v>
          </cell>
          <cell r="C381" t="str">
            <v>Bad OT</v>
          </cell>
          <cell r="D381" t="str">
            <v>RELANCE INFOCOM</v>
          </cell>
          <cell r="E381" t="str">
            <v>220KV KONDESHWAR</v>
          </cell>
          <cell r="F381" t="str">
            <v>BD(OT)</v>
          </cell>
          <cell r="G381">
            <v>203</v>
          </cell>
          <cell r="H381">
            <v>63</v>
          </cell>
        </row>
        <row r="382">
          <cell r="B382">
            <v>4297708</v>
          </cell>
          <cell r="C382" t="str">
            <v>Bad OT</v>
          </cell>
          <cell r="D382" t="str">
            <v>SIPNA-FNGG</v>
          </cell>
          <cell r="E382" t="str">
            <v>220KV KONDESHWAR</v>
          </cell>
          <cell r="F382" t="str">
            <v>BD(OT)</v>
          </cell>
          <cell r="G382">
            <v>203</v>
          </cell>
          <cell r="H382">
            <v>100</v>
          </cell>
        </row>
        <row r="383">
          <cell r="B383">
            <v>4297709</v>
          </cell>
          <cell r="C383" t="str">
            <v>Bad OT</v>
          </cell>
          <cell r="D383" t="str">
            <v>ALMAS NAGAR</v>
          </cell>
          <cell r="E383" t="str">
            <v>220KV KONDESHWAR</v>
          </cell>
          <cell r="F383" t="str">
            <v>BD(OT)</v>
          </cell>
          <cell r="G383">
            <v>203</v>
          </cell>
          <cell r="H383">
            <v>100</v>
          </cell>
        </row>
        <row r="384">
          <cell r="B384">
            <v>4297710</v>
          </cell>
          <cell r="C384" t="str">
            <v>Bad OT</v>
          </cell>
          <cell r="D384" t="str">
            <v>SUFI NAGAR</v>
          </cell>
          <cell r="E384" t="str">
            <v>220KV KONDESHWAR</v>
          </cell>
          <cell r="F384" t="str">
            <v>BD(OT)</v>
          </cell>
          <cell r="G384">
            <v>203</v>
          </cell>
          <cell r="H384">
            <v>100</v>
          </cell>
        </row>
        <row r="385">
          <cell r="B385">
            <v>4297711</v>
          </cell>
          <cell r="C385" t="str">
            <v>Bad OT</v>
          </cell>
          <cell r="D385" t="str">
            <v>BADA PURA</v>
          </cell>
          <cell r="E385" t="str">
            <v>220KV KONDESHWAR</v>
          </cell>
          <cell r="F385" t="str">
            <v>BD(OT)</v>
          </cell>
          <cell r="G385">
            <v>203</v>
          </cell>
          <cell r="H385">
            <v>100</v>
          </cell>
        </row>
        <row r="386">
          <cell r="B386">
            <v>4297712</v>
          </cell>
          <cell r="C386" t="str">
            <v>Bad OT</v>
          </cell>
          <cell r="D386" t="str">
            <v>MATA FAIEL</v>
          </cell>
          <cell r="E386" t="str">
            <v>220KV KONDESHWAR</v>
          </cell>
          <cell r="F386" t="str">
            <v>BD(OT)</v>
          </cell>
          <cell r="G386">
            <v>203</v>
          </cell>
          <cell r="H386">
            <v>100</v>
          </cell>
        </row>
        <row r="387">
          <cell r="B387">
            <v>4297713</v>
          </cell>
          <cell r="C387" t="str">
            <v>Bad OT</v>
          </cell>
          <cell r="D387" t="str">
            <v>VISHWAKARMA</v>
          </cell>
          <cell r="E387" t="str">
            <v>220KV KONDESHWAR</v>
          </cell>
          <cell r="F387" t="str">
            <v>BD(OT)</v>
          </cell>
          <cell r="G387">
            <v>203</v>
          </cell>
          <cell r="H387">
            <v>100</v>
          </cell>
        </row>
        <row r="388">
          <cell r="B388">
            <v>4297714</v>
          </cell>
          <cell r="C388" t="str">
            <v>Bad OT</v>
          </cell>
          <cell r="D388" t="str">
            <v>NEW MHASALA</v>
          </cell>
          <cell r="E388" t="str">
            <v>220KV KONDESHWAR</v>
          </cell>
          <cell r="F388" t="str">
            <v>BD(NT)</v>
          </cell>
          <cell r="G388">
            <v>204</v>
          </cell>
          <cell r="H388">
            <v>100</v>
          </cell>
        </row>
        <row r="389">
          <cell r="B389">
            <v>4297715</v>
          </cell>
          <cell r="C389" t="str">
            <v>Bad OT</v>
          </cell>
          <cell r="D389" t="str">
            <v>RANMALA</v>
          </cell>
          <cell r="E389" t="str">
            <v>220KV KONDESHWAR</v>
          </cell>
          <cell r="F389" t="str">
            <v>BD(NT)</v>
          </cell>
          <cell r="G389">
            <v>204</v>
          </cell>
          <cell r="H389">
            <v>100</v>
          </cell>
        </row>
        <row r="390">
          <cell r="B390">
            <v>4297716</v>
          </cell>
          <cell r="C390" t="str">
            <v>Bad OT</v>
          </cell>
          <cell r="D390" t="str">
            <v>VIJAYPATH NAGAR</v>
          </cell>
          <cell r="E390" t="str">
            <v>66KV MIDC</v>
          </cell>
          <cell r="F390" t="str">
            <v>NAWATHE</v>
          </cell>
          <cell r="G390">
            <v>206</v>
          </cell>
          <cell r="H390">
            <v>100</v>
          </cell>
        </row>
        <row r="391">
          <cell r="B391">
            <v>4297718</v>
          </cell>
          <cell r="C391" t="str">
            <v>Bad OT</v>
          </cell>
          <cell r="D391" t="str">
            <v>SCHOOL OF SCHOLARS</v>
          </cell>
          <cell r="E391" t="str">
            <v>66KV MIDC</v>
          </cell>
          <cell r="F391" t="str">
            <v>NAWATHE</v>
          </cell>
          <cell r="G391">
            <v>206</v>
          </cell>
          <cell r="H391">
            <v>100</v>
          </cell>
        </row>
        <row r="392">
          <cell r="B392">
            <v>4297719</v>
          </cell>
          <cell r="C392" t="str">
            <v>Bad OT</v>
          </cell>
          <cell r="D392" t="str">
            <v>RAISONI ENGG COLLEGE</v>
          </cell>
          <cell r="E392" t="str">
            <v>220KV KONDESHWAR</v>
          </cell>
          <cell r="F392" t="str">
            <v>BD(NT)</v>
          </cell>
          <cell r="G392">
            <v>204</v>
          </cell>
          <cell r="H392">
            <v>200</v>
          </cell>
        </row>
        <row r="393">
          <cell r="B393">
            <v>4297401</v>
          </cell>
          <cell r="C393" t="str">
            <v>Bad OT</v>
          </cell>
          <cell r="D393" t="str">
            <v>MADHA COLONY</v>
          </cell>
          <cell r="E393" t="str">
            <v>220KV KONDESHWAR</v>
          </cell>
          <cell r="F393" t="str">
            <v>BD(NT)</v>
          </cell>
          <cell r="G393">
            <v>204</v>
          </cell>
          <cell r="H393">
            <v>200</v>
          </cell>
        </row>
        <row r="394">
          <cell r="B394">
            <v>4297402</v>
          </cell>
          <cell r="C394" t="str">
            <v>Bad OT</v>
          </cell>
          <cell r="D394" t="str">
            <v>KADAM WADI</v>
          </cell>
          <cell r="E394" t="str">
            <v>220KV KONDESHWAR</v>
          </cell>
          <cell r="F394" t="str">
            <v>BD(OT)</v>
          </cell>
          <cell r="G394">
            <v>203</v>
          </cell>
          <cell r="H394">
            <v>100</v>
          </cell>
        </row>
        <row r="395">
          <cell r="B395">
            <v>4297403</v>
          </cell>
          <cell r="C395" t="str">
            <v>Bad OT</v>
          </cell>
          <cell r="D395" t="str">
            <v>PAWAN NAGAR</v>
          </cell>
          <cell r="E395" t="str">
            <v>220KV KONDESHWAR</v>
          </cell>
          <cell r="F395" t="str">
            <v>BD(OT)</v>
          </cell>
          <cell r="G395">
            <v>203</v>
          </cell>
          <cell r="H395">
            <v>100</v>
          </cell>
        </row>
        <row r="396">
          <cell r="B396">
            <v>4297404</v>
          </cell>
          <cell r="C396" t="str">
            <v>Bad OT</v>
          </cell>
          <cell r="D396" t="str">
            <v>KONDESHWAR SUBSTATION</v>
          </cell>
          <cell r="E396" t="str">
            <v>220KV KONDESHWAR</v>
          </cell>
          <cell r="F396" t="str">
            <v>BD(OT)</v>
          </cell>
          <cell r="G396">
            <v>203</v>
          </cell>
          <cell r="H396">
            <v>100</v>
          </cell>
        </row>
        <row r="397">
          <cell r="B397">
            <v>4297405</v>
          </cell>
          <cell r="C397" t="str">
            <v>Bad OT</v>
          </cell>
          <cell r="D397" t="str">
            <v>CHANDRA NAGAR</v>
          </cell>
          <cell r="E397" t="str">
            <v>220KV KONDESHWAR</v>
          </cell>
          <cell r="F397" t="str">
            <v>BD(OT)</v>
          </cell>
          <cell r="G397">
            <v>203</v>
          </cell>
          <cell r="H397">
            <v>100</v>
          </cell>
        </row>
        <row r="398">
          <cell r="B398">
            <v>4297406</v>
          </cell>
          <cell r="C398" t="str">
            <v>Bad OT</v>
          </cell>
          <cell r="D398" t="str">
            <v>HOSTEL NIMBHORA</v>
          </cell>
          <cell r="E398" t="str">
            <v>220KV KONDESHWAR</v>
          </cell>
          <cell r="F398" t="str">
            <v>BD(OT)</v>
          </cell>
          <cell r="G398">
            <v>203</v>
          </cell>
          <cell r="H398">
            <v>100</v>
          </cell>
        </row>
        <row r="399">
          <cell r="B399">
            <v>4297407</v>
          </cell>
          <cell r="C399" t="str">
            <v>Bad OT</v>
          </cell>
          <cell r="D399" t="str">
            <v>SHIVA ENGINEERING</v>
          </cell>
          <cell r="E399" t="str">
            <v>220KV KONDESHWAR</v>
          </cell>
          <cell r="F399" t="str">
            <v>BD(OT)</v>
          </cell>
          <cell r="G399">
            <v>203</v>
          </cell>
          <cell r="H399">
            <v>100</v>
          </cell>
        </row>
        <row r="400">
          <cell r="B400">
            <v>4297408</v>
          </cell>
          <cell r="C400" t="str">
            <v>Bad OT</v>
          </cell>
          <cell r="D400" t="str">
            <v>BHADRA MAROTI</v>
          </cell>
          <cell r="E400" t="str">
            <v>220KV KONDESHWAR</v>
          </cell>
          <cell r="F400" t="str">
            <v>BD(NT)</v>
          </cell>
          <cell r="G400">
            <v>204</v>
          </cell>
          <cell r="H400">
            <v>100</v>
          </cell>
        </row>
        <row r="401">
          <cell r="B401">
            <v>4297409</v>
          </cell>
          <cell r="C401" t="str">
            <v>Bad OT</v>
          </cell>
          <cell r="D401" t="str">
            <v>SAWATA MAIDHAN</v>
          </cell>
          <cell r="E401" t="str">
            <v>220KV KONDESHWAR</v>
          </cell>
          <cell r="F401" t="str">
            <v>BD(OT)</v>
          </cell>
          <cell r="G401">
            <v>203</v>
          </cell>
          <cell r="H401">
            <v>100</v>
          </cell>
        </row>
        <row r="402">
          <cell r="B402">
            <v>4297410</v>
          </cell>
          <cell r="C402" t="str">
            <v>Bad OT</v>
          </cell>
          <cell r="D402" t="str">
            <v>METKAR FIELD</v>
          </cell>
          <cell r="E402" t="str">
            <v>220KV KONDESHWAR</v>
          </cell>
          <cell r="F402" t="str">
            <v>BD(NT)</v>
          </cell>
          <cell r="G402">
            <v>204</v>
          </cell>
          <cell r="H402">
            <v>100</v>
          </cell>
        </row>
        <row r="403">
          <cell r="B403">
            <v>4297411</v>
          </cell>
          <cell r="C403" t="str">
            <v>Bad OT</v>
          </cell>
          <cell r="D403" t="str">
            <v>PIMPRI ROAD</v>
          </cell>
          <cell r="E403" t="str">
            <v>220KV KONDESHWAR</v>
          </cell>
          <cell r="F403" t="str">
            <v>BD(OT)</v>
          </cell>
          <cell r="G403">
            <v>203</v>
          </cell>
          <cell r="H403">
            <v>100</v>
          </cell>
        </row>
        <row r="404">
          <cell r="B404">
            <v>4297412</v>
          </cell>
          <cell r="C404" t="str">
            <v>Bad OT</v>
          </cell>
          <cell r="D404" t="str">
            <v>SAWARI-MAIDAN</v>
          </cell>
          <cell r="E404" t="str">
            <v>220KV KONDESHWAR</v>
          </cell>
          <cell r="F404" t="str">
            <v>BD(OT)</v>
          </cell>
          <cell r="G404">
            <v>203</v>
          </cell>
          <cell r="H404">
            <v>100</v>
          </cell>
        </row>
        <row r="405">
          <cell r="B405">
            <v>4297413</v>
          </cell>
          <cell r="C405" t="str">
            <v>Bad OT</v>
          </cell>
          <cell r="D405" t="str">
            <v>RAHUL-NAGAR II</v>
          </cell>
          <cell r="E405" t="str">
            <v>220KV KONDESHWAR</v>
          </cell>
          <cell r="F405" t="str">
            <v>BD(OT)</v>
          </cell>
          <cell r="G405">
            <v>203</v>
          </cell>
          <cell r="H405">
            <v>100</v>
          </cell>
        </row>
        <row r="406">
          <cell r="B406">
            <v>4297414</v>
          </cell>
          <cell r="C406" t="str">
            <v>Bad OT</v>
          </cell>
          <cell r="D406" t="str">
            <v>NIMKAR WAKIL</v>
          </cell>
          <cell r="E406" t="str">
            <v>33KVAKOLI</v>
          </cell>
          <cell r="F406" t="str">
            <v>AKOLI AG</v>
          </cell>
          <cell r="G406">
            <v>204</v>
          </cell>
          <cell r="H406">
            <v>25</v>
          </cell>
        </row>
        <row r="407">
          <cell r="B407">
            <v>4297415</v>
          </cell>
          <cell r="C407" t="str">
            <v>Bad OT</v>
          </cell>
          <cell r="D407" t="str">
            <v>MEHERE FARM</v>
          </cell>
          <cell r="E407" t="str">
            <v>33KVAKOLI</v>
          </cell>
          <cell r="F407" t="str">
            <v>AKOLI AG</v>
          </cell>
          <cell r="G407">
            <v>204</v>
          </cell>
          <cell r="H407">
            <v>25</v>
          </cell>
        </row>
        <row r="408">
          <cell r="B408">
            <v>4297416</v>
          </cell>
          <cell r="C408" t="str">
            <v>Bad OT</v>
          </cell>
          <cell r="D408" t="str">
            <v>LAAD FARM</v>
          </cell>
          <cell r="E408" t="str">
            <v>220KV KONDESHWAR</v>
          </cell>
          <cell r="F408" t="str">
            <v>BD(NT)</v>
          </cell>
          <cell r="G408">
            <v>204</v>
          </cell>
          <cell r="H408">
            <v>100</v>
          </cell>
        </row>
        <row r="409">
          <cell r="B409">
            <v>4297417</v>
          </cell>
          <cell r="C409" t="str">
            <v>Rajapeth II</v>
          </cell>
          <cell r="D409" t="str">
            <v>SHREE COLONY</v>
          </cell>
          <cell r="E409" t="str">
            <v>66KV MIDC</v>
          </cell>
          <cell r="F409" t="str">
            <v>MIDC-III</v>
          </cell>
          <cell r="G409">
            <v>203</v>
          </cell>
          <cell r="H409">
            <v>315</v>
          </cell>
        </row>
        <row r="410">
          <cell r="B410">
            <v>4297418</v>
          </cell>
          <cell r="C410" t="str">
            <v>Rajapeth II</v>
          </cell>
          <cell r="D410" t="str">
            <v>SADHANA COLONY</v>
          </cell>
          <cell r="E410" t="str">
            <v>66KV MIDC</v>
          </cell>
          <cell r="F410" t="str">
            <v>JEWAD</v>
          </cell>
          <cell r="G410">
            <v>207</v>
          </cell>
          <cell r="H410">
            <v>200</v>
          </cell>
        </row>
        <row r="411">
          <cell r="B411">
            <v>4297419</v>
          </cell>
          <cell r="C411" t="str">
            <v>Rajapeth II</v>
          </cell>
          <cell r="D411" t="str">
            <v>PRABHA-COLONY</v>
          </cell>
          <cell r="E411" t="str">
            <v>66KV MIDC</v>
          </cell>
          <cell r="F411" t="str">
            <v>MIDC-III</v>
          </cell>
          <cell r="G411">
            <v>203</v>
          </cell>
          <cell r="H411">
            <v>200</v>
          </cell>
        </row>
        <row r="412">
          <cell r="B412">
            <v>4297420</v>
          </cell>
          <cell r="C412" t="str">
            <v>Rajapeth II</v>
          </cell>
          <cell r="D412" t="str">
            <v>SHANTI-NAGAR</v>
          </cell>
          <cell r="E412" t="str">
            <v>66KV MIDC</v>
          </cell>
          <cell r="F412" t="str">
            <v>JEWAD</v>
          </cell>
          <cell r="G412">
            <v>207</v>
          </cell>
          <cell r="H412">
            <v>100</v>
          </cell>
        </row>
        <row r="413">
          <cell r="B413">
            <v>4297421</v>
          </cell>
          <cell r="C413" t="str">
            <v>Rajapeth II</v>
          </cell>
          <cell r="D413" t="str">
            <v>UTTAM-NAGAR</v>
          </cell>
          <cell r="E413" t="str">
            <v>66KV MIDC</v>
          </cell>
          <cell r="F413" t="str">
            <v>JEWAD</v>
          </cell>
          <cell r="G413">
            <v>207</v>
          </cell>
          <cell r="H413">
            <v>200</v>
          </cell>
        </row>
        <row r="414">
          <cell r="B414">
            <v>4297422</v>
          </cell>
          <cell r="C414" t="str">
            <v>Rajapeth II</v>
          </cell>
          <cell r="D414" t="str">
            <v>BHOWATE-LAYOUT</v>
          </cell>
          <cell r="E414" t="str">
            <v>66KV MIDC</v>
          </cell>
          <cell r="F414" t="str">
            <v>JEWAD</v>
          </cell>
          <cell r="G414">
            <v>207</v>
          </cell>
          <cell r="H414">
            <v>200</v>
          </cell>
        </row>
        <row r="415">
          <cell r="B415">
            <v>4297423</v>
          </cell>
          <cell r="C415" t="str">
            <v>Rajapeth II</v>
          </cell>
          <cell r="D415" t="str">
            <v>PRABHU-COLONY</v>
          </cell>
          <cell r="E415" t="str">
            <v>66KV MIDC</v>
          </cell>
          <cell r="F415" t="str">
            <v>JEWAD</v>
          </cell>
          <cell r="G415">
            <v>207</v>
          </cell>
          <cell r="H415">
            <v>100</v>
          </cell>
        </row>
        <row r="416">
          <cell r="B416">
            <v>4297424</v>
          </cell>
          <cell r="C416" t="str">
            <v>Rajapeth II</v>
          </cell>
          <cell r="D416" t="str">
            <v>MAHADEO-KHORI</v>
          </cell>
          <cell r="E416" t="str">
            <v>66KV MIDC</v>
          </cell>
          <cell r="F416" t="str">
            <v>JEWAD</v>
          </cell>
          <cell r="G416">
            <v>207</v>
          </cell>
          <cell r="H416">
            <v>100</v>
          </cell>
        </row>
        <row r="417">
          <cell r="B417">
            <v>4297425</v>
          </cell>
          <cell r="C417" t="str">
            <v>Rajapeth II</v>
          </cell>
          <cell r="D417" t="str">
            <v>YASHODA-NAGAR</v>
          </cell>
          <cell r="E417" t="str">
            <v>66KV MIDC</v>
          </cell>
          <cell r="F417" t="str">
            <v>MIDC-III</v>
          </cell>
          <cell r="G417">
            <v>203</v>
          </cell>
          <cell r="H417">
            <v>200</v>
          </cell>
        </row>
        <row r="418">
          <cell r="B418">
            <v>4297426</v>
          </cell>
          <cell r="C418" t="str">
            <v>Rajapeth II</v>
          </cell>
          <cell r="D418" t="str">
            <v>MOTI-NAGAR</v>
          </cell>
          <cell r="E418" t="str">
            <v>66KV MIDC</v>
          </cell>
          <cell r="F418" t="str">
            <v>MIDC-III</v>
          </cell>
          <cell r="G418">
            <v>203</v>
          </cell>
          <cell r="H418">
            <v>200</v>
          </cell>
        </row>
        <row r="419">
          <cell r="B419">
            <v>4297427</v>
          </cell>
          <cell r="C419" t="str">
            <v>Rajapeth II</v>
          </cell>
          <cell r="D419" t="str">
            <v>MOTI-NAGAR NO-II</v>
          </cell>
          <cell r="E419" t="str">
            <v>66KV MIDC</v>
          </cell>
          <cell r="F419" t="str">
            <v>MIDC-III</v>
          </cell>
          <cell r="G419">
            <v>203</v>
          </cell>
          <cell r="H419">
            <v>200</v>
          </cell>
        </row>
        <row r="420">
          <cell r="B420">
            <v>4297428</v>
          </cell>
          <cell r="C420" t="str">
            <v>Rajapeth II</v>
          </cell>
          <cell r="D420" t="str">
            <v>MOTI-NAGAR NO-</v>
          </cell>
          <cell r="E420" t="str">
            <v>66KV MIDC</v>
          </cell>
          <cell r="F420" t="str">
            <v>MIDC-III</v>
          </cell>
          <cell r="G420">
            <v>203</v>
          </cell>
          <cell r="H420">
            <v>100</v>
          </cell>
        </row>
        <row r="421">
          <cell r="B421">
            <v>4297429</v>
          </cell>
          <cell r="C421" t="str">
            <v>Rajapeth II</v>
          </cell>
          <cell r="D421" t="str">
            <v>TANTRIK-COLONY</v>
          </cell>
          <cell r="E421" t="str">
            <v>66KV MIDC</v>
          </cell>
          <cell r="F421" t="str">
            <v>JEWAD</v>
          </cell>
          <cell r="G421">
            <v>207</v>
          </cell>
          <cell r="H421">
            <v>100</v>
          </cell>
        </row>
        <row r="422">
          <cell r="B422">
            <v>4297430</v>
          </cell>
          <cell r="C422" t="str">
            <v>Rajapeth II</v>
          </cell>
          <cell r="D422" t="str">
            <v>CHAITANYA COLONY</v>
          </cell>
          <cell r="E422" t="str">
            <v>66KV MIDC</v>
          </cell>
          <cell r="F422" t="str">
            <v>MIDC-III</v>
          </cell>
          <cell r="G422">
            <v>203</v>
          </cell>
          <cell r="H422">
            <v>200</v>
          </cell>
        </row>
        <row r="423">
          <cell r="B423">
            <v>4297431</v>
          </cell>
          <cell r="C423" t="str">
            <v>Rajapeth II</v>
          </cell>
          <cell r="D423" t="str">
            <v>CHAITANYABAGHICHA</v>
          </cell>
          <cell r="E423" t="str">
            <v>66KV MIDC</v>
          </cell>
          <cell r="F423" t="str">
            <v>JEWAD</v>
          </cell>
          <cell r="G423">
            <v>207</v>
          </cell>
          <cell r="H423">
            <v>200</v>
          </cell>
        </row>
        <row r="424">
          <cell r="B424">
            <v>4297432</v>
          </cell>
          <cell r="C424" t="str">
            <v>Rajapeth II</v>
          </cell>
          <cell r="D424" t="str">
            <v>AMAR-COLONY</v>
          </cell>
          <cell r="E424" t="str">
            <v>66KV MIDC</v>
          </cell>
          <cell r="F424" t="str">
            <v>JEWAD</v>
          </cell>
          <cell r="G424">
            <v>207</v>
          </cell>
          <cell r="H424">
            <v>200</v>
          </cell>
        </row>
        <row r="425">
          <cell r="B425">
            <v>4297433</v>
          </cell>
          <cell r="C425" t="str">
            <v>Rajapeth II</v>
          </cell>
          <cell r="D425" t="str">
            <v>SANJAI-GANDHI</v>
          </cell>
          <cell r="E425" t="str">
            <v>66KV MIDC</v>
          </cell>
          <cell r="F425" t="str">
            <v>JEWAD</v>
          </cell>
          <cell r="G425">
            <v>207</v>
          </cell>
          <cell r="H425">
            <v>315</v>
          </cell>
        </row>
        <row r="426">
          <cell r="B426">
            <v>4297434</v>
          </cell>
          <cell r="C426" t="str">
            <v>Rajapeth II</v>
          </cell>
          <cell r="D426" t="str">
            <v>YASHODA-NAGAR</v>
          </cell>
          <cell r="E426" t="str">
            <v>66KV MIDC</v>
          </cell>
          <cell r="F426" t="str">
            <v>MIDC-III</v>
          </cell>
          <cell r="G426">
            <v>203</v>
          </cell>
          <cell r="H426">
            <v>200</v>
          </cell>
        </row>
        <row r="427">
          <cell r="B427">
            <v>4297435</v>
          </cell>
          <cell r="C427" t="str">
            <v>Rajapeth II</v>
          </cell>
          <cell r="D427" t="str">
            <v>KOTHARI-TERMINUS</v>
          </cell>
          <cell r="E427" t="str">
            <v>66KV MIDC</v>
          </cell>
          <cell r="F427" t="str">
            <v>JEWAD</v>
          </cell>
          <cell r="G427">
            <v>207</v>
          </cell>
          <cell r="H427">
            <v>63</v>
          </cell>
        </row>
        <row r="428">
          <cell r="B428">
            <v>4297436</v>
          </cell>
          <cell r="C428" t="str">
            <v>Rajapeth II</v>
          </cell>
          <cell r="D428" t="str">
            <v>NEW-COLONY</v>
          </cell>
          <cell r="E428" t="str">
            <v>66KV MIDC</v>
          </cell>
          <cell r="F428" t="str">
            <v>JEWAD</v>
          </cell>
          <cell r="G428">
            <v>207</v>
          </cell>
          <cell r="H428">
            <v>100</v>
          </cell>
        </row>
        <row r="429">
          <cell r="B429">
            <v>4297437</v>
          </cell>
          <cell r="C429" t="str">
            <v>Rajapeth II</v>
          </cell>
          <cell r="D429" t="str">
            <v>KIRAN NAGAR NO-I</v>
          </cell>
          <cell r="E429" t="str">
            <v>66KV MIDC</v>
          </cell>
          <cell r="F429" t="str">
            <v>MIDC-III</v>
          </cell>
          <cell r="G429">
            <v>203</v>
          </cell>
          <cell r="H429">
            <v>100</v>
          </cell>
        </row>
        <row r="430">
          <cell r="B430">
            <v>4297438</v>
          </cell>
          <cell r="C430" t="str">
            <v>Rajapeth II</v>
          </cell>
          <cell r="D430" t="str">
            <v>KIRAN NAGAR NO-II</v>
          </cell>
          <cell r="E430" t="str">
            <v>66KV MIDC</v>
          </cell>
          <cell r="F430" t="str">
            <v>MIDC-III</v>
          </cell>
          <cell r="G430">
            <v>203</v>
          </cell>
          <cell r="H430">
            <v>100</v>
          </cell>
        </row>
        <row r="431">
          <cell r="B431">
            <v>4297439</v>
          </cell>
          <cell r="C431" t="str">
            <v>Rajapeth II</v>
          </cell>
          <cell r="D431" t="str">
            <v>BHIMTEKADI</v>
          </cell>
          <cell r="E431" t="str">
            <v>66KV MIDC</v>
          </cell>
          <cell r="F431" t="str">
            <v>JEWAD</v>
          </cell>
          <cell r="G431">
            <v>207</v>
          </cell>
          <cell r="H431">
            <v>100</v>
          </cell>
        </row>
        <row r="432">
          <cell r="B432">
            <v>4297440</v>
          </cell>
          <cell r="C432" t="str">
            <v>Rajapeth II</v>
          </cell>
          <cell r="D432" t="str">
            <v>GAJANAN-NAGAR</v>
          </cell>
          <cell r="E432" t="str">
            <v>66KV MIDC</v>
          </cell>
          <cell r="F432" t="str">
            <v>JEWAD</v>
          </cell>
          <cell r="G432">
            <v>207</v>
          </cell>
          <cell r="H432">
            <v>100</v>
          </cell>
        </row>
        <row r="433">
          <cell r="B433">
            <v>4297441</v>
          </cell>
          <cell r="C433" t="str">
            <v>Rajapeth II</v>
          </cell>
          <cell r="D433" t="str">
            <v>SARAF</v>
          </cell>
          <cell r="E433" t="str">
            <v>66KV MIDC</v>
          </cell>
          <cell r="F433" t="str">
            <v>JEWAD</v>
          </cell>
          <cell r="G433">
            <v>207</v>
          </cell>
          <cell r="H433">
            <v>100</v>
          </cell>
        </row>
        <row r="434">
          <cell r="B434">
            <v>4297442</v>
          </cell>
          <cell r="C434" t="str">
            <v>Rajapeth II</v>
          </cell>
          <cell r="D434" t="str">
            <v>SAKHA</v>
          </cell>
          <cell r="E434" t="str">
            <v>66KV MIDC</v>
          </cell>
          <cell r="F434" t="str">
            <v>MIDC-III</v>
          </cell>
          <cell r="G434">
            <v>203</v>
          </cell>
          <cell r="H434">
            <v>100</v>
          </cell>
        </row>
        <row r="435">
          <cell r="B435">
            <v>4297443</v>
          </cell>
          <cell r="C435" t="str">
            <v>Rajapeth II</v>
          </cell>
          <cell r="D435" t="str">
            <v>S S D</v>
          </cell>
          <cell r="E435" t="str">
            <v>66KV MIDC</v>
          </cell>
          <cell r="F435" t="str">
            <v>MIDC-III</v>
          </cell>
          <cell r="G435">
            <v>203</v>
          </cell>
          <cell r="H435">
            <v>100</v>
          </cell>
        </row>
        <row r="436">
          <cell r="B436">
            <v>4297444</v>
          </cell>
          <cell r="C436" t="str">
            <v>Rajapeth II</v>
          </cell>
          <cell r="D436" t="str">
            <v>YASHODA NAGAR NO 1</v>
          </cell>
          <cell r="E436" t="str">
            <v>66KV MIDC</v>
          </cell>
          <cell r="F436" t="str">
            <v>MIDC-III</v>
          </cell>
          <cell r="G436">
            <v>203</v>
          </cell>
          <cell r="H436">
            <v>100</v>
          </cell>
        </row>
        <row r="437">
          <cell r="B437">
            <v>4297445</v>
          </cell>
          <cell r="C437" t="str">
            <v>Rajapeth II</v>
          </cell>
          <cell r="D437" t="str">
            <v>MANKARNA COLONY</v>
          </cell>
          <cell r="E437" t="str">
            <v>66KV MIDC</v>
          </cell>
          <cell r="F437" t="str">
            <v>JEWAD</v>
          </cell>
          <cell r="G437">
            <v>207</v>
          </cell>
          <cell r="H437">
            <v>100</v>
          </cell>
        </row>
        <row r="438">
          <cell r="B438">
            <v>4297445</v>
          </cell>
          <cell r="C438" t="str">
            <v>Rajapeth II</v>
          </cell>
          <cell r="D438" t="str">
            <v>RADHIKA NAGAR</v>
          </cell>
          <cell r="E438" t="str">
            <v>66KV MIDC</v>
          </cell>
          <cell r="F438" t="str">
            <v>JEWAD</v>
          </cell>
          <cell r="G438">
            <v>207</v>
          </cell>
          <cell r="H438">
            <v>100</v>
          </cell>
        </row>
        <row r="439">
          <cell r="B439">
            <v>4297446</v>
          </cell>
          <cell r="C439" t="str">
            <v>Rajapeth II</v>
          </cell>
          <cell r="D439" t="str">
            <v>GREATER KAILAS NAGAR</v>
          </cell>
          <cell r="E439" t="str">
            <v>66KV MIDC</v>
          </cell>
          <cell r="F439" t="str">
            <v>JEWAD</v>
          </cell>
          <cell r="G439">
            <v>207</v>
          </cell>
          <cell r="H439">
            <v>100</v>
          </cell>
        </row>
        <row r="440">
          <cell r="B440">
            <v>4297447</v>
          </cell>
          <cell r="C440" t="str">
            <v>Rajapeth II</v>
          </cell>
          <cell r="D440" t="str">
            <v>UTTAM-NAGAR NO-02</v>
          </cell>
          <cell r="E440" t="str">
            <v>66KV MIDC</v>
          </cell>
          <cell r="F440" t="str">
            <v>JEWAD</v>
          </cell>
          <cell r="G440">
            <v>207</v>
          </cell>
          <cell r="H440">
            <v>100</v>
          </cell>
        </row>
        <row r="441">
          <cell r="B441">
            <v>4297447</v>
          </cell>
          <cell r="C441" t="str">
            <v>Rajapeth II</v>
          </cell>
          <cell r="D441" t="str">
            <v>SANJAI-GANDHI  NO-02</v>
          </cell>
          <cell r="E441" t="str">
            <v>66KV MIDC</v>
          </cell>
          <cell r="F441" t="str">
            <v>JEWAD</v>
          </cell>
          <cell r="G441">
            <v>207</v>
          </cell>
          <cell r="H441">
            <v>100</v>
          </cell>
        </row>
        <row r="442">
          <cell r="B442">
            <v>4297448</v>
          </cell>
          <cell r="C442" t="str">
            <v>Rajapeth II</v>
          </cell>
          <cell r="D442" t="str">
            <v>GAJANAN NAGAR</v>
          </cell>
          <cell r="E442" t="str">
            <v>66KV MIDC</v>
          </cell>
          <cell r="F442" t="str">
            <v>JEWAD</v>
          </cell>
          <cell r="G442">
            <v>207</v>
          </cell>
          <cell r="H442">
            <v>100</v>
          </cell>
        </row>
        <row r="443">
          <cell r="B443">
            <v>4297501</v>
          </cell>
          <cell r="C443" t="str">
            <v>Nawathe</v>
          </cell>
          <cell r="D443" t="str">
            <v>SHEETAL APPARTMENT</v>
          </cell>
          <cell r="E443" t="str">
            <v>66KV MIDC</v>
          </cell>
          <cell r="F443" t="str">
            <v>NAWATHE</v>
          </cell>
          <cell r="G443">
            <v>202</v>
          </cell>
          <cell r="H443">
            <v>100</v>
          </cell>
        </row>
        <row r="444">
          <cell r="B444">
            <v>4297502</v>
          </cell>
          <cell r="C444" t="str">
            <v>Nawathe</v>
          </cell>
          <cell r="D444" t="str">
            <v>VIDARBHA DALL MILL</v>
          </cell>
          <cell r="E444" t="str">
            <v>220KV KONDESHWAR</v>
          </cell>
          <cell r="F444" t="str">
            <v>KRUSHIDEV</v>
          </cell>
          <cell r="G444">
            <v>201</v>
          </cell>
          <cell r="H444">
            <v>100</v>
          </cell>
        </row>
        <row r="445">
          <cell r="B445">
            <v>4297503</v>
          </cell>
          <cell r="C445" t="str">
            <v>Nawathe</v>
          </cell>
          <cell r="D445" t="str">
            <v>AKOLI BUS STOP</v>
          </cell>
          <cell r="E445" t="str">
            <v>33KVAKOLI</v>
          </cell>
          <cell r="F445" t="str">
            <v>SAI NAGAR</v>
          </cell>
          <cell r="G445">
            <v>206</v>
          </cell>
          <cell r="H445">
            <v>100</v>
          </cell>
        </row>
        <row r="446">
          <cell r="B446">
            <v>4297504</v>
          </cell>
          <cell r="C446" t="str">
            <v>Nawathe</v>
          </cell>
          <cell r="D446" t="str">
            <v>RAJKALASH APPT</v>
          </cell>
          <cell r="E446" t="str">
            <v>66KV MIDC</v>
          </cell>
          <cell r="F446" t="str">
            <v>NAWATHE</v>
          </cell>
          <cell r="G446">
            <v>201</v>
          </cell>
          <cell r="H446">
            <v>100</v>
          </cell>
        </row>
        <row r="447">
          <cell r="B447">
            <v>4297505</v>
          </cell>
          <cell r="C447" t="str">
            <v>Nawathe</v>
          </cell>
          <cell r="D447" t="str">
            <v>DWARKA NAGAR</v>
          </cell>
          <cell r="E447" t="str">
            <v>33KVAKOLI</v>
          </cell>
          <cell r="F447" t="str">
            <v>SAI NAGAR</v>
          </cell>
          <cell r="G447">
            <v>203</v>
          </cell>
          <cell r="H447">
            <v>100</v>
          </cell>
        </row>
        <row r="448">
          <cell r="B448">
            <v>4297506</v>
          </cell>
          <cell r="C448" t="str">
            <v>Nawathe</v>
          </cell>
          <cell r="D448" t="str">
            <v>SHIV INTERNATIONAL</v>
          </cell>
          <cell r="E448" t="str">
            <v>33KVAKOLI</v>
          </cell>
          <cell r="F448" t="str">
            <v>SATURNA</v>
          </cell>
          <cell r="G448">
            <v>202</v>
          </cell>
          <cell r="H448">
            <v>100</v>
          </cell>
        </row>
        <row r="449">
          <cell r="B449">
            <v>4297507</v>
          </cell>
          <cell r="C449" t="str">
            <v>Nawathe</v>
          </cell>
          <cell r="D449" t="str">
            <v>SHINGHANIYA DAL MILL</v>
          </cell>
          <cell r="E449" t="str">
            <v>220KV KONDESHWAR</v>
          </cell>
          <cell r="F449" t="str">
            <v>KRUSHIDEV</v>
          </cell>
          <cell r="G449">
            <v>202</v>
          </cell>
          <cell r="H449">
            <v>100</v>
          </cell>
        </row>
        <row r="450">
          <cell r="B450">
            <v>4297508</v>
          </cell>
          <cell r="C450" t="str">
            <v>Nawathe</v>
          </cell>
          <cell r="D450" t="str">
            <v>7PM</v>
          </cell>
          <cell r="E450" t="str">
            <v>220KV KONDESHWAR</v>
          </cell>
          <cell r="F450" t="str">
            <v>KRUSHIDEV</v>
          </cell>
          <cell r="G450">
            <v>201</v>
          </cell>
          <cell r="H450">
            <v>100</v>
          </cell>
        </row>
        <row r="451">
          <cell r="B451">
            <v>4297509</v>
          </cell>
          <cell r="C451" t="str">
            <v>Nawathe</v>
          </cell>
          <cell r="D451" t="str">
            <v>SAIBABA VIDYALAYA</v>
          </cell>
          <cell r="E451" t="str">
            <v>33KVAKOLI</v>
          </cell>
          <cell r="F451" t="str">
            <v>SAI NAGAR</v>
          </cell>
          <cell r="G451">
            <v>201</v>
          </cell>
          <cell r="H451">
            <v>100</v>
          </cell>
        </row>
        <row r="452">
          <cell r="B452">
            <v>4297510</v>
          </cell>
          <cell r="C452" t="str">
            <v>Nawathe</v>
          </cell>
          <cell r="D452" t="str">
            <v>NANDANWAN COLONY</v>
          </cell>
          <cell r="E452" t="str">
            <v>66KV MIDC</v>
          </cell>
          <cell r="F452" t="str">
            <v>MIDC-I</v>
          </cell>
          <cell r="G452">
            <v>202</v>
          </cell>
          <cell r="H452">
            <v>100</v>
          </cell>
        </row>
        <row r="453">
          <cell r="B453">
            <v>4297511</v>
          </cell>
          <cell r="C453" t="str">
            <v>Nawathe</v>
          </cell>
          <cell r="D453" t="str">
            <v>BHIWAPURKAR NAGAR</v>
          </cell>
          <cell r="E453" t="str">
            <v>220KV KONDESHWAR</v>
          </cell>
          <cell r="F453" t="str">
            <v>KRUSHIDEV</v>
          </cell>
          <cell r="G453">
            <v>202</v>
          </cell>
          <cell r="H453">
            <v>100</v>
          </cell>
        </row>
        <row r="454">
          <cell r="B454">
            <v>4297512</v>
          </cell>
          <cell r="C454" t="str">
            <v>Nawathe</v>
          </cell>
          <cell r="D454" t="str">
            <v>YADAO LAYOUT</v>
          </cell>
          <cell r="E454" t="str">
            <v>33KVAKOLI</v>
          </cell>
          <cell r="F454" t="str">
            <v>RAVI-NAGAR</v>
          </cell>
          <cell r="G454">
            <v>202</v>
          </cell>
          <cell r="H454">
            <v>100</v>
          </cell>
        </row>
        <row r="455">
          <cell r="B455">
            <v>4297513</v>
          </cell>
          <cell r="C455" t="str">
            <v>Nawathe</v>
          </cell>
          <cell r="D455" t="str">
            <v>SNEHGANDHA</v>
          </cell>
          <cell r="E455" t="str">
            <v>33KVAKOLI</v>
          </cell>
          <cell r="F455" t="str">
            <v>RAVI-NAGAR</v>
          </cell>
          <cell r="G455">
            <v>201</v>
          </cell>
          <cell r="H455">
            <v>100</v>
          </cell>
        </row>
        <row r="456">
          <cell r="B456">
            <v>4297514</v>
          </cell>
          <cell r="C456" t="str">
            <v>Nawathe</v>
          </cell>
          <cell r="D456" t="str">
            <v>JAIDURGA PROVISION</v>
          </cell>
          <cell r="E456" t="str">
            <v>66KV MIDC</v>
          </cell>
          <cell r="F456" t="str">
            <v>MIDC-I</v>
          </cell>
          <cell r="G456">
            <v>201</v>
          </cell>
          <cell r="H456">
            <v>100</v>
          </cell>
        </row>
        <row r="457">
          <cell r="B457">
            <v>4297515</v>
          </cell>
          <cell r="C457" t="str">
            <v>Nawathe</v>
          </cell>
          <cell r="D457" t="str">
            <v>SANTOSHI MATA AKOLI MANDIR</v>
          </cell>
          <cell r="E457" t="str">
            <v>33KVAKOLI</v>
          </cell>
          <cell r="F457" t="str">
            <v>SAI NAGAR</v>
          </cell>
          <cell r="G457">
            <v>201</v>
          </cell>
          <cell r="H457">
            <v>100</v>
          </cell>
        </row>
        <row r="458">
          <cell r="B458">
            <v>4297516</v>
          </cell>
          <cell r="C458" t="str">
            <v>Nawathe</v>
          </cell>
          <cell r="D458" t="str">
            <v>SHRI RESIDENCY</v>
          </cell>
          <cell r="E458" t="str">
            <v>66KV MIDC</v>
          </cell>
          <cell r="F458" t="str">
            <v>MIDC-I</v>
          </cell>
          <cell r="G458">
            <v>206</v>
          </cell>
          <cell r="H458">
            <v>100</v>
          </cell>
        </row>
        <row r="459">
          <cell r="B459">
            <v>4297517</v>
          </cell>
          <cell r="C459" t="str">
            <v>Nawathe</v>
          </cell>
          <cell r="D459" t="str">
            <v>ARJUN EMPIRE</v>
          </cell>
          <cell r="E459" t="str">
            <v>66KV MIDC</v>
          </cell>
          <cell r="F459" t="str">
            <v>NAWATHE</v>
          </cell>
          <cell r="G459">
            <v>201</v>
          </cell>
          <cell r="H459">
            <v>100</v>
          </cell>
        </row>
        <row r="460">
          <cell r="B460">
            <v>4297518</v>
          </cell>
          <cell r="C460" t="str">
            <v>Nawathe</v>
          </cell>
          <cell r="D460" t="str">
            <v>T T NAGAR</v>
          </cell>
          <cell r="E460" t="str">
            <v>66KV MIDC</v>
          </cell>
          <cell r="F460" t="str">
            <v>MIDC-I</v>
          </cell>
          <cell r="G460">
            <v>206</v>
          </cell>
          <cell r="H460">
            <v>100</v>
          </cell>
        </row>
        <row r="461">
          <cell r="B461">
            <v>4297519</v>
          </cell>
          <cell r="C461" t="str">
            <v>Nawathe</v>
          </cell>
          <cell r="D461" t="str">
            <v>SAVATA COLONY</v>
          </cell>
          <cell r="E461" t="str">
            <v>66KV MIDC</v>
          </cell>
          <cell r="F461" t="str">
            <v>NAWATHE</v>
          </cell>
          <cell r="G461">
            <v>202</v>
          </cell>
          <cell r="H461">
            <v>100</v>
          </cell>
        </row>
        <row r="462">
          <cell r="B462">
            <v>4297520</v>
          </cell>
          <cell r="C462" t="str">
            <v>MIDC</v>
          </cell>
          <cell r="D462" t="str">
            <v>JITESH FOODS</v>
          </cell>
          <cell r="E462" t="str">
            <v>66KV MIDC</v>
          </cell>
          <cell r="F462" t="str">
            <v>MIDC-II</v>
          </cell>
          <cell r="G462">
            <v>202</v>
          </cell>
          <cell r="H462">
            <v>50</v>
          </cell>
        </row>
        <row r="463">
          <cell r="B463">
            <v>4297521</v>
          </cell>
          <cell r="C463" t="str">
            <v>MIDC</v>
          </cell>
          <cell r="D463" t="str">
            <v>S P INDUSTRIES</v>
          </cell>
          <cell r="E463" t="str">
            <v>66KV MIDC</v>
          </cell>
          <cell r="F463" t="str">
            <v>MIDC-II</v>
          </cell>
          <cell r="G463">
            <v>201</v>
          </cell>
          <cell r="H463">
            <v>200</v>
          </cell>
        </row>
        <row r="464">
          <cell r="B464">
            <v>4297522</v>
          </cell>
          <cell r="C464" t="str">
            <v>MIDC</v>
          </cell>
          <cell r="D464" t="str">
            <v>GANGA IRON</v>
          </cell>
          <cell r="E464" t="str">
            <v>220KV KONDESHWAR</v>
          </cell>
          <cell r="F464" t="str">
            <v>MADHAVI</v>
          </cell>
          <cell r="G464">
            <v>201</v>
          </cell>
          <cell r="H464">
            <v>200</v>
          </cell>
        </row>
        <row r="465">
          <cell r="B465">
            <v>4297523</v>
          </cell>
          <cell r="C465" t="str">
            <v>MIDC</v>
          </cell>
          <cell r="D465" t="str">
            <v>ANAND MARBLE</v>
          </cell>
          <cell r="E465" t="str">
            <v>220KV KONDESHWAR</v>
          </cell>
          <cell r="F465" t="str">
            <v>MADHAVI</v>
          </cell>
          <cell r="G465">
            <v>201</v>
          </cell>
          <cell r="H465">
            <v>100</v>
          </cell>
        </row>
        <row r="466">
          <cell r="B466">
            <v>4297524</v>
          </cell>
          <cell r="C466" t="str">
            <v>MIDC</v>
          </cell>
          <cell r="D466" t="str">
            <v>LAXCHEM IND.</v>
          </cell>
          <cell r="E466" t="str">
            <v>220KV KONDESHWAR</v>
          </cell>
          <cell r="F466" t="str">
            <v>MADHAVI</v>
          </cell>
          <cell r="G466">
            <v>201</v>
          </cell>
          <cell r="H466">
            <v>100</v>
          </cell>
        </row>
        <row r="467">
          <cell r="B467">
            <v>4297525</v>
          </cell>
          <cell r="C467" t="str">
            <v>MIDC</v>
          </cell>
          <cell r="D467" t="str">
            <v>RAJA OIL MILL</v>
          </cell>
          <cell r="E467" t="str">
            <v>220KV KONDESHWAR</v>
          </cell>
          <cell r="F467" t="str">
            <v>MADHAVI</v>
          </cell>
          <cell r="G467">
            <v>202</v>
          </cell>
          <cell r="H467">
            <v>100</v>
          </cell>
        </row>
        <row r="468">
          <cell r="B468">
            <v>4297526</v>
          </cell>
          <cell r="C468" t="str">
            <v>MIDC</v>
          </cell>
          <cell r="D468" t="str">
            <v>TELEPHONE EXCHANGE</v>
          </cell>
          <cell r="E468" t="str">
            <v>66KV MIDC</v>
          </cell>
          <cell r="F468" t="str">
            <v>MIDC-II</v>
          </cell>
          <cell r="G468">
            <v>201</v>
          </cell>
          <cell r="H468">
            <v>100</v>
          </cell>
        </row>
        <row r="469">
          <cell r="B469">
            <v>4297527</v>
          </cell>
          <cell r="C469" t="str">
            <v>MIDC</v>
          </cell>
          <cell r="D469" t="str">
            <v>GHARKUL MASALA</v>
          </cell>
          <cell r="E469" t="str">
            <v>220KV KONDESHWAR</v>
          </cell>
          <cell r="F469" t="str">
            <v>MADHAVI</v>
          </cell>
          <cell r="G469">
            <v>202</v>
          </cell>
          <cell r="H469">
            <v>100</v>
          </cell>
        </row>
        <row r="470">
          <cell r="B470">
            <v>4297528</v>
          </cell>
          <cell r="C470" t="str">
            <v>MIDC</v>
          </cell>
          <cell r="D470" t="str">
            <v xml:space="preserve">AGRAWAL CANDLE </v>
          </cell>
          <cell r="E470" t="str">
            <v>66KV MIDC</v>
          </cell>
          <cell r="F470" t="str">
            <v>MIDC-II</v>
          </cell>
          <cell r="G470">
            <v>201</v>
          </cell>
          <cell r="H470">
            <v>100</v>
          </cell>
        </row>
        <row r="471">
          <cell r="B471">
            <v>4297529</v>
          </cell>
          <cell r="C471" t="str">
            <v>MIDC</v>
          </cell>
          <cell r="D471" t="str">
            <v>RAIN MAKER</v>
          </cell>
          <cell r="E471" t="str">
            <v>220KV KONDESHWAR</v>
          </cell>
          <cell r="F471" t="str">
            <v>MADHAVI</v>
          </cell>
          <cell r="G471">
            <v>202</v>
          </cell>
          <cell r="H471">
            <v>100</v>
          </cell>
        </row>
        <row r="472">
          <cell r="B472">
            <v>4297530</v>
          </cell>
          <cell r="C472" t="str">
            <v>MIDC</v>
          </cell>
          <cell r="D472" t="str">
            <v>D.G.AGRO</v>
          </cell>
          <cell r="E472" t="str">
            <v>66KV MIDC</v>
          </cell>
          <cell r="F472" t="str">
            <v>MIDC-II</v>
          </cell>
          <cell r="G472">
            <v>204</v>
          </cell>
          <cell r="H472">
            <v>100</v>
          </cell>
        </row>
        <row r="473">
          <cell r="B473">
            <v>4297531</v>
          </cell>
          <cell r="C473" t="str">
            <v>MIDC</v>
          </cell>
          <cell r="D473" t="str">
            <v>NEW MARATHA COLONY</v>
          </cell>
          <cell r="E473" t="str">
            <v>66KV MIDC</v>
          </cell>
          <cell r="F473" t="str">
            <v>BHATKULI</v>
          </cell>
          <cell r="G473">
            <v>201</v>
          </cell>
          <cell r="H473">
            <v>100</v>
          </cell>
        </row>
        <row r="474">
          <cell r="B474">
            <v>4297532</v>
          </cell>
          <cell r="C474" t="str">
            <v>MIDC</v>
          </cell>
          <cell r="D474" t="str">
            <v>LEPRASY HOSPITAL</v>
          </cell>
          <cell r="E474" t="str">
            <v>220KV KONDESHWAR</v>
          </cell>
          <cell r="F474" t="str">
            <v>MADHAVI</v>
          </cell>
          <cell r="G474">
            <v>207</v>
          </cell>
          <cell r="H474">
            <v>100</v>
          </cell>
        </row>
        <row r="475">
          <cell r="B475">
            <v>4297533</v>
          </cell>
          <cell r="C475" t="str">
            <v>MIDC</v>
          </cell>
          <cell r="D475" t="str">
            <v>ASHA COLONY</v>
          </cell>
          <cell r="E475" t="str">
            <v>66KV MIDC</v>
          </cell>
          <cell r="F475" t="str">
            <v>JEWAD</v>
          </cell>
          <cell r="G475">
            <v>204</v>
          </cell>
          <cell r="H475">
            <v>100</v>
          </cell>
        </row>
        <row r="476">
          <cell r="B476">
            <v>4297534</v>
          </cell>
          <cell r="C476" t="str">
            <v>MIDC</v>
          </cell>
          <cell r="D476" t="str">
            <v>JANATA COLONY</v>
          </cell>
          <cell r="E476" t="str">
            <v>66KV MIDC</v>
          </cell>
          <cell r="F476" t="str">
            <v>BHATKULI</v>
          </cell>
          <cell r="G476">
            <v>204</v>
          </cell>
          <cell r="H476">
            <v>100</v>
          </cell>
        </row>
        <row r="477">
          <cell r="B477">
            <v>4297535</v>
          </cell>
          <cell r="C477" t="str">
            <v>MIDC</v>
          </cell>
          <cell r="D477" t="str">
            <v>POLICE COLONY</v>
          </cell>
          <cell r="E477" t="str">
            <v>66KV MIDC</v>
          </cell>
          <cell r="F477" t="str">
            <v>BHATKULI</v>
          </cell>
          <cell r="G477">
            <v>207</v>
          </cell>
          <cell r="H477">
            <v>100</v>
          </cell>
        </row>
        <row r="478">
          <cell r="B478">
            <v>4297536</v>
          </cell>
          <cell r="C478" t="str">
            <v>MIDC</v>
          </cell>
          <cell r="D478" t="str">
            <v>DHUDHGAGA COLONY</v>
          </cell>
          <cell r="E478" t="str">
            <v>66KV MIDC</v>
          </cell>
          <cell r="F478" t="str">
            <v>JEWAD</v>
          </cell>
          <cell r="G478">
            <v>201</v>
          </cell>
          <cell r="H478">
            <v>100</v>
          </cell>
        </row>
        <row r="479">
          <cell r="B479">
            <v>4297537</v>
          </cell>
          <cell r="C479" t="str">
            <v>MIDC</v>
          </cell>
          <cell r="D479" t="str">
            <v>AARGEE PLASTIC</v>
          </cell>
          <cell r="E479" t="str">
            <v>220KV KONDESHWAR</v>
          </cell>
          <cell r="F479" t="str">
            <v>MADHAVI</v>
          </cell>
          <cell r="G479">
            <v>207</v>
          </cell>
          <cell r="H479">
            <v>100</v>
          </cell>
        </row>
        <row r="480">
          <cell r="B480">
            <v>4297539</v>
          </cell>
          <cell r="C480" t="str">
            <v>MIDC</v>
          </cell>
          <cell r="D480" t="str">
            <v>VIDYAPITH COLONY</v>
          </cell>
          <cell r="E480" t="str">
            <v>66KV MIDC</v>
          </cell>
          <cell r="F480" t="str">
            <v>JEWAD</v>
          </cell>
          <cell r="G480">
            <v>203</v>
          </cell>
          <cell r="H480">
            <v>100</v>
          </cell>
        </row>
        <row r="481">
          <cell r="B481">
            <v>4297540</v>
          </cell>
          <cell r="C481" t="str">
            <v>MIDC</v>
          </cell>
          <cell r="D481" t="str">
            <v>NEW LAKSHAMINAYAN  NGR</v>
          </cell>
          <cell r="E481" t="str">
            <v>66KV MIDC</v>
          </cell>
          <cell r="F481" t="str">
            <v>MIDC-III</v>
          </cell>
          <cell r="G481">
            <v>201</v>
          </cell>
          <cell r="H481">
            <v>100</v>
          </cell>
        </row>
        <row r="482">
          <cell r="B482">
            <v>4297541</v>
          </cell>
          <cell r="C482" t="str">
            <v>MIDC</v>
          </cell>
          <cell r="D482" t="str">
            <v>PREM  INDUSTRIES</v>
          </cell>
          <cell r="E482" t="str">
            <v>220KV KONDESHWAR</v>
          </cell>
          <cell r="F482" t="str">
            <v>MADHAVI</v>
          </cell>
          <cell r="G482">
            <v>203</v>
          </cell>
          <cell r="H482">
            <v>100</v>
          </cell>
        </row>
        <row r="483">
          <cell r="B483">
            <v>4297542</v>
          </cell>
          <cell r="C483" t="str">
            <v>MIDC</v>
          </cell>
          <cell r="D483" t="str">
            <v>PATWARI COLONY</v>
          </cell>
          <cell r="E483" t="str">
            <v>66KV MIDC</v>
          </cell>
          <cell r="F483" t="str">
            <v>MIDC-III</v>
          </cell>
          <cell r="G483">
            <v>203</v>
          </cell>
          <cell r="H483">
            <v>100</v>
          </cell>
        </row>
        <row r="484">
          <cell r="B484">
            <v>4297543</v>
          </cell>
          <cell r="C484" t="str">
            <v>MIDC</v>
          </cell>
          <cell r="D484" t="str">
            <v>HINGAS PURE NAGAR</v>
          </cell>
          <cell r="E484" t="str">
            <v>66KV MIDC</v>
          </cell>
          <cell r="F484" t="str">
            <v>MIDC-III</v>
          </cell>
          <cell r="G484">
            <v>201</v>
          </cell>
          <cell r="H484">
            <v>200</v>
          </cell>
        </row>
        <row r="485">
          <cell r="B485">
            <v>4297544</v>
          </cell>
          <cell r="C485" t="str">
            <v>MIDC</v>
          </cell>
          <cell r="D485" t="str">
            <v>SAI-PIPE</v>
          </cell>
          <cell r="E485" t="str">
            <v>220KV KONDESHWAR</v>
          </cell>
          <cell r="F485" t="str">
            <v>MADHAVI</v>
          </cell>
          <cell r="G485">
            <v>204</v>
          </cell>
          <cell r="H485">
            <v>100</v>
          </cell>
        </row>
        <row r="486">
          <cell r="B486">
            <v>4297545</v>
          </cell>
          <cell r="C486" t="str">
            <v>MIDC</v>
          </cell>
          <cell r="D486" t="str">
            <v>TRIMURTI-NAGAR</v>
          </cell>
          <cell r="E486" t="str">
            <v>66KV MIDC</v>
          </cell>
          <cell r="F486" t="str">
            <v>BHATKULI</v>
          </cell>
          <cell r="G486">
            <v>201</v>
          </cell>
          <cell r="H486">
            <v>100</v>
          </cell>
        </row>
        <row r="487">
          <cell r="B487">
            <v>4297546</v>
          </cell>
          <cell r="C487" t="str">
            <v>MIDC</v>
          </cell>
          <cell r="D487" t="str">
            <v>HANUMAN-INDUSTRY</v>
          </cell>
          <cell r="E487" t="str">
            <v>220KV KONDESHWAR</v>
          </cell>
          <cell r="F487" t="str">
            <v>MADHAVI</v>
          </cell>
          <cell r="G487">
            <v>201</v>
          </cell>
          <cell r="H487">
            <v>100</v>
          </cell>
        </row>
        <row r="488">
          <cell r="B488">
            <v>4297547</v>
          </cell>
          <cell r="C488" t="str">
            <v>MIDC</v>
          </cell>
          <cell r="D488" t="str">
            <v>ICHHA-MABLE</v>
          </cell>
          <cell r="E488" t="str">
            <v>220KV KONDESHWAR</v>
          </cell>
          <cell r="F488" t="str">
            <v>MADHAVI</v>
          </cell>
          <cell r="G488">
            <v>201</v>
          </cell>
          <cell r="H488">
            <v>200</v>
          </cell>
        </row>
        <row r="489">
          <cell r="B489">
            <v>4297548</v>
          </cell>
          <cell r="C489" t="str">
            <v>MIDC</v>
          </cell>
          <cell r="D489" t="str">
            <v>KAMAL GODADIWALA</v>
          </cell>
          <cell r="E489" t="str">
            <v>220KV KONDESHWAR</v>
          </cell>
          <cell r="F489" t="str">
            <v>MADHAVI</v>
          </cell>
          <cell r="G489">
            <v>207</v>
          </cell>
          <cell r="H489">
            <v>100</v>
          </cell>
        </row>
        <row r="490">
          <cell r="B490">
            <v>4297549</v>
          </cell>
          <cell r="C490" t="str">
            <v>MIDC</v>
          </cell>
          <cell r="D490" t="str">
            <v>DATTA COLONY</v>
          </cell>
          <cell r="E490" t="str">
            <v>66KV MIDC</v>
          </cell>
          <cell r="F490" t="str">
            <v>JEWAD</v>
          </cell>
          <cell r="G490">
            <v>201</v>
          </cell>
          <cell r="H490">
            <v>100</v>
          </cell>
        </row>
        <row r="491">
          <cell r="B491">
            <v>4297550</v>
          </cell>
          <cell r="C491" t="str">
            <v>MIDC</v>
          </cell>
          <cell r="D491" t="str">
            <v>BHARAT GARMENTS</v>
          </cell>
          <cell r="E491" t="str">
            <v>220KV KONDESHWAR</v>
          </cell>
          <cell r="F491" t="str">
            <v>MADHAVI</v>
          </cell>
          <cell r="G491">
            <v>201</v>
          </cell>
          <cell r="H491">
            <v>100</v>
          </cell>
        </row>
        <row r="492">
          <cell r="B492">
            <v>4297551</v>
          </cell>
          <cell r="C492" t="str">
            <v>MIDC</v>
          </cell>
          <cell r="D492" t="str">
            <v>RADHEYA OIL MIL</v>
          </cell>
          <cell r="E492" t="str">
            <v>220KV KONDESHWAR</v>
          </cell>
          <cell r="F492" t="str">
            <v>MADHAVI</v>
          </cell>
          <cell r="G492">
            <v>201</v>
          </cell>
          <cell r="H492">
            <v>200</v>
          </cell>
        </row>
        <row r="493">
          <cell r="B493">
            <v>4297552</v>
          </cell>
          <cell r="C493" t="str">
            <v>MIDC</v>
          </cell>
          <cell r="D493" t="str">
            <v>VIJAY OIL MILL</v>
          </cell>
          <cell r="E493" t="str">
            <v>220KV KONDESHWAR</v>
          </cell>
          <cell r="F493" t="str">
            <v>MADHAVI</v>
          </cell>
          <cell r="G493">
            <v>202</v>
          </cell>
          <cell r="H493">
            <v>100</v>
          </cell>
        </row>
        <row r="494">
          <cell r="B494">
            <v>4297553</v>
          </cell>
          <cell r="C494" t="str">
            <v>MIDC</v>
          </cell>
          <cell r="D494" t="str">
            <v>POOJA PACK</v>
          </cell>
          <cell r="E494" t="str">
            <v>66KV MIDC</v>
          </cell>
          <cell r="F494" t="str">
            <v>MIDC-II</v>
          </cell>
          <cell r="G494">
            <v>203</v>
          </cell>
          <cell r="H494">
            <v>100</v>
          </cell>
        </row>
        <row r="495">
          <cell r="B495">
            <v>4297554</v>
          </cell>
          <cell r="C495" t="str">
            <v>MIDC</v>
          </cell>
          <cell r="D495" t="str">
            <v>GANU WADI</v>
          </cell>
          <cell r="E495" t="str">
            <v>66KV MIDC</v>
          </cell>
          <cell r="F495" t="str">
            <v>MIDC-III</v>
          </cell>
          <cell r="G495">
            <v>201</v>
          </cell>
          <cell r="H495">
            <v>200</v>
          </cell>
        </row>
        <row r="496">
          <cell r="B496">
            <v>4297555</v>
          </cell>
          <cell r="C496" t="str">
            <v>MIDC</v>
          </cell>
          <cell r="D496" t="str">
            <v>KASTURI METEL</v>
          </cell>
          <cell r="E496" t="str">
            <v>220KV KONDESHWAR</v>
          </cell>
          <cell r="F496" t="str">
            <v>MADHAVI</v>
          </cell>
          <cell r="G496">
            <v>201</v>
          </cell>
          <cell r="H496">
            <v>100</v>
          </cell>
        </row>
        <row r="497">
          <cell r="B497">
            <v>4297556</v>
          </cell>
          <cell r="C497" t="str">
            <v>MIDC</v>
          </cell>
          <cell r="D497" t="str">
            <v>SINGHAI WIRE</v>
          </cell>
          <cell r="E497" t="str">
            <v>220KV KONDESHWAR</v>
          </cell>
          <cell r="F497" t="str">
            <v>MADHAVI</v>
          </cell>
          <cell r="G497">
            <v>202</v>
          </cell>
          <cell r="H497">
            <v>100</v>
          </cell>
        </row>
        <row r="498">
          <cell r="B498">
            <v>4297557</v>
          </cell>
          <cell r="C498" t="str">
            <v>MIDC</v>
          </cell>
          <cell r="D498" t="str">
            <v>SAPNA INDUSTRIES</v>
          </cell>
          <cell r="E498" t="str">
            <v>66KV MIDC</v>
          </cell>
          <cell r="F498" t="str">
            <v>MIDC-II</v>
          </cell>
          <cell r="G498">
            <v>202</v>
          </cell>
          <cell r="H498">
            <v>100</v>
          </cell>
        </row>
        <row r="499">
          <cell r="B499">
            <v>4297558</v>
          </cell>
          <cell r="C499" t="str">
            <v>MIDC</v>
          </cell>
          <cell r="D499" t="str">
            <v xml:space="preserve">AAKANSHA </v>
          </cell>
          <cell r="E499" t="str">
            <v>66KV MIDC</v>
          </cell>
          <cell r="F499" t="str">
            <v>MIDC-II</v>
          </cell>
          <cell r="G499">
            <v>201</v>
          </cell>
          <cell r="H499">
            <v>100</v>
          </cell>
        </row>
        <row r="500">
          <cell r="B500">
            <v>4297559</v>
          </cell>
          <cell r="C500" t="str">
            <v>MIDC</v>
          </cell>
          <cell r="D500" t="str">
            <v>GUKSS INDUSTRIES</v>
          </cell>
          <cell r="E500" t="str">
            <v>220KV KONDESHWAR</v>
          </cell>
          <cell r="F500" t="str">
            <v>MADHAVI</v>
          </cell>
          <cell r="G500">
            <v>201</v>
          </cell>
          <cell r="H500">
            <v>100</v>
          </cell>
        </row>
        <row r="501">
          <cell r="B501">
            <v>4297560</v>
          </cell>
          <cell r="C501" t="str">
            <v>MIDC</v>
          </cell>
          <cell r="D501" t="str">
            <v>SHAH TILES</v>
          </cell>
          <cell r="E501" t="str">
            <v>220KV KONDESHWAR</v>
          </cell>
          <cell r="F501" t="str">
            <v>MADHAVI</v>
          </cell>
          <cell r="G501">
            <v>207</v>
          </cell>
          <cell r="H501">
            <v>100</v>
          </cell>
        </row>
        <row r="502">
          <cell r="B502">
            <v>4297561</v>
          </cell>
          <cell r="C502" t="str">
            <v>MIDC</v>
          </cell>
          <cell r="D502" t="str">
            <v>VIDARBHA PRIMIER</v>
          </cell>
          <cell r="E502" t="str">
            <v>66KV MIDC</v>
          </cell>
          <cell r="F502" t="str">
            <v>JEWAD</v>
          </cell>
          <cell r="G502">
            <v>202</v>
          </cell>
          <cell r="H502">
            <v>100</v>
          </cell>
        </row>
        <row r="503">
          <cell r="B503">
            <v>4297562</v>
          </cell>
          <cell r="C503" t="str">
            <v>MIDC</v>
          </cell>
          <cell r="D503" t="str">
            <v>KANNAIYA INDUSTRIES</v>
          </cell>
          <cell r="E503" t="str">
            <v>66KV MIDC</v>
          </cell>
          <cell r="F503" t="str">
            <v>MIDC-II</v>
          </cell>
          <cell r="G503">
            <v>201</v>
          </cell>
          <cell r="H503">
            <v>200</v>
          </cell>
        </row>
        <row r="504">
          <cell r="B504">
            <v>4297563</v>
          </cell>
          <cell r="C504" t="str">
            <v>MIDC</v>
          </cell>
          <cell r="D504" t="str">
            <v>BOMBAY RUBBER</v>
          </cell>
          <cell r="E504" t="str">
            <v>220KV KONDESHWAR</v>
          </cell>
          <cell r="F504" t="str">
            <v>MADHAVI</v>
          </cell>
          <cell r="G504">
            <v>202</v>
          </cell>
          <cell r="H504">
            <v>100</v>
          </cell>
        </row>
        <row r="505">
          <cell r="B505">
            <v>4297564</v>
          </cell>
          <cell r="C505" t="str">
            <v>MIDC</v>
          </cell>
          <cell r="D505" t="str">
            <v>PRAGATI INDUSTRIES</v>
          </cell>
          <cell r="E505" t="str">
            <v>66KV MIDC</v>
          </cell>
          <cell r="F505" t="str">
            <v>MIDC-II</v>
          </cell>
          <cell r="G505">
            <v>202</v>
          </cell>
          <cell r="H505">
            <v>100</v>
          </cell>
        </row>
        <row r="506">
          <cell r="B506">
            <v>4297601</v>
          </cell>
          <cell r="C506" t="str">
            <v>MIDC</v>
          </cell>
          <cell r="D506" t="str">
            <v>MEHUL INDUSTRIES</v>
          </cell>
          <cell r="E506" t="str">
            <v>66KV MIDC</v>
          </cell>
          <cell r="F506" t="str">
            <v>MIDC-II</v>
          </cell>
          <cell r="G506">
            <v>202</v>
          </cell>
          <cell r="H506">
            <v>200</v>
          </cell>
        </row>
        <row r="507">
          <cell r="B507">
            <v>4297601</v>
          </cell>
          <cell r="C507" t="str">
            <v>MIDC</v>
          </cell>
          <cell r="D507" t="str">
            <v>SHREEJI PET &amp;POLYMER</v>
          </cell>
          <cell r="E507" t="str">
            <v>66KV MIDC</v>
          </cell>
          <cell r="F507" t="str">
            <v>MIDC-II</v>
          </cell>
          <cell r="G507">
            <v>201</v>
          </cell>
          <cell r="H507">
            <v>200</v>
          </cell>
        </row>
        <row r="508">
          <cell r="B508">
            <v>4297602</v>
          </cell>
          <cell r="C508" t="str">
            <v>MIDC</v>
          </cell>
          <cell r="D508" t="str">
            <v>JADHO GEARS</v>
          </cell>
          <cell r="E508" t="str">
            <v>220KV KONDESHWAR</v>
          </cell>
          <cell r="F508" t="str">
            <v>MADHAVI</v>
          </cell>
          <cell r="G508">
            <v>201</v>
          </cell>
          <cell r="H508">
            <v>200</v>
          </cell>
        </row>
        <row r="509">
          <cell r="B509">
            <v>4297603</v>
          </cell>
          <cell r="C509" t="str">
            <v>MIDC</v>
          </cell>
          <cell r="D509" t="str">
            <v>YASHODA DAIRY</v>
          </cell>
          <cell r="E509" t="str">
            <v>220KV KONDESHWAR</v>
          </cell>
          <cell r="F509" t="str">
            <v>MADHAVI</v>
          </cell>
          <cell r="G509">
            <v>202</v>
          </cell>
          <cell r="H509">
            <v>200</v>
          </cell>
        </row>
        <row r="510">
          <cell r="B510">
            <v>4297604</v>
          </cell>
          <cell r="C510" t="str">
            <v>MIDC</v>
          </cell>
          <cell r="D510" t="str">
            <v>JADHAO ICON</v>
          </cell>
          <cell r="E510" t="str">
            <v>66KV MIDC</v>
          </cell>
          <cell r="F510" t="str">
            <v>MIDC-II</v>
          </cell>
          <cell r="G510">
            <v>201</v>
          </cell>
          <cell r="H510">
            <v>100</v>
          </cell>
        </row>
        <row r="511">
          <cell r="B511">
            <v>4297604</v>
          </cell>
          <cell r="C511" t="str">
            <v>MIDC</v>
          </cell>
          <cell r="D511" t="str">
            <v>ANAND PLASTIC</v>
          </cell>
          <cell r="E511" t="str">
            <v>220KV KONDESHWAR</v>
          </cell>
          <cell r="F511" t="str">
            <v>MADHAVI</v>
          </cell>
          <cell r="G511">
            <v>202</v>
          </cell>
          <cell r="H511">
            <v>200</v>
          </cell>
        </row>
        <row r="512">
          <cell r="B512">
            <v>4297605</v>
          </cell>
          <cell r="C512" t="str">
            <v>MIDC</v>
          </cell>
          <cell r="D512" t="str">
            <v>SAI  RUBBER</v>
          </cell>
          <cell r="E512" t="str">
            <v>66KV MIDC</v>
          </cell>
          <cell r="F512" t="str">
            <v>MIDC-II</v>
          </cell>
          <cell r="G512">
            <v>207</v>
          </cell>
          <cell r="H512">
            <v>100</v>
          </cell>
        </row>
        <row r="513">
          <cell r="B513">
            <v>4297606</v>
          </cell>
          <cell r="C513" t="str">
            <v>MIDC</v>
          </cell>
          <cell r="D513" t="str">
            <v>GANPATI NAGAR</v>
          </cell>
          <cell r="E513" t="str">
            <v>66KV MIDC</v>
          </cell>
          <cell r="F513" t="str">
            <v>JEWAD</v>
          </cell>
          <cell r="G513">
            <v>204</v>
          </cell>
          <cell r="H513">
            <v>100</v>
          </cell>
        </row>
        <row r="514">
          <cell r="B514">
            <v>4297607</v>
          </cell>
          <cell r="C514" t="str">
            <v>MIDC</v>
          </cell>
          <cell r="D514" t="str">
            <v>MAYA NAGAR 2</v>
          </cell>
          <cell r="E514" t="str">
            <v>66KV MIDC</v>
          </cell>
          <cell r="F514" t="str">
            <v>BHATKULI</v>
          </cell>
          <cell r="G514">
            <v>202</v>
          </cell>
          <cell r="H514">
            <v>100</v>
          </cell>
        </row>
        <row r="515">
          <cell r="B515">
            <v>4297608</v>
          </cell>
          <cell r="C515" t="str">
            <v>MIDC</v>
          </cell>
          <cell r="D515" t="str">
            <v>MANISH PLASTIC</v>
          </cell>
          <cell r="E515" t="str">
            <v>66KV MIDC</v>
          </cell>
          <cell r="F515" t="str">
            <v>MIDC-II</v>
          </cell>
          <cell r="G515">
            <v>201</v>
          </cell>
          <cell r="H515">
            <v>100</v>
          </cell>
        </row>
        <row r="516">
          <cell r="B516">
            <v>4297609</v>
          </cell>
          <cell r="C516" t="str">
            <v>MIDC</v>
          </cell>
          <cell r="D516" t="str">
            <v>HANUMAN INDUSTRY</v>
          </cell>
          <cell r="E516" t="str">
            <v>220KV KONDESHWAR</v>
          </cell>
          <cell r="F516" t="str">
            <v>MADHAVI</v>
          </cell>
          <cell r="G516">
            <v>201</v>
          </cell>
          <cell r="H516">
            <v>200</v>
          </cell>
        </row>
        <row r="517">
          <cell r="B517">
            <v>4297609</v>
          </cell>
          <cell r="C517" t="str">
            <v>MIDC</v>
          </cell>
          <cell r="D517" t="str">
            <v>JADHAO ASSOCIATED</v>
          </cell>
          <cell r="E517" t="str">
            <v>220KV KONDESHWAR</v>
          </cell>
          <cell r="F517" t="str">
            <v>MADHAVI</v>
          </cell>
          <cell r="G517">
            <v>202</v>
          </cell>
          <cell r="H517">
            <v>100</v>
          </cell>
        </row>
        <row r="518">
          <cell r="B518">
            <v>4297610</v>
          </cell>
          <cell r="C518" t="str">
            <v>MIDC</v>
          </cell>
          <cell r="D518" t="str">
            <v>MAHALAKSHMI PACKERS</v>
          </cell>
          <cell r="E518" t="str">
            <v>66KV MIDC</v>
          </cell>
          <cell r="F518" t="str">
            <v>MIDC-II</v>
          </cell>
          <cell r="G518">
            <v>207</v>
          </cell>
          <cell r="H518">
            <v>100</v>
          </cell>
        </row>
        <row r="519">
          <cell r="B519">
            <v>4297611</v>
          </cell>
          <cell r="C519" t="str">
            <v>MIDC</v>
          </cell>
          <cell r="D519" t="str">
            <v>MIDC OFFICE</v>
          </cell>
          <cell r="E519" t="str">
            <v>66KV MIDC</v>
          </cell>
          <cell r="F519" t="str">
            <v>JEWAD</v>
          </cell>
          <cell r="G519">
            <v>201</v>
          </cell>
          <cell r="H519">
            <v>200</v>
          </cell>
        </row>
        <row r="520">
          <cell r="B520">
            <v>4297612</v>
          </cell>
          <cell r="C520" t="str">
            <v>MIDC</v>
          </cell>
          <cell r="D520" t="str">
            <v>KASTURI METAL</v>
          </cell>
          <cell r="E520" t="str">
            <v>220KV KONDESHWAR</v>
          </cell>
          <cell r="F520" t="str">
            <v>MADHAVI</v>
          </cell>
          <cell r="G520">
            <v>202</v>
          </cell>
          <cell r="H520">
            <v>100</v>
          </cell>
        </row>
        <row r="521">
          <cell r="B521">
            <v>4297613</v>
          </cell>
          <cell r="C521" t="str">
            <v>MIDC</v>
          </cell>
          <cell r="D521" t="str">
            <v>NATIONAL PESTICIDE</v>
          </cell>
          <cell r="E521" t="str">
            <v>66KV MIDC</v>
          </cell>
          <cell r="F521" t="str">
            <v>MIDC-II</v>
          </cell>
          <cell r="G521">
            <v>201</v>
          </cell>
          <cell r="H521">
            <v>100</v>
          </cell>
        </row>
        <row r="522">
          <cell r="B522">
            <v>4297614</v>
          </cell>
          <cell r="C522" t="str">
            <v>MIDC</v>
          </cell>
          <cell r="D522" t="str">
            <v>AMRUTWEL PLASTIC</v>
          </cell>
          <cell r="E522" t="str">
            <v>220KV KONDESHWAR</v>
          </cell>
          <cell r="F522" t="str">
            <v>MADHAVI</v>
          </cell>
          <cell r="G522">
            <v>202</v>
          </cell>
          <cell r="H522">
            <v>100</v>
          </cell>
        </row>
        <row r="523">
          <cell r="B523">
            <v>4297615</v>
          </cell>
          <cell r="C523" t="str">
            <v>MIDC</v>
          </cell>
          <cell r="D523" t="str">
            <v>SHRIRAM INDUSTRY</v>
          </cell>
          <cell r="E523" t="str">
            <v>66KV MIDC</v>
          </cell>
          <cell r="F523" t="str">
            <v>MIDC-II</v>
          </cell>
          <cell r="G523">
            <v>204</v>
          </cell>
          <cell r="H523">
            <v>100</v>
          </cell>
        </row>
        <row r="524">
          <cell r="B524">
            <v>4297616</v>
          </cell>
          <cell r="C524" t="str">
            <v>MIDC</v>
          </cell>
          <cell r="D524" t="str">
            <v>SWAGATAM COLONY</v>
          </cell>
          <cell r="E524" t="str">
            <v>66KV MIDC</v>
          </cell>
          <cell r="F524" t="str">
            <v>BHATKULI</v>
          </cell>
          <cell r="G524">
            <v>204</v>
          </cell>
          <cell r="H524">
            <v>100</v>
          </cell>
        </row>
        <row r="525">
          <cell r="B525">
            <v>4297617</v>
          </cell>
          <cell r="C525" t="str">
            <v>MIDC</v>
          </cell>
          <cell r="D525" t="str">
            <v>KALE T/F</v>
          </cell>
          <cell r="E525" t="str">
            <v>66KV MIDC</v>
          </cell>
          <cell r="F525" t="str">
            <v>BHATKULI</v>
          </cell>
          <cell r="G525">
            <v>207</v>
          </cell>
          <cell r="H525">
            <v>100</v>
          </cell>
        </row>
        <row r="526">
          <cell r="B526">
            <v>4297618</v>
          </cell>
          <cell r="C526" t="str">
            <v>MIDC</v>
          </cell>
          <cell r="D526" t="str">
            <v>GONDBABA</v>
          </cell>
          <cell r="E526" t="str">
            <v>66KV MIDC</v>
          </cell>
          <cell r="F526" t="str">
            <v>JEWAD</v>
          </cell>
          <cell r="G526">
            <v>202</v>
          </cell>
          <cell r="H526">
            <v>100</v>
          </cell>
        </row>
        <row r="527">
          <cell r="B527">
            <v>4297619</v>
          </cell>
          <cell r="C527" t="str">
            <v>MIDC</v>
          </cell>
          <cell r="D527" t="str">
            <v>D K INDUSTRY</v>
          </cell>
          <cell r="E527" t="str">
            <v>66KV MIDC</v>
          </cell>
          <cell r="F527" t="str">
            <v>MIDC-II</v>
          </cell>
          <cell r="G527">
            <v>207</v>
          </cell>
          <cell r="H527">
            <v>100</v>
          </cell>
        </row>
        <row r="528">
          <cell r="B528">
            <v>4297620</v>
          </cell>
          <cell r="C528" t="str">
            <v>MIDC</v>
          </cell>
          <cell r="D528" t="str">
            <v>SAINIK COLONY</v>
          </cell>
          <cell r="E528" t="str">
            <v>66KV MIDC</v>
          </cell>
          <cell r="F528" t="str">
            <v>JEWAD</v>
          </cell>
          <cell r="G528">
            <v>203</v>
          </cell>
          <cell r="H528">
            <v>100</v>
          </cell>
        </row>
        <row r="529">
          <cell r="B529">
            <v>4297621</v>
          </cell>
          <cell r="C529" t="str">
            <v>MIDC</v>
          </cell>
          <cell r="D529" t="str">
            <v>EKVIRA NAGAR</v>
          </cell>
          <cell r="E529" t="str">
            <v>66KV MIDC</v>
          </cell>
          <cell r="F529" t="str">
            <v>MIDC-III</v>
          </cell>
          <cell r="G529">
            <v>201</v>
          </cell>
          <cell r="H529">
            <v>100</v>
          </cell>
        </row>
        <row r="530">
          <cell r="B530">
            <v>4297622</v>
          </cell>
          <cell r="C530" t="str">
            <v>MIDC</v>
          </cell>
          <cell r="D530" t="str">
            <v>ADI HITECH</v>
          </cell>
          <cell r="E530" t="str">
            <v>220KV KONDESHWAR</v>
          </cell>
          <cell r="F530" t="str">
            <v>MADHAVI</v>
          </cell>
          <cell r="G530">
            <v>201</v>
          </cell>
          <cell r="H530">
            <v>100</v>
          </cell>
        </row>
        <row r="531">
          <cell r="B531">
            <v>4297623</v>
          </cell>
          <cell r="C531" t="str">
            <v>MIDC</v>
          </cell>
          <cell r="D531" t="str">
            <v>COOL TECH</v>
          </cell>
          <cell r="E531" t="str">
            <v>220KV KONDESHWAR</v>
          </cell>
          <cell r="F531" t="str">
            <v>MADHAVI</v>
          </cell>
          <cell r="G531">
            <v>201</v>
          </cell>
          <cell r="H531">
            <v>100</v>
          </cell>
        </row>
        <row r="532">
          <cell r="B532">
            <v>4297624</v>
          </cell>
          <cell r="C532" t="str">
            <v>MIDC</v>
          </cell>
          <cell r="D532" t="str">
            <v>NANKANI PAPER INDUSTRY</v>
          </cell>
          <cell r="E532" t="str">
            <v>220KV KONDESHWAR</v>
          </cell>
          <cell r="F532" t="str">
            <v>MADHAVI</v>
          </cell>
          <cell r="G532">
            <v>207</v>
          </cell>
          <cell r="H532">
            <v>100</v>
          </cell>
        </row>
        <row r="533">
          <cell r="B533">
            <v>4297625</v>
          </cell>
          <cell r="C533" t="str">
            <v>MIDC</v>
          </cell>
          <cell r="D533" t="str">
            <v>NEW DASTUR NGR CHATRI TALAV RD</v>
          </cell>
          <cell r="E533" t="str">
            <v>66KV MIDC</v>
          </cell>
          <cell r="F533" t="str">
            <v>JEWAD</v>
          </cell>
          <cell r="G533">
            <v>202</v>
          </cell>
          <cell r="H533">
            <v>100</v>
          </cell>
        </row>
        <row r="534">
          <cell r="B534">
            <v>4297626</v>
          </cell>
          <cell r="C534" t="str">
            <v>Rajapeth II</v>
          </cell>
          <cell r="D534" t="str">
            <v>SAKHA-MANGLAM</v>
          </cell>
          <cell r="E534" t="str">
            <v>66KV MIDC</v>
          </cell>
          <cell r="F534" t="str">
            <v>MIDC-III</v>
          </cell>
          <cell r="G534">
            <v>201</v>
          </cell>
          <cell r="H534">
            <v>100</v>
          </cell>
        </row>
        <row r="535">
          <cell r="B535">
            <v>4297627</v>
          </cell>
          <cell r="C535" t="str">
            <v>Rajapeth II</v>
          </cell>
          <cell r="D535" t="str">
            <v>S.S.D</v>
          </cell>
          <cell r="E535" t="str">
            <v>66KV MIDC</v>
          </cell>
          <cell r="F535" t="str">
            <v>MIDC-III</v>
          </cell>
          <cell r="G535">
            <v>201</v>
          </cell>
          <cell r="H535">
            <v>100</v>
          </cell>
        </row>
        <row r="536">
          <cell r="B536">
            <v>4297628</v>
          </cell>
          <cell r="C536" t="str">
            <v>Rajapeth II</v>
          </cell>
          <cell r="D536" t="str">
            <v>YASHODA NAGAR NO-I</v>
          </cell>
          <cell r="E536" t="str">
            <v>66KV MIDC</v>
          </cell>
          <cell r="F536" t="str">
            <v>MIDC-III</v>
          </cell>
          <cell r="G536">
            <v>201</v>
          </cell>
          <cell r="H536">
            <v>100</v>
          </cell>
        </row>
        <row r="537">
          <cell r="B537">
            <v>4297629</v>
          </cell>
          <cell r="C537" t="str">
            <v>Rajapeth II</v>
          </cell>
          <cell r="D537" t="str">
            <v>MANKARNA COLONY</v>
          </cell>
          <cell r="E537" t="str">
            <v>66KV MIDC</v>
          </cell>
          <cell r="F537" t="str">
            <v>JEWAD</v>
          </cell>
          <cell r="G537">
            <v>202</v>
          </cell>
          <cell r="H537">
            <v>100</v>
          </cell>
        </row>
        <row r="538">
          <cell r="B538">
            <v>4297630</v>
          </cell>
          <cell r="C538" t="str">
            <v>Rajapeth II</v>
          </cell>
          <cell r="D538" t="str">
            <v>RADHIKA NAGAR</v>
          </cell>
          <cell r="E538" t="str">
            <v>66KV MIDC</v>
          </cell>
          <cell r="F538" t="str">
            <v>JEWAD</v>
          </cell>
          <cell r="G538">
            <v>202</v>
          </cell>
          <cell r="H538">
            <v>100</v>
          </cell>
        </row>
        <row r="539">
          <cell r="B539">
            <v>4297631</v>
          </cell>
          <cell r="C539" t="str">
            <v>Rajapeth II</v>
          </cell>
          <cell r="D539" t="str">
            <v>GREATER KAILASH</v>
          </cell>
          <cell r="E539" t="str">
            <v>66KV MIDC</v>
          </cell>
          <cell r="F539" t="str">
            <v>JEWAD</v>
          </cell>
          <cell r="G539">
            <v>202</v>
          </cell>
          <cell r="H539">
            <v>100</v>
          </cell>
        </row>
        <row r="540">
          <cell r="B540">
            <v>4297632</v>
          </cell>
          <cell r="C540" t="str">
            <v>Rajapeth II</v>
          </cell>
          <cell r="D540" t="str">
            <v>UTTAM NAGAR T/F</v>
          </cell>
          <cell r="E540" t="str">
            <v>66KV MIDC</v>
          </cell>
          <cell r="F540" t="str">
            <v>JEWAD</v>
          </cell>
          <cell r="G540">
            <v>202</v>
          </cell>
          <cell r="H540">
            <v>100</v>
          </cell>
        </row>
        <row r="541">
          <cell r="B541">
            <v>4297633</v>
          </cell>
          <cell r="C541" t="str">
            <v>Rajapeth II</v>
          </cell>
          <cell r="D541" t="str">
            <v>SANJAY GANDHI NEW</v>
          </cell>
          <cell r="E541" t="str">
            <v>66KV MIDC</v>
          </cell>
          <cell r="F541" t="str">
            <v>JEWAD</v>
          </cell>
          <cell r="G541">
            <v>202</v>
          </cell>
          <cell r="H541">
            <v>100</v>
          </cell>
        </row>
        <row r="542">
          <cell r="B542">
            <v>4297634</v>
          </cell>
          <cell r="C542" t="str">
            <v>Rajapeth II</v>
          </cell>
          <cell r="D542" t="str">
            <v>GAJANAN NAGAR</v>
          </cell>
          <cell r="E542" t="str">
            <v>66KV MIDC</v>
          </cell>
          <cell r="F542" t="str">
            <v>JEWAD</v>
          </cell>
          <cell r="G542">
            <v>202</v>
          </cell>
          <cell r="H542">
            <v>100</v>
          </cell>
        </row>
      </sheetData>
      <sheetData sheetId="3"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3 supply base"/>
      <sheetName val="11KV supply Base- PKG B"/>
      <sheetName val="Block wise details (3)"/>
      <sheetName val="Synopsis"/>
      <sheetName val="Add Ons- Pkg.A"/>
      <sheetName val="Schedule-1(A)"/>
      <sheetName val="Schedule-2(A)"/>
      <sheetName val="Schedule-3"/>
      <sheetName val="Schedule -3"/>
      <sheetName val="Schedule-4"/>
      <sheetName val="Schedule-4A"/>
      <sheetName val="Add Ons- Pkg.B"/>
      <sheetName val="Schedule-1(B)"/>
      <sheetName val="Schedule-2(B)"/>
      <sheetName val="Schedule -4"/>
      <sheetName val="Block wise details (2)"/>
      <sheetName val="BPS Schedule- Pkg A supply"/>
      <sheetName val="CE- Supply pkg A"/>
      <sheetName val="CE- Erection pkgA"/>
      <sheetName val="BPS Schedule-Pkg A Erection"/>
      <sheetName val="Sheet1"/>
      <sheetName val="Block wise details"/>
      <sheetName val="D-4NESCO"/>
      <sheetName val="D4 CESCO"/>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 xml:space="preserve">                                              Rural Electrification works for Raebareli  District in Uttar Pradesh</v>
          </cell>
        </row>
        <row r="2">
          <cell r="C2" t="str">
            <v xml:space="preserve"> Break up of Cost Estimate of  Package- Rae-A (Supply portion)</v>
          </cell>
        </row>
        <row r="3">
          <cell r="Q3" t="str">
            <v>Package-B</v>
          </cell>
          <cell r="U3" t="str">
            <v>Package-E</v>
          </cell>
        </row>
        <row r="4">
          <cell r="B4" t="str">
            <v>Sl. No.</v>
          </cell>
          <cell r="C4" t="str">
            <v>Description of Items</v>
          </cell>
          <cell r="D4" t="str">
            <v>Unit</v>
          </cell>
          <cell r="E4" t="str">
            <v>Total Qty Raebareli  (Pkg Rae-A )</v>
          </cell>
          <cell r="F4" t="str">
            <v>M/s Vijai Kushinagr</v>
          </cell>
          <cell r="G4" t="str">
            <v>M/s ABB Azamharh</v>
          </cell>
          <cell r="H4" t="str">
            <v>M/s Jyoti  Azamgarh</v>
          </cell>
          <cell r="I4" t="str">
            <v>Esc M/s Vijai</v>
          </cell>
          <cell r="J4" t="str">
            <v>Esc of M/s ABB</v>
          </cell>
          <cell r="K4" t="str">
            <v>Esc. M/s Jyoti</v>
          </cell>
          <cell r="L4" t="str">
            <v>Average Escalated Rate</v>
          </cell>
          <cell r="M4" t="str">
            <v xml:space="preserve">Unit rate </v>
          </cell>
          <cell r="N4" t="str">
            <v xml:space="preserve">Total Cost     Pkg-H1       </v>
          </cell>
          <cell r="O4" t="str">
            <v>Remarks</v>
          </cell>
          <cell r="Q4" t="str">
            <v>Supply</v>
          </cell>
          <cell r="R4" t="str">
            <v>Erection Chargs</v>
          </cell>
          <cell r="S4" t="str">
            <v xml:space="preserve">F&amp;I cost </v>
          </cell>
          <cell r="T4" t="str">
            <v>Total Cost</v>
          </cell>
          <cell r="U4" t="str">
            <v>Per Km cost</v>
          </cell>
        </row>
        <row r="5">
          <cell r="F5" t="str">
            <v>LOA-1</v>
          </cell>
          <cell r="G5" t="str">
            <v>LOA-2</v>
          </cell>
          <cell r="H5" t="str">
            <v>LOA-3</v>
          </cell>
        </row>
        <row r="6">
          <cell r="B6" t="str">
            <v>A</v>
          </cell>
          <cell r="C6" t="str">
            <v xml:space="preserve">Materials for 11kV HT Lines,Distribution Transformers, AB Cable and Reconductoring of 11KV line </v>
          </cell>
        </row>
        <row r="7">
          <cell r="B7">
            <v>1</v>
          </cell>
          <cell r="C7" t="str">
            <v>AAAC  equivalent to ACSR  Rabbit Conductor  as per TS</v>
          </cell>
          <cell r="D7" t="str">
            <v>Km.</v>
          </cell>
          <cell r="E7" t="e">
            <v>#REF!</v>
          </cell>
          <cell r="F7">
            <v>31034</v>
          </cell>
          <cell r="G7">
            <v>33194.400000000001</v>
          </cell>
          <cell r="H7">
            <v>25273</v>
          </cell>
          <cell r="I7">
            <v>34407.472606485615</v>
          </cell>
          <cell r="J7">
            <v>36802.713433290141</v>
          </cell>
          <cell r="K7">
            <v>28020.237648505219</v>
          </cell>
          <cell r="M7">
            <v>33076.807896093662</v>
          </cell>
          <cell r="N7" t="e">
            <v>#REF!</v>
          </cell>
        </row>
        <row r="8">
          <cell r="B8">
            <v>2</v>
          </cell>
          <cell r="C8" t="str">
            <v>AAAC equivalent to ACSR Weasel Conductor as per TS</v>
          </cell>
          <cell r="D8" t="str">
            <v>Km.</v>
          </cell>
          <cell r="E8" t="e">
            <v>#REF!</v>
          </cell>
          <cell r="F8">
            <v>20284</v>
          </cell>
          <cell r="G8">
            <v>20769.099999999999</v>
          </cell>
          <cell r="H8">
            <v>15027</v>
          </cell>
          <cell r="I8">
            <v>554077744</v>
          </cell>
          <cell r="J8">
            <v>567328735.5999999</v>
          </cell>
          <cell r="K8">
            <v>410477532</v>
          </cell>
          <cell r="M8">
            <v>510628003.86666662</v>
          </cell>
          <cell r="N8" t="e">
            <v>#REF!</v>
          </cell>
        </row>
        <row r="9">
          <cell r="B9">
            <v>3</v>
          </cell>
          <cell r="C9" t="str">
            <v>PSC Poles</v>
          </cell>
        </row>
        <row r="10">
          <cell r="B10" t="str">
            <v>3(a)</v>
          </cell>
          <cell r="C10" t="str">
            <v>8.5 mtr 200 kg  PSC Pole as per TS</v>
          </cell>
          <cell r="D10" t="str">
            <v>No.</v>
          </cell>
          <cell r="E10" t="e">
            <v>#REF!</v>
          </cell>
          <cell r="F10">
            <v>2293</v>
          </cell>
          <cell r="G10">
            <v>2143</v>
          </cell>
          <cell r="H10">
            <v>2732</v>
          </cell>
          <cell r="I10">
            <v>2371.2860054309613</v>
          </cell>
          <cell r="J10">
            <v>2216.1648101345618</v>
          </cell>
          <cell r="K10">
            <v>2825.274036998424</v>
          </cell>
          <cell r="M10">
            <v>2470.9082841879822</v>
          </cell>
          <cell r="N10" t="e">
            <v>#REF!</v>
          </cell>
        </row>
        <row r="11">
          <cell r="B11" t="str">
            <v>3(b)</v>
          </cell>
          <cell r="C11" t="str">
            <v>9 mtr 200 kg  PSC Pole as per TS</v>
          </cell>
          <cell r="D11" t="str">
            <v>No.</v>
          </cell>
          <cell r="E11" t="e">
            <v>#REF!</v>
          </cell>
          <cell r="F11">
            <v>3296</v>
          </cell>
          <cell r="G11">
            <v>3458</v>
          </cell>
          <cell r="H11">
            <v>2732</v>
          </cell>
          <cell r="I11">
            <v>3408.5297313128863</v>
          </cell>
          <cell r="J11">
            <v>3576.060622232998</v>
          </cell>
          <cell r="K11">
            <v>2825.274036998424</v>
          </cell>
          <cell r="M11">
            <v>3269.9547968481024</v>
          </cell>
          <cell r="N11" t="e">
            <v>#REF!</v>
          </cell>
        </row>
        <row r="12">
          <cell r="B12">
            <v>3</v>
          </cell>
          <cell r="C12" t="str">
            <v>Supply and Fabrication of M.S. Galvanised  items-  Pole Top Bracket, V-Cross arm, Back Clamp for V-Cross arm, D P Channel, D P Channel clamp, Stay clamps angle, Stay clamps side, D P cross bracing &amp; clamps Channel &amp; Clamps for supporting AB switch etc. co</v>
          </cell>
          <cell r="D12" t="str">
            <v>MT</v>
          </cell>
          <cell r="E12" t="e">
            <v>#REF!</v>
          </cell>
          <cell r="F12">
            <v>73090</v>
          </cell>
          <cell r="G12">
            <v>61319</v>
          </cell>
          <cell r="H12">
            <v>73770.423167999994</v>
          </cell>
          <cell r="I12">
            <v>75585.38776142562</v>
          </cell>
          <cell r="J12">
            <v>63412.510495866161</v>
          </cell>
          <cell r="K12">
            <v>76289.041462275767</v>
          </cell>
          <cell r="M12">
            <v>71762.313239855852</v>
          </cell>
          <cell r="N12" t="e">
            <v>#REF!</v>
          </cell>
          <cell r="S12">
            <v>50516</v>
          </cell>
        </row>
        <row r="13">
          <cell r="B13">
            <v>4</v>
          </cell>
          <cell r="C13" t="str">
            <v>Nuts &amp; Bolts as per TS</v>
          </cell>
          <cell r="D13" t="str">
            <v>MT</v>
          </cell>
          <cell r="E13" t="e">
            <v>#REF!</v>
          </cell>
          <cell r="F13">
            <v>88</v>
          </cell>
          <cell r="G13">
            <v>82</v>
          </cell>
          <cell r="H13">
            <v>61</v>
          </cell>
          <cell r="I13">
            <v>91.00443457388775</v>
          </cell>
          <cell r="J13">
            <v>84.799586762031765</v>
          </cell>
          <cell r="K13">
            <v>63.082619420535821</v>
          </cell>
          <cell r="M13">
            <v>79.628880252151774</v>
          </cell>
          <cell r="N13" t="e">
            <v>#REF!</v>
          </cell>
          <cell r="S13">
            <v>30639</v>
          </cell>
        </row>
        <row r="14">
          <cell r="B14">
            <v>5</v>
          </cell>
          <cell r="C14" t="str">
            <v>11 kV Pin insulator with pin(5 kN) and  requisite hardwares as per  TS</v>
          </cell>
          <cell r="D14" t="str">
            <v>Set</v>
          </cell>
          <cell r="E14" t="e">
            <v>#REF!</v>
          </cell>
          <cell r="F14">
            <v>152</v>
          </cell>
          <cell r="G14">
            <v>113.7</v>
          </cell>
          <cell r="H14">
            <v>132</v>
          </cell>
          <cell r="I14">
            <v>157.18947790035156</v>
          </cell>
          <cell r="J14">
            <v>117.58186603467087</v>
          </cell>
          <cell r="K14">
            <v>136.50665186083162</v>
          </cell>
          <cell r="M14">
            <v>137.09266526528469</v>
          </cell>
          <cell r="N14" t="e">
            <v>#REF!</v>
          </cell>
          <cell r="S14">
            <v>81155</v>
          </cell>
        </row>
        <row r="15">
          <cell r="B15">
            <v>6</v>
          </cell>
          <cell r="C15" t="str">
            <v>11kV Disc insulator (45 kN) along with tension clamps for disc insulators and requisite hard wares as per TS</v>
          </cell>
          <cell r="D15" t="str">
            <v>Set</v>
          </cell>
          <cell r="E15" t="e">
            <v>#REF!</v>
          </cell>
          <cell r="F15">
            <v>511</v>
          </cell>
          <cell r="G15">
            <v>454.6</v>
          </cell>
          <cell r="H15">
            <v>819</v>
          </cell>
          <cell r="I15">
            <v>528.44620530973452</v>
          </cell>
          <cell r="J15">
            <v>470.12063587828828</v>
          </cell>
          <cell r="K15">
            <v>846.96172631834156</v>
          </cell>
          <cell r="M15">
            <v>615.17618916878814</v>
          </cell>
          <cell r="N15" t="e">
            <v>#REF!</v>
          </cell>
        </row>
        <row r="16">
          <cell r="B16">
            <v>7</v>
          </cell>
          <cell r="C16" t="str">
            <v>Stay set complete for 11 KV line as per TS</v>
          </cell>
          <cell r="D16" t="str">
            <v>Set</v>
          </cell>
          <cell r="E16" t="e">
            <v>#REF!</v>
          </cell>
          <cell r="F16">
            <v>1371</v>
          </cell>
          <cell r="G16">
            <v>871.4</v>
          </cell>
          <cell r="H16">
            <v>724</v>
          </cell>
          <cell r="I16">
            <v>1417.8077250090919</v>
          </cell>
          <cell r="J16">
            <v>901.15073054188383</v>
          </cell>
          <cell r="K16">
            <v>748.71830263062191</v>
          </cell>
          <cell r="M16">
            <v>1022.5589193938658</v>
          </cell>
          <cell r="N16" t="e">
            <v>#REF!</v>
          </cell>
        </row>
        <row r="17">
          <cell r="B17">
            <v>8</v>
          </cell>
          <cell r="C17" t="str">
            <v xml:space="preserve">Earthing  </v>
          </cell>
          <cell r="D17" t="str">
            <v/>
          </cell>
        </row>
        <row r="18">
          <cell r="B18" t="str">
            <v>i)</v>
          </cell>
          <cell r="C18" t="str">
            <v>Coil  type earthing   as per TS.</v>
          </cell>
          <cell r="D18" t="str">
            <v>Set</v>
          </cell>
          <cell r="E18" t="e">
            <v>#REF!</v>
          </cell>
          <cell r="F18">
            <v>165</v>
          </cell>
          <cell r="G18">
            <v>121.6</v>
          </cell>
          <cell r="H18">
            <v>244</v>
          </cell>
          <cell r="I18">
            <v>170.63331482603951</v>
          </cell>
          <cell r="J18">
            <v>125.75158232028124</v>
          </cell>
          <cell r="K18">
            <v>252.33047768214328</v>
          </cell>
          <cell r="M18">
            <v>182.90512494282135</v>
          </cell>
          <cell r="N18" t="e">
            <v>#REF!</v>
          </cell>
        </row>
        <row r="19">
          <cell r="B19" t="str">
            <v>ii)</v>
          </cell>
          <cell r="C19" t="str">
            <v>Spike type Earthing   of DP structure as per TS</v>
          </cell>
          <cell r="D19" t="str">
            <v>Set</v>
          </cell>
          <cell r="E19" t="e">
            <v>#REF!</v>
          </cell>
          <cell r="F19">
            <v>645</v>
          </cell>
          <cell r="G19">
            <v>584.1</v>
          </cell>
          <cell r="H19">
            <v>814</v>
          </cell>
          <cell r="I19">
            <v>667.02113977451813</v>
          </cell>
          <cell r="J19">
            <v>604.04193448417993</v>
          </cell>
          <cell r="K19">
            <v>841.79101980846167</v>
          </cell>
          <cell r="M19">
            <v>704.28469802238669</v>
          </cell>
          <cell r="N19" t="e">
            <v>#REF!</v>
          </cell>
        </row>
        <row r="20">
          <cell r="B20" t="str">
            <v>iii)</v>
          </cell>
          <cell r="C20" t="str">
            <v>Pipe  type earthing  for DTs as per TS</v>
          </cell>
          <cell r="D20" t="str">
            <v>Set</v>
          </cell>
          <cell r="E20" t="e">
            <v>#REF!</v>
          </cell>
        </row>
        <row r="21">
          <cell r="B21">
            <v>9</v>
          </cell>
          <cell r="C21" t="str">
            <v>Preformed insulator binding for 11 kV pin insulator as per TS</v>
          </cell>
          <cell r="D21" t="str">
            <v>Set</v>
          </cell>
          <cell r="E21" t="e">
            <v>#REF!</v>
          </cell>
          <cell r="F21">
            <v>66</v>
          </cell>
          <cell r="G21">
            <v>38.799999999999997</v>
          </cell>
          <cell r="H21">
            <v>163</v>
          </cell>
          <cell r="I21">
            <v>68.253325930415812</v>
          </cell>
          <cell r="J21">
            <v>40.124682516668685</v>
          </cell>
          <cell r="K21">
            <v>168.56503222208752</v>
          </cell>
          <cell r="M21">
            <v>92.314346889724007</v>
          </cell>
          <cell r="N21" t="e">
            <v>#REF!</v>
          </cell>
        </row>
        <row r="22">
          <cell r="B22">
            <v>10</v>
          </cell>
          <cell r="C22" t="str">
            <v>8SWG GI wire for guarding as per TS</v>
          </cell>
          <cell r="D22" t="str">
            <v>Kg.</v>
          </cell>
          <cell r="E22" t="e">
            <v>#REF!</v>
          </cell>
          <cell r="F22">
            <v>15440</v>
          </cell>
          <cell r="G22">
            <v>13289.6</v>
          </cell>
          <cell r="H22">
            <v>13991</v>
          </cell>
          <cell r="I22">
            <v>15967.141702509394</v>
          </cell>
          <cell r="J22">
            <v>13743.324246740211</v>
          </cell>
          <cell r="K22">
            <v>14468.670955946174</v>
          </cell>
          <cell r="M22">
            <v>14726.378968398594</v>
          </cell>
          <cell r="N22" t="e">
            <v>#REF!</v>
          </cell>
        </row>
        <row r="23">
          <cell r="B23" t="str">
            <v/>
          </cell>
          <cell r="C23" t="str">
            <v>Sub-Total (A)</v>
          </cell>
          <cell r="F23">
            <v>56</v>
          </cell>
          <cell r="G23">
            <v>54.5</v>
          </cell>
          <cell r="H23">
            <v>57</v>
          </cell>
          <cell r="I23">
            <v>57.911912910655836</v>
          </cell>
          <cell r="J23">
            <v>56.36070095769184</v>
          </cell>
          <cell r="K23">
            <v>58.946054212631836</v>
          </cell>
          <cell r="M23">
            <v>57.739556026993171</v>
          </cell>
          <cell r="N23">
            <v>0</v>
          </cell>
          <cell r="U23">
            <v>63</v>
          </cell>
        </row>
        <row r="24">
          <cell r="B24" t="str">
            <v>B</v>
          </cell>
          <cell r="C24" t="str">
            <v>Materials for LT Line using 1  phase (1x16+25 ) sq. mm  Aerial Bunched Cable  with 45 mtrs  span</v>
          </cell>
          <cell r="D24" t="str">
            <v/>
          </cell>
          <cell r="Q24" t="e">
            <v>#REF!</v>
          </cell>
          <cell r="R24" t="e">
            <v>#REF!</v>
          </cell>
          <cell r="S24" t="e">
            <v>#REF!</v>
          </cell>
          <cell r="T24" t="e">
            <v>#REF!</v>
          </cell>
          <cell r="U24" t="e">
            <v>#REF!</v>
          </cell>
        </row>
        <row r="25">
          <cell r="B25">
            <v>1</v>
          </cell>
          <cell r="C25" t="str">
            <v>1 Phase LT Aerial Bunched Cable (1x16+25) sq.mm as per TS.</v>
          </cell>
          <cell r="D25" t="str">
            <v>Km</v>
          </cell>
          <cell r="E25" t="e">
            <v>#REF!</v>
          </cell>
        </row>
        <row r="26">
          <cell r="B26">
            <v>3</v>
          </cell>
          <cell r="C26" t="str">
            <v>M.S.Galvanised   Clamps for 1 phase LT AB Cable</v>
          </cell>
          <cell r="D26" t="str">
            <v/>
          </cell>
          <cell r="F26">
            <v>32594</v>
          </cell>
          <cell r="G26">
            <v>31339.5</v>
          </cell>
          <cell r="H26">
            <v>17340</v>
          </cell>
          <cell r="I26">
            <v>33706.801596605648</v>
          </cell>
          <cell r="J26">
            <v>32409.471333276761</v>
          </cell>
          <cell r="K26">
            <v>17932.01017626379</v>
          </cell>
          <cell r="M26">
            <v>28016.094368715403</v>
          </cell>
          <cell r="N26">
            <v>0</v>
          </cell>
        </row>
        <row r="27">
          <cell r="B27" t="str">
            <v>a</v>
          </cell>
          <cell r="C27" t="str">
            <v>(a) Suspension clamps alongwith  forged Eye hook</v>
          </cell>
          <cell r="D27" t="str">
            <v>No</v>
          </cell>
          <cell r="E27" t="e">
            <v>#REF!</v>
          </cell>
        </row>
        <row r="28">
          <cell r="B28" t="str">
            <v>b</v>
          </cell>
          <cell r="C28" t="str">
            <v>(b) Tension /dead end clamps (Bolted type)</v>
          </cell>
          <cell r="D28" t="str">
            <v>No</v>
          </cell>
          <cell r="E28" t="e">
            <v>#REF!</v>
          </cell>
          <cell r="F28">
            <v>305</v>
          </cell>
          <cell r="G28">
            <v>123.9</v>
          </cell>
          <cell r="H28">
            <v>478</v>
          </cell>
          <cell r="I28">
            <v>315.4130971026791</v>
          </cell>
          <cell r="J28">
            <v>128.13010731482603</v>
          </cell>
          <cell r="K28">
            <v>494.31954234452661</v>
          </cell>
          <cell r="M28">
            <v>312.62091558734392</v>
          </cell>
          <cell r="N28" t="e">
            <v>#REF!</v>
          </cell>
        </row>
        <row r="29">
          <cell r="B29">
            <v>6</v>
          </cell>
          <cell r="C29" t="str">
            <v>Jointing sleeve for 1-ph ABC conductor as per TS</v>
          </cell>
          <cell r="D29" t="str">
            <v>Set</v>
          </cell>
          <cell r="E29" t="e">
            <v>#REF!</v>
          </cell>
          <cell r="F29">
            <v>383</v>
          </cell>
          <cell r="G29">
            <v>116</v>
          </cell>
          <cell r="H29">
            <v>521</v>
          </cell>
          <cell r="I29">
            <v>396.0761186568069</v>
          </cell>
          <cell r="J29">
            <v>119.96039102921566</v>
          </cell>
          <cell r="K29">
            <v>538.78761832949442</v>
          </cell>
          <cell r="M29">
            <v>351.60804267183903</v>
          </cell>
          <cell r="N29" t="e">
            <v>#REF!</v>
          </cell>
        </row>
        <row r="30">
          <cell r="C30" t="str">
            <v>Sub-Total ( B )</v>
          </cell>
          <cell r="F30">
            <v>165</v>
          </cell>
          <cell r="G30">
            <v>116</v>
          </cell>
          <cell r="H30">
            <v>244</v>
          </cell>
          <cell r="I30">
            <v>170.63331482603951</v>
          </cell>
          <cell r="J30">
            <v>119.96039102921566</v>
          </cell>
          <cell r="K30">
            <v>252.33047768214328</v>
          </cell>
          <cell r="M30">
            <v>180.97472784579949</v>
          </cell>
          <cell r="N30">
            <v>0</v>
          </cell>
        </row>
        <row r="31">
          <cell r="B31" t="str">
            <v>c)</v>
          </cell>
          <cell r="C31" t="str">
            <v>Materials for Pole mounted Distribution Transformers (1 ph- 25 KVA  &amp; 1 ph-16 KVA)</v>
          </cell>
          <cell r="F31">
            <v>716</v>
          </cell>
          <cell r="G31">
            <v>797.2</v>
          </cell>
          <cell r="H31">
            <v>6081</v>
          </cell>
          <cell r="I31">
            <v>740.44517221481385</v>
          </cell>
          <cell r="J31">
            <v>824.41744593526494</v>
          </cell>
          <cell r="K31">
            <v>6288.6132573160385</v>
          </cell>
          <cell r="M31">
            <v>2617.8252918220392</v>
          </cell>
          <cell r="N31">
            <v>0</v>
          </cell>
        </row>
        <row r="32">
          <cell r="B32">
            <v>1</v>
          </cell>
          <cell r="C32" t="str">
            <v>1-Phase Distribution Transformer 25 kVA  (with Alumunium winding) alongwith all accessories as per TS</v>
          </cell>
          <cell r="D32" t="str">
            <v>No</v>
          </cell>
          <cell r="E32" t="e">
            <v>#REF!</v>
          </cell>
          <cell r="Q32" t="e">
            <v>#REF!</v>
          </cell>
          <cell r="R32" t="e">
            <v>#REF!</v>
          </cell>
          <cell r="S32" t="e">
            <v>#REF!</v>
          </cell>
          <cell r="T32" t="e">
            <v>#REF!</v>
          </cell>
          <cell r="U32" t="e">
            <v>#REF!</v>
          </cell>
        </row>
        <row r="33">
          <cell r="B33">
            <v>2</v>
          </cell>
          <cell r="C33" t="str">
            <v>1-Phase Distribution Transformer 16 kVA   (with Aluminium winding) alongwith all accessories as per TS</v>
          </cell>
          <cell r="D33" t="str">
            <v>No</v>
          </cell>
          <cell r="E33" t="e">
            <v>#REF!</v>
          </cell>
        </row>
        <row r="34">
          <cell r="B34">
            <v>3</v>
          </cell>
          <cell r="C34" t="str">
            <v>11 kV DO fuse set for 1 ph distribution transformer as per TS.</v>
          </cell>
          <cell r="D34" t="str">
            <v>Set</v>
          </cell>
          <cell r="E34" t="e">
            <v>#REF!</v>
          </cell>
          <cell r="F34">
            <v>29299.612159999997</v>
          </cell>
          <cell r="G34">
            <v>32346.675046399996</v>
          </cell>
          <cell r="H34">
            <v>26011</v>
          </cell>
          <cell r="I34">
            <v>33512.964950433801</v>
          </cell>
          <cell r="J34">
            <v>36998.202610101544</v>
          </cell>
          <cell r="K34">
            <v>29970.216052296586</v>
          </cell>
          <cell r="M34">
            <v>33493.794537610644</v>
          </cell>
          <cell r="N34" t="e">
            <v>#REF!</v>
          </cell>
        </row>
        <row r="35">
          <cell r="B35">
            <v>4</v>
          </cell>
          <cell r="C35" t="str">
            <v>Operating rod for DO fuse</v>
          </cell>
          <cell r="D35" t="str">
            <v>Set</v>
          </cell>
          <cell r="E35" t="e">
            <v>#REF!</v>
          </cell>
          <cell r="F35">
            <v>36755.165823999996</v>
          </cell>
          <cell r="G35">
            <v>40503.266086399999</v>
          </cell>
          <cell r="H35">
            <v>37793</v>
          </cell>
          <cell r="I35">
            <v>42040.644677499185</v>
          </cell>
          <cell r="J35">
            <v>46327.730528280736</v>
          </cell>
          <cell r="K35">
            <v>43545.591298467756</v>
          </cell>
          <cell r="M35">
            <v>43971.322168082559</v>
          </cell>
          <cell r="N35" t="e">
            <v>#REF!</v>
          </cell>
        </row>
        <row r="36">
          <cell r="B36">
            <v>5</v>
          </cell>
          <cell r="C36" t="str">
            <v>LT Distribution box with MCCBs   for 25kVA 1 phase DSS as per TS</v>
          </cell>
          <cell r="D36" t="str">
            <v>No</v>
          </cell>
          <cell r="E36" t="e">
            <v>#REF!</v>
          </cell>
          <cell r="F36">
            <v>10222</v>
          </cell>
          <cell r="G36">
            <v>8329.6</v>
          </cell>
          <cell r="H36">
            <v>4905</v>
          </cell>
          <cell r="I36">
            <v>10570.992388798642</v>
          </cell>
          <cell r="J36">
            <v>8613.9833889392648</v>
          </cell>
          <cell r="K36">
            <v>5072.463086192266</v>
          </cell>
          <cell r="M36">
            <v>8085.8129546433911</v>
          </cell>
          <cell r="N36" t="e">
            <v>#REF!</v>
          </cell>
        </row>
        <row r="37">
          <cell r="B37">
            <v>6</v>
          </cell>
          <cell r="C37" t="str">
            <v>LT Distribution box with MCCBs   for 16kVA 1 phase DSS as per TS</v>
          </cell>
          <cell r="D37" t="str">
            <v>No</v>
          </cell>
          <cell r="E37" t="e">
            <v>#REF!</v>
          </cell>
          <cell r="F37">
            <v>2168</v>
          </cell>
          <cell r="G37">
            <v>7726.5</v>
          </cell>
          <cell r="H37">
            <v>4343</v>
          </cell>
          <cell r="I37">
            <v>2242.0183426839617</v>
          </cell>
          <cell r="J37">
            <v>7990.292769717541</v>
          </cell>
          <cell r="K37">
            <v>4491.2756744817552</v>
          </cell>
          <cell r="M37">
            <v>4907.8622622944195</v>
          </cell>
          <cell r="N37" t="e">
            <v>#REF!</v>
          </cell>
        </row>
        <row r="38">
          <cell r="B38">
            <v>7</v>
          </cell>
          <cell r="C38" t="str">
            <v>1-Phase , 11 kV Lightning Arrestor (9kV, 5 kA) with Disconnector for DT  as per TS</v>
          </cell>
          <cell r="D38" t="str">
            <v>Nos</v>
          </cell>
          <cell r="E38" t="e">
            <v>#REF!</v>
          </cell>
          <cell r="F38">
            <v>4887</v>
          </cell>
          <cell r="G38">
            <v>5720.1</v>
          </cell>
          <cell r="H38">
            <v>8253</v>
          </cell>
          <cell r="I38">
            <v>5053.8485427566975</v>
          </cell>
          <cell r="J38">
            <v>5915.3916614329009</v>
          </cell>
          <cell r="K38">
            <v>8534.7681652079045</v>
          </cell>
          <cell r="M38">
            <v>6501.3361231325007</v>
          </cell>
          <cell r="N38" t="e">
            <v>#REF!</v>
          </cell>
        </row>
        <row r="39">
          <cell r="B39">
            <v>8</v>
          </cell>
          <cell r="C39" t="str">
            <v>Electronic type energy meter for 1-Phase 25 KVA   Distribution Transformer as per TS</v>
          </cell>
          <cell r="D39" t="str">
            <v>No.</v>
          </cell>
          <cell r="E39" t="e">
            <v>#REF!</v>
          </cell>
          <cell r="F39">
            <v>5554</v>
          </cell>
          <cell r="G39">
            <v>5720.1</v>
          </cell>
          <cell r="H39">
            <v>9208</v>
          </cell>
          <cell r="I39">
            <v>5743.6207911746878</v>
          </cell>
          <cell r="J39">
            <v>5915.3916614329009</v>
          </cell>
          <cell r="K39">
            <v>9522.3731085949803</v>
          </cell>
          <cell r="M39">
            <v>7060.4618537341894</v>
          </cell>
          <cell r="N39" t="e">
            <v>#REF!</v>
          </cell>
        </row>
        <row r="40">
          <cell r="B40">
            <v>9</v>
          </cell>
          <cell r="C40" t="str">
            <v>Electronic type energy meter for 1-Phase- 16 KVA   Distribution Transformer   as per TS</v>
          </cell>
          <cell r="D40" t="str">
            <v>No.</v>
          </cell>
          <cell r="E40" t="e">
            <v>#REF!</v>
          </cell>
          <cell r="F40">
            <v>562</v>
          </cell>
          <cell r="G40">
            <v>569.1</v>
          </cell>
          <cell r="H40">
            <v>434</v>
          </cell>
          <cell r="I40">
            <v>581.18741171051033</v>
          </cell>
          <cell r="J40">
            <v>588.52981495453992</v>
          </cell>
          <cell r="K40">
            <v>448.81732505758271</v>
          </cell>
          <cell r="M40">
            <v>539.51151724087765</v>
          </cell>
          <cell r="N40" t="e">
            <v>#REF!</v>
          </cell>
        </row>
        <row r="41">
          <cell r="C41" t="str">
            <v>Sub-Total ( C )</v>
          </cell>
          <cell r="E41" t="e">
            <v>#REF!</v>
          </cell>
          <cell r="J41">
            <v>0</v>
          </cell>
          <cell r="M41">
            <v>0</v>
          </cell>
          <cell r="N41" t="e">
            <v>#REF!</v>
          </cell>
        </row>
        <row r="42">
          <cell r="E42" t="e">
            <v>#REF!</v>
          </cell>
          <cell r="F42">
            <v>51</v>
          </cell>
          <cell r="G42">
            <v>37.1</v>
          </cell>
          <cell r="H42">
            <v>69</v>
          </cell>
          <cell r="I42">
            <v>52.741206400775852</v>
          </cell>
          <cell r="J42">
            <v>38.36664230330949</v>
          </cell>
          <cell r="K42">
            <v>71.355749836343804</v>
          </cell>
          <cell r="M42">
            <v>54.154532846809708</v>
          </cell>
          <cell r="N42" t="e">
            <v>#REF!</v>
          </cell>
        </row>
        <row r="43">
          <cell r="B43" t="str">
            <v>E)</v>
          </cell>
          <cell r="C43" t="str">
            <v xml:space="preserve">Service Connections </v>
          </cell>
          <cell r="F43">
            <v>2580</v>
          </cell>
          <cell r="G43">
            <v>872.2</v>
          </cell>
          <cell r="H43">
            <v>6949</v>
          </cell>
          <cell r="I43">
            <v>2668.0845590980725</v>
          </cell>
          <cell r="J43">
            <v>901.97804358346468</v>
          </cell>
          <cell r="K43">
            <v>7186.2479074312041</v>
          </cell>
          <cell r="M43">
            <v>3585.4368367042466</v>
          </cell>
          <cell r="N43">
            <v>0</v>
          </cell>
        </row>
        <row r="44">
          <cell r="B44">
            <v>1</v>
          </cell>
          <cell r="C44" t="str">
            <v>2-Core 2.5 sq mm AL core PVC cable for service connection as per TS</v>
          </cell>
          <cell r="D44" t="str">
            <v>Km.</v>
          </cell>
          <cell r="E44" t="e">
            <v>#REF!</v>
          </cell>
          <cell r="F44">
            <v>2580</v>
          </cell>
          <cell r="G44">
            <v>872.2</v>
          </cell>
          <cell r="H44">
            <v>6949</v>
          </cell>
          <cell r="I44">
            <v>2668.0845590980725</v>
          </cell>
          <cell r="J44">
            <v>901.97804358346468</v>
          </cell>
          <cell r="K44">
            <v>7186.2479074312041</v>
          </cell>
          <cell r="M44">
            <v>3585.4368367042466</v>
          </cell>
          <cell r="N44" t="e">
            <v>#REF!</v>
          </cell>
          <cell r="U44">
            <v>2559</v>
          </cell>
        </row>
        <row r="45">
          <cell r="B45">
            <v>2</v>
          </cell>
          <cell r="C45" t="str">
            <v>Energy Meter 1-ph, 5-20 amps Electronic Type Energymeter with stepper motor based display as per TS.</v>
          </cell>
          <cell r="D45" t="str">
            <v>No</v>
          </cell>
          <cell r="E45" t="e">
            <v>#REF!</v>
          </cell>
          <cell r="Q45" t="e">
            <v>#REF!</v>
          </cell>
          <cell r="R45" t="e">
            <v>#REF!</v>
          </cell>
          <cell r="S45" t="e">
            <v>#REF!</v>
          </cell>
          <cell r="T45" t="e">
            <v>#REF!</v>
          </cell>
          <cell r="U45" t="e">
            <v>#REF!</v>
          </cell>
        </row>
        <row r="46">
          <cell r="B46">
            <v>3</v>
          </cell>
          <cell r="C46" t="str">
            <v>Piercing type Connector for insulated phase wire as per TS</v>
          </cell>
          <cell r="D46" t="str">
            <v>Nos.</v>
          </cell>
          <cell r="E46" t="e">
            <v>#REF!</v>
          </cell>
        </row>
        <row r="47">
          <cell r="C47" t="str">
            <v>Sub-Total ( E )</v>
          </cell>
          <cell r="F47">
            <v>2652</v>
          </cell>
          <cell r="G47">
            <v>2759.5</v>
          </cell>
          <cell r="H47">
            <v>608</v>
          </cell>
          <cell r="I47">
            <v>2742.5427328403443</v>
          </cell>
          <cell r="J47">
            <v>2853.7129228027638</v>
          </cell>
          <cell r="K47">
            <v>628.75791160140625</v>
          </cell>
          <cell r="M47">
            <v>2075.004522414838</v>
          </cell>
          <cell r="N47">
            <v>0</v>
          </cell>
        </row>
        <row r="48">
          <cell r="B48" t="str">
            <v>F)</v>
          </cell>
          <cell r="C48" t="str">
            <v>Other materials</v>
          </cell>
          <cell r="F48">
            <v>917</v>
          </cell>
          <cell r="G48">
            <v>849.9</v>
          </cell>
          <cell r="H48">
            <v>807</v>
          </cell>
          <cell r="I48">
            <v>948.30757391198927</v>
          </cell>
          <cell r="J48">
            <v>878.91669254939984</v>
          </cell>
          <cell r="K48">
            <v>834.55203069462959</v>
          </cell>
          <cell r="M48">
            <v>887.25876571867286</v>
          </cell>
          <cell r="N48">
            <v>0</v>
          </cell>
          <cell r="U48">
            <v>2</v>
          </cell>
        </row>
        <row r="49">
          <cell r="B49">
            <v>1</v>
          </cell>
          <cell r="C49" t="str">
            <v>Line sectionliser, 3 pole 200 Amp. as per TS</v>
          </cell>
          <cell r="D49" t="str">
            <v>No.</v>
          </cell>
          <cell r="E49" t="e">
            <v>#REF!</v>
          </cell>
          <cell r="F49">
            <v>4513</v>
          </cell>
          <cell r="G49">
            <v>11822.3</v>
          </cell>
          <cell r="H49">
            <v>6081</v>
          </cell>
          <cell r="I49">
            <v>4667.0796958176752</v>
          </cell>
          <cell r="J49">
            <v>12225.92871435083</v>
          </cell>
          <cell r="K49">
            <v>6288.6132573160385</v>
          </cell>
          <cell r="M49">
            <v>7727.2072224948488</v>
          </cell>
          <cell r="N49" t="e">
            <v>#REF!</v>
          </cell>
          <cell r="Q49" t="e">
            <v>#REF!</v>
          </cell>
          <cell r="T49" t="e">
            <v>#REF!</v>
          </cell>
          <cell r="U49" t="e">
            <v>#REF!</v>
          </cell>
        </row>
        <row r="50">
          <cell r="B50">
            <v>2</v>
          </cell>
          <cell r="C50" t="str">
            <v xml:space="preserve">CMRI for DT meter reading </v>
          </cell>
          <cell r="D50" t="str">
            <v>No.</v>
          </cell>
          <cell r="E50" t="e">
            <v>#REF!</v>
          </cell>
        </row>
        <row r="51">
          <cell r="C51" t="str">
            <v>Sub-Total(I)</v>
          </cell>
        </row>
        <row r="52">
          <cell r="B52">
            <v>1</v>
          </cell>
          <cell r="C52" t="str">
            <v>2-Core 2.5 sq mm AL core PVC cable for service connection as per TS</v>
          </cell>
          <cell r="D52" t="str">
            <v>Km.</v>
          </cell>
          <cell r="E52">
            <v>507</v>
          </cell>
          <cell r="F52">
            <v>19921</v>
          </cell>
          <cell r="G52">
            <v>6181.1</v>
          </cell>
          <cell r="H52">
            <v>44303</v>
          </cell>
          <cell r="I52">
            <v>20601.128876663839</v>
          </cell>
          <cell r="J52">
            <v>6392.1308016438361</v>
          </cell>
          <cell r="K52">
            <v>45815.5621014426</v>
          </cell>
          <cell r="M52">
            <v>24269.607259916756</v>
          </cell>
          <cell r="N52">
            <v>12304690.880777795</v>
          </cell>
        </row>
        <row r="53">
          <cell r="B53">
            <v>2</v>
          </cell>
          <cell r="C53" t="str">
            <v>Energy Meter 1-ph, 5-20 amps Electronic Type Energymeter with stepper motor based display as per TS.</v>
          </cell>
          <cell r="D53" t="str">
            <v>No</v>
          </cell>
          <cell r="E53">
            <v>33816</v>
          </cell>
          <cell r="F53">
            <v>614</v>
          </cell>
          <cell r="G53">
            <v>685.1</v>
          </cell>
          <cell r="H53">
            <v>546</v>
          </cell>
          <cell r="I53">
            <v>634.96275941326223</v>
          </cell>
          <cell r="J53">
            <v>708.49020598375557</v>
          </cell>
          <cell r="K53">
            <v>564.64115087889445</v>
          </cell>
          <cell r="M53">
            <v>636.03137209197075</v>
          </cell>
          <cell r="N53">
            <v>21508036.878662083</v>
          </cell>
        </row>
        <row r="54">
          <cell r="B54">
            <v>3</v>
          </cell>
          <cell r="C54" t="str">
            <v>Piercing type Connector for insulated phase wire as per TS</v>
          </cell>
          <cell r="D54" t="str">
            <v>Nos.</v>
          </cell>
          <cell r="E54">
            <v>33816</v>
          </cell>
          <cell r="F54">
            <v>138</v>
          </cell>
          <cell r="G54">
            <v>74.2</v>
          </cell>
          <cell r="H54">
            <v>382</v>
          </cell>
          <cell r="I54">
            <v>142.71149967268761</v>
          </cell>
          <cell r="J54">
            <v>76.73328460661898</v>
          </cell>
          <cell r="K54">
            <v>395.04197735483086</v>
          </cell>
          <cell r="M54">
            <v>204.82892054471247</v>
          </cell>
          <cell r="N54">
            <v>6926494.7771399971</v>
          </cell>
          <cell r="U54">
            <v>49459</v>
          </cell>
        </row>
        <row r="55">
          <cell r="C55" t="str">
            <v>Sub-Total ( E )</v>
          </cell>
          <cell r="Q55" t="e">
            <v>#REF!</v>
          </cell>
          <cell r="R55" t="e">
            <v>#REF!</v>
          </cell>
          <cell r="S55" t="e">
            <v>#REF!</v>
          </cell>
          <cell r="T55" t="e">
            <v>#REF!</v>
          </cell>
          <cell r="U55" t="e">
            <v>#REF!</v>
          </cell>
        </row>
        <row r="56">
          <cell r="B56" t="str">
            <v>F)</v>
          </cell>
          <cell r="C56" t="str">
            <v>Other materials</v>
          </cell>
          <cell r="U56">
            <v>2</v>
          </cell>
        </row>
        <row r="57">
          <cell r="B57">
            <v>1</v>
          </cell>
          <cell r="C57" t="str">
            <v>Line sectionliser, 3 pole 200 Amp. as per TS</v>
          </cell>
          <cell r="D57" t="str">
            <v>No.</v>
          </cell>
          <cell r="E57">
            <v>493</v>
          </cell>
          <cell r="G57">
            <v>13289</v>
          </cell>
          <cell r="J57">
            <v>13742.703761959025</v>
          </cell>
          <cell r="M57">
            <v>13742.703761959025</v>
          </cell>
          <cell r="N57">
            <v>6775152.9546457995</v>
          </cell>
        </row>
        <row r="58">
          <cell r="B58">
            <v>2</v>
          </cell>
          <cell r="C58" t="str">
            <v xml:space="preserve">CMRI for DT meter reading </v>
          </cell>
          <cell r="D58" t="str">
            <v>No.</v>
          </cell>
          <cell r="E58">
            <v>11</v>
          </cell>
          <cell r="F58">
            <v>89428</v>
          </cell>
          <cell r="G58">
            <v>54087.9</v>
          </cell>
          <cell r="H58">
            <v>173737</v>
          </cell>
          <cell r="I58">
            <v>92481.188353109465</v>
          </cell>
          <cell r="J58">
            <v>55934.531327147532</v>
          </cell>
          <cell r="K58">
            <v>179668.6073814038</v>
          </cell>
          <cell r="M58">
            <v>109361.44235388695</v>
          </cell>
          <cell r="N58">
            <v>1202975.8658927565</v>
          </cell>
          <cell r="Q58" t="e">
            <v>#REF!</v>
          </cell>
          <cell r="R58">
            <v>0</v>
          </cell>
          <cell r="S58" t="e">
            <v>#REF!</v>
          </cell>
          <cell r="T58" t="e">
            <v>#REF!</v>
          </cell>
          <cell r="U58" t="e">
            <v>#REF!</v>
          </cell>
        </row>
        <row r="59">
          <cell r="C59" t="str">
            <v>Sub-Total(I)</v>
          </cell>
        </row>
        <row r="60">
          <cell r="C60" t="str">
            <v>Grand Total</v>
          </cell>
          <cell r="N60" t="e">
            <v>#REF!</v>
          </cell>
        </row>
        <row r="62">
          <cell r="C62" t="str">
            <v xml:space="preserve">Supply 33KV S/S </v>
          </cell>
        </row>
        <row r="63">
          <cell r="C63" t="str">
            <v>Supply 33KV Line</v>
          </cell>
        </row>
      </sheetData>
      <sheetData sheetId="18">
        <row r="1">
          <cell r="A1" t="str">
            <v xml:space="preserve">                                Rural Electrification works for Raebareli  District in Uttar Pradesh</v>
          </cell>
        </row>
        <row r="3">
          <cell r="B3" t="str">
            <v xml:space="preserve">  Break up of Cost Estimate of Package-Rae-A1  (Erection portion)</v>
          </cell>
        </row>
        <row r="5">
          <cell r="A5" t="str">
            <v>Sl.No.</v>
          </cell>
          <cell r="B5" t="str">
            <v>Description of Items</v>
          </cell>
          <cell r="C5" t="str">
            <v>Unit</v>
          </cell>
          <cell r="D5" t="str">
            <v xml:space="preserve"> Total Qty   Pkg-H1 </v>
          </cell>
          <cell r="E5" t="str">
            <v>M/s Vijai Kushinagr</v>
          </cell>
          <cell r="F5" t="str">
            <v>M/s ABB Azamharh</v>
          </cell>
          <cell r="G5" t="str">
            <v>M/s Jyoti  Azamgarh</v>
          </cell>
          <cell r="H5" t="str">
            <v>Esc M/s Vijai</v>
          </cell>
          <cell r="I5" t="str">
            <v>Esc of M/s ABB</v>
          </cell>
          <cell r="J5" t="str">
            <v>Esc. M/s Jyoti</v>
          </cell>
          <cell r="K5" t="str">
            <v xml:space="preserve">Average Unit Rate </v>
          </cell>
          <cell r="L5" t="str">
            <v>Total Cost Pkg-H1</v>
          </cell>
          <cell r="M5" t="str">
            <v>Remarks</v>
          </cell>
        </row>
        <row r="6">
          <cell r="E6" t="str">
            <v>LOA-1</v>
          </cell>
          <cell r="F6" t="str">
            <v>LOA-2</v>
          </cell>
          <cell r="G6" t="str">
            <v>LOA-3</v>
          </cell>
        </row>
        <row r="7">
          <cell r="A7" t="str">
            <v>A.</v>
          </cell>
          <cell r="B7" t="str">
            <v xml:space="preserve">ERECTION OF 11 KV LINES and LT line  </v>
          </cell>
          <cell r="C7" t="str">
            <v/>
          </cell>
        </row>
        <row r="8">
          <cell r="A8">
            <v>1</v>
          </cell>
          <cell r="B8" t="str">
            <v>Route survey  and pole spotting of 11KV line/LT line</v>
          </cell>
          <cell r="C8" t="str">
            <v>CKm.</v>
          </cell>
          <cell r="D8" t="e">
            <v>#REF!</v>
          </cell>
          <cell r="E8">
            <v>1914</v>
          </cell>
          <cell r="F8">
            <v>1118.2</v>
          </cell>
          <cell r="G8">
            <v>1813</v>
          </cell>
          <cell r="H8">
            <v>2034.3104315502455</v>
          </cell>
          <cell r="I8">
            <v>1188.4879438659796</v>
          </cell>
          <cell r="J8">
            <v>1926.9617619647834</v>
          </cell>
          <cell r="K8">
            <v>1716.5867124603362</v>
          </cell>
          <cell r="L8" t="e">
            <v>#REF!</v>
          </cell>
        </row>
        <row r="9">
          <cell r="A9">
            <v>2</v>
          </cell>
          <cell r="B9" t="str">
            <v>Erection of poles</v>
          </cell>
        </row>
        <row r="10">
          <cell r="A10" t="str">
            <v xml:space="preserve">a) </v>
          </cell>
          <cell r="B10" t="str">
            <v>8.5mts. 200 kg PSC Pole including backfilling and compaction complete in all respects  as per TS.</v>
          </cell>
          <cell r="C10" t="str">
            <v>Nos</v>
          </cell>
          <cell r="D10" t="e">
            <v>#REF!</v>
          </cell>
          <cell r="E10">
            <v>557</v>
          </cell>
          <cell r="F10">
            <v>2185.4</v>
          </cell>
          <cell r="G10">
            <v>907</v>
          </cell>
          <cell r="H10">
            <v>592.01196989210382</v>
          </cell>
          <cell r="I10">
            <v>2322.770123881874</v>
          </cell>
          <cell r="J10">
            <v>964.01231003974544</v>
          </cell>
          <cell r="K10">
            <v>1292.9314679379079</v>
          </cell>
          <cell r="L10" t="e">
            <v>#REF!</v>
          </cell>
        </row>
        <row r="11">
          <cell r="A11" t="str">
            <v xml:space="preserve">b) </v>
          </cell>
          <cell r="B11" t="str">
            <v>8.5 mts. 200 kg PSC Pole including broken brick bats, backfilling and compaction complete in all respects  as per TS.</v>
          </cell>
          <cell r="C11" t="str">
            <v>Nos</v>
          </cell>
          <cell r="D11" t="e">
            <v>#REF!</v>
          </cell>
          <cell r="E11">
            <v>752</v>
          </cell>
          <cell r="F11">
            <v>2199.4</v>
          </cell>
          <cell r="G11">
            <v>907</v>
          </cell>
          <cell r="H11">
            <v>799.26930226007562</v>
          </cell>
          <cell r="I11">
            <v>2337.6501374877798</v>
          </cell>
          <cell r="J11">
            <v>964.01231003974544</v>
          </cell>
          <cell r="K11">
            <v>1366.9772499292003</v>
          </cell>
          <cell r="L11" t="e">
            <v>#REF!</v>
          </cell>
        </row>
        <row r="12">
          <cell r="A12" t="str">
            <v>c)</v>
          </cell>
          <cell r="B12" t="str">
            <v>9.0 mts. 200 kg PSC Pole including backfilling and compaction complete in all respects as per TS</v>
          </cell>
          <cell r="C12" t="str">
            <v>Nos</v>
          </cell>
          <cell r="D12" t="e">
            <v>#REF!</v>
          </cell>
          <cell r="E12">
            <v>696</v>
          </cell>
          <cell r="F12">
            <v>2512.6999999999998</v>
          </cell>
          <cell r="G12">
            <v>907</v>
          </cell>
          <cell r="H12">
            <v>739.74924783645292</v>
          </cell>
          <cell r="I12">
            <v>2670.6435848256538</v>
          </cell>
          <cell r="J12">
            <v>964.01231003974544</v>
          </cell>
          <cell r="K12">
            <v>1458.1350475672841</v>
          </cell>
          <cell r="L12" t="e">
            <v>#REF!</v>
          </cell>
        </row>
        <row r="13">
          <cell r="A13" t="str">
            <v>d)</v>
          </cell>
          <cell r="B13" t="str">
            <v>9.0 mts. 200 kg PSC Pole including broken brick bats, backfilling and compaction complete in all respects as per TS</v>
          </cell>
          <cell r="C13" t="str">
            <v>Nos</v>
          </cell>
          <cell r="D13" t="e">
            <v>#REF!</v>
          </cell>
          <cell r="E13">
            <v>800</v>
          </cell>
          <cell r="F13">
            <v>2571.4</v>
          </cell>
          <cell r="G13">
            <v>907</v>
          </cell>
          <cell r="H13">
            <v>850.2864917660379</v>
          </cell>
          <cell r="I13">
            <v>2733.0333561589873</v>
          </cell>
          <cell r="J13">
            <v>964.01231003974544</v>
          </cell>
          <cell r="K13">
            <v>1515.777385988257</v>
          </cell>
          <cell r="L13" t="e">
            <v>#REF!</v>
          </cell>
        </row>
        <row r="14">
          <cell r="A14">
            <v>3</v>
          </cell>
          <cell r="B14" t="str">
            <v>Stringing of Conductor.</v>
          </cell>
        </row>
        <row r="15">
          <cell r="A15" t="str">
            <v>3a</v>
          </cell>
          <cell r="B15" t="str">
            <v xml:space="preserve">Stringing of 3- ph 3-wire Rabbit  conductor including installation of insulators, hardware fittings including fixing of cross arm etc &amp; conductor accessories, jumpering arrangement at tension pole  and stringing of guard wires (at road crossings only) as </v>
          </cell>
          <cell r="C15" t="str">
            <v>CKm</v>
          </cell>
          <cell r="D15" t="e">
            <v>#REF!</v>
          </cell>
          <cell r="E15">
            <v>6542</v>
          </cell>
          <cell r="F15">
            <v>9781.2999999999993</v>
          </cell>
          <cell r="G15">
            <v>21104</v>
          </cell>
          <cell r="H15">
            <v>6953.2177864167743</v>
          </cell>
          <cell r="I15">
            <v>10396.134077388931</v>
          </cell>
          <cell r="J15">
            <v>22430.55765278808</v>
          </cell>
          <cell r="K15">
            <v>13259.969838864597</v>
          </cell>
          <cell r="L15" t="e">
            <v>#REF!</v>
          </cell>
        </row>
        <row r="16">
          <cell r="A16" t="str">
            <v>3b</v>
          </cell>
          <cell r="B16" t="str">
            <v xml:space="preserve">Stringing of 3- ph 3-wire weasel  conductor including installation of insulators, hardware fittings including fixing of cross arm etc &amp; conductor accessories, jumpering arrangement at tension pole  and stringing of guard wires (at road crossings only) as </v>
          </cell>
          <cell r="C16" t="str">
            <v>CKm</v>
          </cell>
          <cell r="D16" t="e">
            <v>#REF!</v>
          </cell>
          <cell r="E16">
            <v>905</v>
          </cell>
          <cell r="F16">
            <v>943.6</v>
          </cell>
          <cell r="G16">
            <v>91</v>
          </cell>
          <cell r="H16">
            <v>961.88659381033028</v>
          </cell>
          <cell r="I16">
            <v>1002.9129170380417</v>
          </cell>
          <cell r="J16">
            <v>96.72008843838681</v>
          </cell>
          <cell r="K16">
            <v>687.17319976225292</v>
          </cell>
          <cell r="L16" t="e">
            <v>#REF!</v>
          </cell>
        </row>
        <row r="17">
          <cell r="A17" t="str">
            <v>3c</v>
          </cell>
          <cell r="B17" t="str">
            <v>Stringing of 3- ph 3-wire weasel  conductor including installation of insulators, hardware fittings including fixing of cross arm etc &amp; conductor accessories, jumpering arrangement at tension pole  and stringing of guard wires (at road crossings and insid</v>
          </cell>
          <cell r="C17" t="str">
            <v>CKm</v>
          </cell>
          <cell r="D17" t="e">
            <v>#REF!</v>
          </cell>
        </row>
        <row r="18">
          <cell r="A18" t="str">
            <v>3d</v>
          </cell>
          <cell r="B18" t="str">
            <v xml:space="preserve">Stringing of 1 phase Aerial Bunched Cable (ABC)  including installation of clamps for attchment of ABC to pole , all accessories as per TS. </v>
          </cell>
          <cell r="C18" t="str">
            <v>CKm</v>
          </cell>
          <cell r="D18" t="e">
            <v>#REF!</v>
          </cell>
          <cell r="E18">
            <v>320</v>
          </cell>
          <cell r="F18">
            <v>209.5</v>
          </cell>
          <cell r="G18">
            <v>91</v>
          </cell>
          <cell r="H18">
            <v>340.11459670641511</v>
          </cell>
          <cell r="I18">
            <v>222.66877503123115</v>
          </cell>
          <cell r="J18">
            <v>96.72008843838681</v>
          </cell>
          <cell r="K18">
            <v>219.83448672534436</v>
          </cell>
          <cell r="L18" t="e">
            <v>#REF!</v>
          </cell>
        </row>
        <row r="19">
          <cell r="A19">
            <v>4</v>
          </cell>
          <cell r="B19" t="str">
            <v>Erection of Stay set for 11KV line  complete  in all respect as per TS.</v>
          </cell>
          <cell r="C19" t="str">
            <v>Set</v>
          </cell>
          <cell r="D19" t="e">
            <v>#REF!</v>
          </cell>
          <cell r="E19">
            <v>807</v>
          </cell>
          <cell r="F19">
            <v>419</v>
          </cell>
          <cell r="G19">
            <v>680</v>
          </cell>
          <cell r="H19">
            <v>857.72649856899068</v>
          </cell>
          <cell r="I19">
            <v>445.3375500624623</v>
          </cell>
          <cell r="J19">
            <v>722.7435180011322</v>
          </cell>
          <cell r="K19">
            <v>675.26918887752845</v>
          </cell>
          <cell r="L19" t="e">
            <v>#REF!</v>
          </cell>
        </row>
        <row r="20">
          <cell r="A20">
            <v>5</v>
          </cell>
          <cell r="B20" t="str">
            <v>Earthing</v>
          </cell>
          <cell r="D20" t="e">
            <v>#REF!</v>
          </cell>
        </row>
        <row r="21">
          <cell r="A21" t="str">
            <v>(i)</v>
          </cell>
          <cell r="B21" t="str">
            <v>Coil type earthing</v>
          </cell>
          <cell r="C21" t="str">
            <v>Set</v>
          </cell>
          <cell r="D21" t="e">
            <v>#REF!</v>
          </cell>
        </row>
        <row r="22">
          <cell r="A22" t="str">
            <v>(ii)</v>
          </cell>
          <cell r="B22" t="str">
            <v>Spike type earthing  of DP structure as per TS</v>
          </cell>
          <cell r="C22" t="str">
            <v>Set</v>
          </cell>
          <cell r="D22" t="e">
            <v>#REF!</v>
          </cell>
          <cell r="E22">
            <v>1914</v>
          </cell>
          <cell r="F22">
            <v>1118.2</v>
          </cell>
          <cell r="G22">
            <v>1813</v>
          </cell>
          <cell r="H22">
            <v>2034.3104315502455</v>
          </cell>
          <cell r="I22">
            <v>1188.4879438659796</v>
          </cell>
          <cell r="J22">
            <v>1926.9617619647834</v>
          </cell>
          <cell r="K22">
            <v>1716.5867124603362</v>
          </cell>
          <cell r="L22" t="e">
            <v>#REF!</v>
          </cell>
        </row>
        <row r="23">
          <cell r="A23" t="str">
            <v>(iii)</v>
          </cell>
          <cell r="B23" t="str">
            <v>Pipe type earthing  for DT as per TS</v>
          </cell>
          <cell r="C23" t="str">
            <v>Set</v>
          </cell>
          <cell r="D23" t="e">
            <v>#REF!</v>
          </cell>
        </row>
        <row r="24">
          <cell r="B24" t="str">
            <v>Sub-Total(A)</v>
          </cell>
          <cell r="E24">
            <v>557</v>
          </cell>
          <cell r="F24">
            <v>2185.4</v>
          </cell>
          <cell r="G24">
            <v>907</v>
          </cell>
          <cell r="H24">
            <v>592.01196989210382</v>
          </cell>
          <cell r="I24">
            <v>2322.770123881874</v>
          </cell>
          <cell r="J24">
            <v>964.01231003974544</v>
          </cell>
          <cell r="K24">
            <v>1292.9314679379079</v>
          </cell>
          <cell r="L24">
            <v>0</v>
          </cell>
        </row>
        <row r="25">
          <cell r="A25" t="str">
            <v xml:space="preserve">b) </v>
          </cell>
          <cell r="B25" t="str">
            <v xml:space="preserve">Replacement of old Conductor with Rabbit on existing  11kV HT Lines </v>
          </cell>
          <cell r="C25" t="str">
            <v/>
          </cell>
          <cell r="E25">
            <v>752</v>
          </cell>
          <cell r="F25">
            <v>2199.4</v>
          </cell>
          <cell r="H25">
            <v>799.26930226007562</v>
          </cell>
          <cell r="I25">
            <v>2337.6501374877798</v>
          </cell>
          <cell r="K25">
            <v>1568.4597198739277</v>
          </cell>
          <cell r="L25">
            <v>0</v>
          </cell>
        </row>
        <row r="26">
          <cell r="A26">
            <v>1</v>
          </cell>
          <cell r="B26" t="str">
            <v>Dismantling of existing Conductor (Dog / Rabbit / Weasel / Squirrel / etc.)  and rewinding of dismantled conductor in wooden drum (to be arranged by the conductor at his own cost) and returning the dismantled conductor including storage handling, Insuranc</v>
          </cell>
          <cell r="C26" t="str">
            <v>CKm.</v>
          </cell>
          <cell r="D26" t="e">
            <v>#REF!</v>
          </cell>
        </row>
        <row r="27">
          <cell r="A27" t="str">
            <v/>
          </cell>
          <cell r="B27" t="str">
            <v>Stringing of Conductor</v>
          </cell>
          <cell r="E27">
            <v>6542</v>
          </cell>
          <cell r="F27">
            <v>7685.5</v>
          </cell>
          <cell r="G27">
            <v>24935</v>
          </cell>
          <cell r="H27">
            <v>6953.2177864167743</v>
          </cell>
          <cell r="I27">
            <v>8168.5960405848546</v>
          </cell>
          <cell r="J27">
            <v>26502.367090232692</v>
          </cell>
          <cell r="K27">
            <v>13874.726972411439</v>
          </cell>
          <cell r="L27">
            <v>0</v>
          </cell>
        </row>
        <row r="28">
          <cell r="A28" t="str">
            <v>2(a)</v>
          </cell>
          <cell r="B28" t="str">
            <v>Laying out  and Sagging of ACSR/AAAC  Conductor , Mid point jointing , binding of conductor with pin insulator  including jupering etc. complete as per TS.</v>
          </cell>
          <cell r="C28" t="str">
            <v>CKm</v>
          </cell>
          <cell r="D28" t="e">
            <v>#REF!</v>
          </cell>
          <cell r="E28">
            <v>905</v>
          </cell>
          <cell r="F28">
            <v>943.6</v>
          </cell>
          <cell r="G28">
            <v>91</v>
          </cell>
          <cell r="H28">
            <v>961.88659381033028</v>
          </cell>
          <cell r="I28">
            <v>1002.9129170380417</v>
          </cell>
          <cell r="J28">
            <v>96.72008843838681</v>
          </cell>
          <cell r="K28">
            <v>687.17319976225292</v>
          </cell>
          <cell r="L28" t="e">
            <v>#REF!</v>
          </cell>
        </row>
        <row r="29">
          <cell r="A29" t="str">
            <v>2(b)</v>
          </cell>
          <cell r="B29" t="str">
            <v>Laying out  and Sagging of guard wire including lacing complete along the line and at crossings as per approved drawings and TS/REC construction statndard and spoecification.</v>
          </cell>
          <cell r="C29" t="str">
            <v>Kg</v>
          </cell>
          <cell r="D29" t="e">
            <v>#REF!</v>
          </cell>
        </row>
        <row r="30">
          <cell r="A30" t="str">
            <v>2©</v>
          </cell>
          <cell r="B30" t="str">
            <v>Fixing &amp; fitting of Top Bracket / A-clamp, V cross arm, Top channel, Cross bracing, back clamp, support clamp, Guard Bracket, Earth clamp, back clamp, etc., including dismantling of existing items and disposing off as per technical specification(Payment s</v>
          </cell>
          <cell r="C30" t="str">
            <v>MT</v>
          </cell>
          <cell r="D30" t="e">
            <v>#REF!</v>
          </cell>
          <cell r="E30">
            <v>320</v>
          </cell>
          <cell r="F30">
            <v>209.5</v>
          </cell>
          <cell r="G30">
            <v>91</v>
          </cell>
          <cell r="H30">
            <v>340.11459670641511</v>
          </cell>
          <cell r="I30">
            <v>222.66877503123115</v>
          </cell>
          <cell r="J30">
            <v>96.72008843838681</v>
          </cell>
          <cell r="K30">
            <v>219.83448672534436</v>
          </cell>
          <cell r="L30" t="e">
            <v>#REF!</v>
          </cell>
        </row>
        <row r="31">
          <cell r="A31" t="str">
            <v xml:space="preserve">2 (d) </v>
          </cell>
          <cell r="B31" t="str">
            <v>Fixing &amp; fitting of Disc insulator assembly with hard ware fitting on DP wherever necessary including dismantling of existing insulators and disposing off as per technical specification(Payment shall be made based on the sets of new Insulator installed)</v>
          </cell>
          <cell r="C31" t="str">
            <v>Set</v>
          </cell>
          <cell r="D31" t="e">
            <v>#REF!</v>
          </cell>
          <cell r="E31">
            <v>807</v>
          </cell>
          <cell r="F31">
            <v>419</v>
          </cell>
          <cell r="G31">
            <v>680</v>
          </cell>
          <cell r="H31">
            <v>857.72649856899068</v>
          </cell>
          <cell r="I31">
            <v>445.3375500624623</v>
          </cell>
          <cell r="J31">
            <v>722.7435180011322</v>
          </cell>
          <cell r="K31">
            <v>675.26918887752845</v>
          </cell>
          <cell r="L31" t="e">
            <v>#REF!</v>
          </cell>
        </row>
        <row r="32">
          <cell r="A32" t="str">
            <v xml:space="preserve">2 (e) </v>
          </cell>
          <cell r="B32" t="str">
            <v>Fixing &amp; fitting of Pin  insulator with pin including dismantling of existing insulators and disposing off as per technical specification(Payment shall be made based on the sets of new Insulator installed)</v>
          </cell>
          <cell r="C32" t="str">
            <v>Set</v>
          </cell>
          <cell r="D32" t="e">
            <v>#REF!</v>
          </cell>
        </row>
        <row r="33">
          <cell r="A33">
            <v>3</v>
          </cell>
          <cell r="B33" t="str">
            <v>Erection of Stay set  as per TS.</v>
          </cell>
          <cell r="C33" t="str">
            <v>Set</v>
          </cell>
          <cell r="D33" t="e">
            <v>#REF!</v>
          </cell>
        </row>
        <row r="34">
          <cell r="A34">
            <v>4</v>
          </cell>
          <cell r="B34" t="str">
            <v>Erection of Earthing</v>
          </cell>
          <cell r="E34">
            <v>1914</v>
          </cell>
          <cell r="F34">
            <v>1118.2</v>
          </cell>
          <cell r="G34">
            <v>1813</v>
          </cell>
          <cell r="H34">
            <v>2034.3104315502455</v>
          </cell>
          <cell r="I34">
            <v>1188.4879438659796</v>
          </cell>
          <cell r="J34">
            <v>1926.9617619647834</v>
          </cell>
          <cell r="K34">
            <v>1716.5867124603362</v>
          </cell>
          <cell r="L34">
            <v>0</v>
          </cell>
        </row>
        <row r="35">
          <cell r="A35" t="str">
            <v>(i)</v>
          </cell>
          <cell r="B35" t="str">
            <v>Coil type earthing as per TS.</v>
          </cell>
          <cell r="C35" t="str">
            <v>Set</v>
          </cell>
          <cell r="D35" t="e">
            <v>#REF!</v>
          </cell>
        </row>
        <row r="36">
          <cell r="A36" t="str">
            <v>(iii)</v>
          </cell>
          <cell r="B36" t="str">
            <v>Spike type earthing  of DP structure as per TS</v>
          </cell>
          <cell r="C36" t="str">
            <v>Set</v>
          </cell>
          <cell r="D36" t="e">
            <v>#REF!</v>
          </cell>
          <cell r="E36">
            <v>557</v>
          </cell>
          <cell r="F36">
            <v>2185.4</v>
          </cell>
          <cell r="G36">
            <v>907</v>
          </cell>
          <cell r="H36">
            <v>592.01196989210382</v>
          </cell>
          <cell r="I36">
            <v>2322.770123881874</v>
          </cell>
          <cell r="J36">
            <v>964.01231003974544</v>
          </cell>
          <cell r="K36">
            <v>1292.9314679379079</v>
          </cell>
          <cell r="L36" t="e">
            <v>#REF!</v>
          </cell>
        </row>
        <row r="37">
          <cell r="B37" t="str">
            <v>Sub-Total(E)</v>
          </cell>
          <cell r="E37">
            <v>752</v>
          </cell>
          <cell r="F37">
            <v>2199.4</v>
          </cell>
          <cell r="G37">
            <v>907</v>
          </cell>
          <cell r="H37">
            <v>799.26930226007562</v>
          </cell>
          <cell r="I37">
            <v>2337.6501374877798</v>
          </cell>
          <cell r="J37">
            <v>964.01231003974544</v>
          </cell>
          <cell r="K37">
            <v>1366.9772499292003</v>
          </cell>
          <cell r="L37">
            <v>0</v>
          </cell>
        </row>
        <row r="38">
          <cell r="A38" t="str">
            <v>c)</v>
          </cell>
          <cell r="B38" t="str">
            <v>ERECTION OF   POLE MOUNTED  DISTRIBUTION TRANSFORMERS</v>
          </cell>
          <cell r="E38">
            <v>696</v>
          </cell>
          <cell r="F38">
            <v>2571.4</v>
          </cell>
          <cell r="G38">
            <v>907</v>
          </cell>
          <cell r="H38">
            <v>739.74924783645292</v>
          </cell>
          <cell r="I38">
            <v>2733.0333561589873</v>
          </cell>
          <cell r="J38">
            <v>964.01231003974544</v>
          </cell>
          <cell r="K38">
            <v>1478.9316380117286</v>
          </cell>
          <cell r="L38">
            <v>0</v>
          </cell>
        </row>
        <row r="39">
          <cell r="A39">
            <v>1</v>
          </cell>
          <cell r="B39" t="str">
            <v xml:space="preserve">Installation of  Distribution Transformer alongwith  all  associated equipment , accessories and mounting arrangement viz M.S.galvanised items- channel &amp; Clamps for supporting transformer,  DO fuse, LA, transformer belting &amp; belting support, angle for LT </v>
          </cell>
          <cell r="C39" t="str">
            <v/>
          </cell>
          <cell r="E39">
            <v>800</v>
          </cell>
          <cell r="H39">
            <v>850.2864917660379</v>
          </cell>
          <cell r="K39">
            <v>850.2864917660379</v>
          </cell>
          <cell r="L39">
            <v>0</v>
          </cell>
        </row>
        <row r="40">
          <cell r="A40" t="str">
            <v xml:space="preserve">a) </v>
          </cell>
          <cell r="B40" t="str">
            <v>25 KVA (1 phase)</v>
          </cell>
          <cell r="C40" t="str">
            <v>No.</v>
          </cell>
          <cell r="D40" t="e">
            <v>#REF!</v>
          </cell>
        </row>
        <row r="41">
          <cell r="A41" t="str">
            <v>c)</v>
          </cell>
          <cell r="B41" t="str">
            <v xml:space="preserve">16 KVA(1 phase) </v>
          </cell>
          <cell r="C41" t="str">
            <v>No.</v>
          </cell>
          <cell r="D41" t="e">
            <v>#REF!</v>
          </cell>
          <cell r="E41">
            <v>6542</v>
          </cell>
          <cell r="F41">
            <v>7685.5</v>
          </cell>
          <cell r="G41">
            <v>24935</v>
          </cell>
          <cell r="H41">
            <v>6953.2177864167743</v>
          </cell>
          <cell r="I41">
            <v>8168.5960405848546</v>
          </cell>
          <cell r="J41">
            <v>26502.367090232692</v>
          </cell>
          <cell r="K41">
            <v>13874.726972411439</v>
          </cell>
          <cell r="L41" t="e">
            <v>#REF!</v>
          </cell>
        </row>
        <row r="42">
          <cell r="B42" t="str">
            <v>Sub-Total(F)</v>
          </cell>
          <cell r="E42">
            <v>905</v>
          </cell>
          <cell r="F42">
            <v>943.6</v>
          </cell>
          <cell r="G42">
            <v>91</v>
          </cell>
          <cell r="H42">
            <v>961.88659381033028</v>
          </cell>
          <cell r="I42">
            <v>1002.9129170380417</v>
          </cell>
          <cell r="J42">
            <v>96.72008843838681</v>
          </cell>
          <cell r="K42">
            <v>687.17319976225292</v>
          </cell>
          <cell r="L42">
            <v>0</v>
          </cell>
        </row>
        <row r="43">
          <cell r="A43" t="str">
            <v>G</v>
          </cell>
          <cell r="B43" t="str">
            <v>Railway Crossing (2 Nos.)</v>
          </cell>
          <cell r="C43" t="str">
            <v/>
          </cell>
        </row>
        <row r="44">
          <cell r="A44" t="str">
            <v/>
          </cell>
          <cell r="B44" t="str">
            <v xml:space="preserve">Erection of 11 kV Railway Crossings as per TS. This includes supply of all  items required for Railway crossings including GI pipe , XLPE insulated steel armoured cable, outdoor type end terminating kit for 11 kV Railway Crossing. </v>
          </cell>
          <cell r="C44" t="str">
            <v>Nos</v>
          </cell>
          <cell r="D44" t="e">
            <v>#REF!</v>
          </cell>
          <cell r="E44">
            <v>320</v>
          </cell>
          <cell r="F44">
            <v>209.5</v>
          </cell>
          <cell r="G44">
            <v>91</v>
          </cell>
          <cell r="H44">
            <v>340.11459670641511</v>
          </cell>
          <cell r="I44">
            <v>222.66877503123115</v>
          </cell>
          <cell r="J44">
            <v>96.72008843838681</v>
          </cell>
          <cell r="K44">
            <v>219.83448672534436</v>
          </cell>
          <cell r="L44" t="e">
            <v>#REF!</v>
          </cell>
        </row>
        <row r="45">
          <cell r="B45" t="str">
            <v>Sub-Total (G)</v>
          </cell>
          <cell r="D45" t="e">
            <v>#REF!</v>
          </cell>
          <cell r="E45">
            <v>807</v>
          </cell>
          <cell r="F45">
            <v>419</v>
          </cell>
          <cell r="G45">
            <v>680</v>
          </cell>
          <cell r="H45">
            <v>857.72649856899068</v>
          </cell>
          <cell r="I45">
            <v>445.3375500624623</v>
          </cell>
          <cell r="J45">
            <v>722.7435180011322</v>
          </cell>
          <cell r="K45">
            <v>675.26918887752845</v>
          </cell>
          <cell r="L45" t="e">
            <v>#REF!</v>
          </cell>
        </row>
        <row r="46">
          <cell r="A46" t="str">
            <v>H</v>
          </cell>
          <cell r="B46" t="str">
            <v xml:space="preserve">SERVICE CONNECTIONS </v>
          </cell>
          <cell r="C46" t="str">
            <v/>
          </cell>
          <cell r="D46" t="e">
            <v>#REF!</v>
          </cell>
          <cell r="E46">
            <v>807</v>
          </cell>
          <cell r="F46">
            <v>419</v>
          </cell>
          <cell r="G46">
            <v>680</v>
          </cell>
          <cell r="H46">
            <v>857.72649856899068</v>
          </cell>
          <cell r="I46">
            <v>445.3375500624623</v>
          </cell>
          <cell r="J46">
            <v>722.7435180011322</v>
          </cell>
          <cell r="K46">
            <v>675.26918887752845</v>
          </cell>
          <cell r="L46" t="e">
            <v>#REF!</v>
          </cell>
        </row>
        <row r="47">
          <cell r="A47">
            <v>1</v>
          </cell>
          <cell r="B47" t="str">
            <v>Erection of service connection for BPL consumers as per TS. This includes supply of all remaining items required for service connection except PVC cable, energy meter and piercing type connector for ABC which have been considered separately as supply item</v>
          </cell>
          <cell r="C47" t="str">
            <v>No.</v>
          </cell>
          <cell r="D47" t="e">
            <v>#REF!</v>
          </cell>
        </row>
        <row r="48">
          <cell r="B48" t="str">
            <v>Sub-Total(H)</v>
          </cell>
        </row>
        <row r="49">
          <cell r="A49" t="str">
            <v>I</v>
          </cell>
          <cell r="B49" t="str">
            <v>Other Items</v>
          </cell>
          <cell r="E49">
            <v>1914</v>
          </cell>
          <cell r="F49">
            <v>1118.2</v>
          </cell>
          <cell r="G49">
            <v>1813</v>
          </cell>
          <cell r="H49">
            <v>2034.3104315502455</v>
          </cell>
          <cell r="I49">
            <v>1188.4879438659796</v>
          </cell>
          <cell r="J49">
            <v>1926.9617619647834</v>
          </cell>
          <cell r="K49">
            <v>1716.5867124603362</v>
          </cell>
          <cell r="L49">
            <v>0</v>
          </cell>
        </row>
        <row r="50">
          <cell r="A50" t="str">
            <v>i)</v>
          </cell>
          <cell r="B50" t="str">
            <v xml:space="preserve"> Line sectionalisers , 3 Pole 200 Amp.as per TS</v>
          </cell>
          <cell r="C50" t="str">
            <v>Set</v>
          </cell>
          <cell r="D50" t="e">
            <v>#REF!</v>
          </cell>
        </row>
        <row r="51">
          <cell r="A51" t="str">
            <v/>
          </cell>
          <cell r="B51" t="str">
            <v>Sub-Total (I)</v>
          </cell>
        </row>
        <row r="52">
          <cell r="B52" t="str">
            <v>Grand Total</v>
          </cell>
          <cell r="L52" t="e">
            <v>#REF!</v>
          </cell>
        </row>
        <row r="53">
          <cell r="B53" t="str">
            <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1-b"/>
      <sheetName val="D-1a"/>
      <sheetName val="D2"/>
      <sheetName val="D-3"/>
      <sheetName val="D-3 Detail"/>
      <sheetName val="D- 4"/>
      <sheetName val="D-5"/>
      <sheetName val="D-5 Revise1609"/>
      <sheetName val="data usm"/>
      <sheetName val="EDWise"/>
      <sheetName val="Inputs"/>
      <sheetName val="Divisions U R UR"/>
      <sheetName val="Annexure II "/>
      <sheetName val="Data base Feb 09"/>
      <sheetName val="MIDC DTC_129"/>
      <sheetName val=" fINAL as on 31.12.07 as per P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D-3 Detail"/>
    </sheetNames>
    <sheetDataSet>
      <sheetData sheetId="0">
        <row r="35">
          <cell r="I35">
            <v>63490.540060935658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35">
          <cell r="I35">
            <v>63490.540060935658</v>
          </cell>
        </row>
        <row r="44">
          <cell r="I44">
            <v>17654.636270525258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3.7"/>
    </sheetNames>
    <sheetDataSet>
      <sheetData sheetId="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Divisions U R UR"/>
      <sheetName val="Annexure II "/>
      <sheetName val="IDCCALHYD_GOO"/>
      <sheetName val="EDWise4_(7)"/>
      <sheetName val="EDWise4_(6)"/>
      <sheetName val="EDWise4_(5)"/>
      <sheetName val="EDWise4_(4)"/>
      <sheetName val="EDWise4_(3)"/>
      <sheetName val="EDWise4_(2)"/>
      <sheetName val="div_abtotal_011106_(3)"/>
      <sheetName val="EDWiseTotal_CAP_R&amp;M"/>
      <sheetName val="EDWise4_(8)"/>
      <sheetName val="Annexure A 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Divisions U R UR"/>
      <sheetName val="Annexure II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A 3.7"/>
      <sheetName val="C-5PHL Dn"/>
      <sheetName val="STN WISE EMR"/>
      <sheetName val="DLC"/>
      <sheetName val="ANEX-II"/>
      <sheetName val="Annexure A final"/>
      <sheetName val="Data base"/>
      <sheetName val="Cd"/>
      <sheetName val="THK"/>
      <sheetName val="CPIPE 1"/>
      <sheetName val="QTY"/>
      <sheetName val="Data base Feb 09"/>
      <sheetName val="04REL"/>
      <sheetName val="Form-C4"/>
      <sheetName val="B-13 Ex-works Rate- Dom"/>
      <sheetName val="ESIC_DEDN_"/>
      <sheetName val="Master data"/>
      <sheetName val="Inputs"/>
      <sheetName val="SUMMERY"/>
      <sheetName val="ED"/>
      <sheetName val="ESIC_CONTB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DWise"/>
    </sheetNames>
    <sheetDataSet>
      <sheetData sheetId="0"/>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Wise"/>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Total CAP R&amp;M"/>
      <sheetName val="EDWise4 (8)"/>
      <sheetName val="CE- Supply pkg A"/>
      <sheetName val="CE- Erection pkgA"/>
      <sheetName val="Data base"/>
    </sheetNames>
    <sheetDataSet>
      <sheetData sheetId="0"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A 3.7"/>
      <sheetName val="Data base Feb 09"/>
      <sheetName val="Ag L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 sheetId="1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Data base"/>
      <sheetName val="Inputs"/>
      <sheetName val="A 3.7"/>
      <sheetName val="04rel"/>
      <sheetName val="Data base Feb 09"/>
      <sheetName val="Form-C4"/>
      <sheetName val="STN WISE EMR"/>
      <sheetName val="Instructions"/>
      <sheetName val="spool"/>
      <sheetName val="Tender1"/>
      <sheetName val="Tender 2 issued  050309"/>
      <sheetName val="Annexure II  Tender wise (2)"/>
      <sheetName val="Version 4 Cost Breakup Detail"/>
      <sheetName val="ZCD"/>
      <sheetName val="Activity No (A) ( 12)  "/>
      <sheetName val="Form-A"/>
      <sheetName val="ANE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5.4 for bajrang (2)"/>
      <sheetName val="MenuSheet (2)"/>
      <sheetName val="MenuSheet"/>
      <sheetName val="5.4 for bajrang"/>
      <sheetName val="5.4 (2)"/>
      <sheetName val="5.4"/>
      <sheetName val="5.3"/>
    </sheetNames>
    <sheetDataSet>
      <sheetData sheetId="0"/>
      <sheetData sheetId="1">
        <row r="39">
          <cell r="A39" t="str">
            <v>Achalpur</v>
          </cell>
          <cell r="B39">
            <v>5</v>
          </cell>
          <cell r="C39" t="str">
            <v>Achalpur</v>
          </cell>
          <cell r="D39" t="str">
            <v>D</v>
          </cell>
          <cell r="E39" t="str">
            <v>V</v>
          </cell>
        </row>
        <row r="40">
          <cell r="A40" t="str">
            <v>Ahmednagar Rural</v>
          </cell>
          <cell r="B40">
            <v>5</v>
          </cell>
          <cell r="C40" t="str">
            <v xml:space="preserve">Ahmednagar Rural </v>
          </cell>
          <cell r="D40" t="str">
            <v>D</v>
          </cell>
          <cell r="E40" t="str">
            <v>N</v>
          </cell>
        </row>
        <row r="41">
          <cell r="A41" t="str">
            <v>Ahmednagar UCR</v>
          </cell>
          <cell r="B41">
            <v>5</v>
          </cell>
          <cell r="C41" t="str">
            <v>Ahmednagar UCR</v>
          </cell>
          <cell r="D41" t="str">
            <v>D</v>
          </cell>
          <cell r="E41" t="str">
            <v>N</v>
          </cell>
        </row>
        <row r="42">
          <cell r="A42" t="str">
            <v>Akluj</v>
          </cell>
          <cell r="B42">
            <v>5</v>
          </cell>
          <cell r="C42" t="str">
            <v>Akluj</v>
          </cell>
          <cell r="D42" t="str">
            <v>D</v>
          </cell>
          <cell r="E42" t="str">
            <v>W</v>
          </cell>
        </row>
        <row r="43">
          <cell r="A43" t="str">
            <v>Akola Rural</v>
          </cell>
          <cell r="B43">
            <v>5</v>
          </cell>
          <cell r="C43" t="str">
            <v>Akola R</v>
          </cell>
          <cell r="D43" t="str">
            <v>D</v>
          </cell>
          <cell r="E43" t="str">
            <v>V</v>
          </cell>
        </row>
        <row r="44">
          <cell r="A44" t="str">
            <v>Allapalli</v>
          </cell>
          <cell r="B44">
            <v>5</v>
          </cell>
          <cell r="C44" t="str">
            <v>Allapali</v>
          </cell>
          <cell r="D44" t="str">
            <v>D</v>
          </cell>
          <cell r="E44" t="str">
            <v>V</v>
          </cell>
        </row>
        <row r="45">
          <cell r="A45" t="str">
            <v>Ambejogai</v>
          </cell>
          <cell r="B45">
            <v>5</v>
          </cell>
          <cell r="C45" t="str">
            <v>Ambejogai</v>
          </cell>
          <cell r="D45" t="str">
            <v>D</v>
          </cell>
          <cell r="E45" t="str">
            <v>M</v>
          </cell>
        </row>
        <row r="46">
          <cell r="A46" t="str">
            <v>Amravati Rural</v>
          </cell>
          <cell r="B46">
            <v>5</v>
          </cell>
          <cell r="C46" t="str">
            <v>Amravati R</v>
          </cell>
          <cell r="D46" t="str">
            <v>D</v>
          </cell>
          <cell r="E46" t="str">
            <v>V</v>
          </cell>
        </row>
        <row r="47">
          <cell r="A47" t="str">
            <v>Amravati Urban</v>
          </cell>
          <cell r="B47">
            <v>5</v>
          </cell>
          <cell r="C47" t="str">
            <v>Amravati U</v>
          </cell>
          <cell r="D47" t="str">
            <v>D</v>
          </cell>
          <cell r="E47" t="str">
            <v>V</v>
          </cell>
        </row>
        <row r="48">
          <cell r="A48" t="str">
            <v>Arvi</v>
          </cell>
          <cell r="B48">
            <v>5</v>
          </cell>
          <cell r="C48" t="str">
            <v>Arvi</v>
          </cell>
          <cell r="D48" t="str">
            <v>D</v>
          </cell>
          <cell r="E48" t="str">
            <v>V</v>
          </cell>
        </row>
        <row r="49">
          <cell r="A49" t="str">
            <v>Aurangabad Rural</v>
          </cell>
          <cell r="B49">
            <v>5</v>
          </cell>
          <cell r="C49" t="str">
            <v>Aurangabad -R</v>
          </cell>
          <cell r="D49" t="str">
            <v>D</v>
          </cell>
          <cell r="E49" t="str">
            <v>M</v>
          </cell>
        </row>
        <row r="50">
          <cell r="A50" t="str">
            <v>Ballarshah</v>
          </cell>
          <cell r="B50">
            <v>5</v>
          </cell>
          <cell r="C50" t="str">
            <v>Ballarshah</v>
          </cell>
          <cell r="D50" t="str">
            <v>D</v>
          </cell>
          <cell r="E50" t="str">
            <v>V</v>
          </cell>
        </row>
        <row r="51">
          <cell r="A51" t="str">
            <v>Baramati</v>
          </cell>
          <cell r="B51">
            <v>5</v>
          </cell>
          <cell r="C51" t="str">
            <v>Baramati</v>
          </cell>
          <cell r="D51" t="str">
            <v>D</v>
          </cell>
          <cell r="E51" t="str">
            <v>W</v>
          </cell>
        </row>
        <row r="52">
          <cell r="A52" t="str">
            <v>Barshi</v>
          </cell>
          <cell r="B52">
            <v>5</v>
          </cell>
          <cell r="C52" t="str">
            <v>Barshi</v>
          </cell>
          <cell r="D52" t="str">
            <v>D</v>
          </cell>
          <cell r="E52" t="str">
            <v>W</v>
          </cell>
        </row>
        <row r="53">
          <cell r="A53" t="str">
            <v>Beed</v>
          </cell>
          <cell r="B53">
            <v>5</v>
          </cell>
          <cell r="C53" t="str">
            <v>Beed</v>
          </cell>
          <cell r="D53" t="str">
            <v>D</v>
          </cell>
          <cell r="E53" t="str">
            <v>M</v>
          </cell>
        </row>
        <row r="54">
          <cell r="A54" t="str">
            <v>Bhandara</v>
          </cell>
          <cell r="B54">
            <v>5</v>
          </cell>
          <cell r="C54" t="str">
            <v>Bhandara</v>
          </cell>
          <cell r="D54" t="str">
            <v>D</v>
          </cell>
          <cell r="E54" t="str">
            <v>V</v>
          </cell>
        </row>
        <row r="55">
          <cell r="A55" t="str">
            <v>Bhokar</v>
          </cell>
          <cell r="B55">
            <v>5</v>
          </cell>
          <cell r="C55" t="str">
            <v>Bhokar</v>
          </cell>
          <cell r="D55" t="str">
            <v>D</v>
          </cell>
          <cell r="E55" t="str">
            <v>M</v>
          </cell>
        </row>
        <row r="56">
          <cell r="A56" t="str">
            <v>Bhosari</v>
          </cell>
          <cell r="B56">
            <v>5</v>
          </cell>
          <cell r="C56" t="str">
            <v>Bhosari</v>
          </cell>
          <cell r="D56" t="str">
            <v>D</v>
          </cell>
          <cell r="E56" t="str">
            <v>W</v>
          </cell>
        </row>
        <row r="57">
          <cell r="A57" t="str">
            <v>Buldhana</v>
          </cell>
          <cell r="B57">
            <v>5</v>
          </cell>
          <cell r="C57" t="str">
            <v>Bhulbana</v>
          </cell>
          <cell r="D57" t="str">
            <v>D</v>
          </cell>
          <cell r="E57" t="str">
            <v>V</v>
          </cell>
        </row>
        <row r="58">
          <cell r="A58" t="str">
            <v>Bhusawal U&amp;R</v>
          </cell>
          <cell r="B58">
            <v>5</v>
          </cell>
          <cell r="C58" t="str">
            <v>Bhusawal</v>
          </cell>
          <cell r="D58" t="str">
            <v>D</v>
          </cell>
          <cell r="E58" t="str">
            <v>N</v>
          </cell>
        </row>
        <row r="59">
          <cell r="A59" t="str">
            <v>Bramhapuri</v>
          </cell>
          <cell r="B59">
            <v>5</v>
          </cell>
          <cell r="C59" t="str">
            <v>Bramhapuri</v>
          </cell>
          <cell r="D59" t="str">
            <v>D</v>
          </cell>
          <cell r="E59" t="str">
            <v>V</v>
          </cell>
        </row>
        <row r="60">
          <cell r="A60" t="str">
            <v>Bund Garden</v>
          </cell>
          <cell r="B60">
            <v>5</v>
          </cell>
          <cell r="C60" t="str">
            <v>Bundgarden</v>
          </cell>
          <cell r="D60" t="str">
            <v>D</v>
          </cell>
          <cell r="E60" t="str">
            <v>W</v>
          </cell>
        </row>
        <row r="61">
          <cell r="A61" t="str">
            <v>Chalisgaon</v>
          </cell>
          <cell r="B61">
            <v>5</v>
          </cell>
          <cell r="C61" t="str">
            <v>Chalisgaon</v>
          </cell>
          <cell r="D61" t="str">
            <v>D</v>
          </cell>
          <cell r="E61" t="str">
            <v>N</v>
          </cell>
        </row>
        <row r="62">
          <cell r="A62" t="str">
            <v>Chandrapur</v>
          </cell>
          <cell r="B62">
            <v>5</v>
          </cell>
          <cell r="C62" t="str">
            <v>Chandrapur</v>
          </cell>
          <cell r="D62" t="str">
            <v>D</v>
          </cell>
          <cell r="E62" t="str">
            <v>V</v>
          </cell>
        </row>
        <row r="63">
          <cell r="A63" t="str">
            <v>Chandwad</v>
          </cell>
          <cell r="B63">
            <v>5</v>
          </cell>
          <cell r="C63" t="str">
            <v>Chandwad</v>
          </cell>
          <cell r="D63" t="str">
            <v>D</v>
          </cell>
          <cell r="E63" t="str">
            <v>N</v>
          </cell>
        </row>
        <row r="64">
          <cell r="A64" t="str">
            <v>Chiplun</v>
          </cell>
          <cell r="B64">
            <v>5</v>
          </cell>
          <cell r="C64" t="str">
            <v>Chiplun</v>
          </cell>
          <cell r="D64" t="str">
            <v>D</v>
          </cell>
          <cell r="E64" t="str">
            <v>K</v>
          </cell>
        </row>
        <row r="65">
          <cell r="A65" t="str">
            <v>Congress Nagar</v>
          </cell>
          <cell r="B65">
            <v>5</v>
          </cell>
          <cell r="C65" t="str">
            <v>Congress Nagar</v>
          </cell>
          <cell r="D65" t="str">
            <v>D</v>
          </cell>
          <cell r="E65" t="str">
            <v>V</v>
          </cell>
        </row>
        <row r="66">
          <cell r="A66" t="str">
            <v>Degloor</v>
          </cell>
          <cell r="B66">
            <v>5</v>
          </cell>
          <cell r="C66" t="str">
            <v>Degloor</v>
          </cell>
          <cell r="D66" t="str">
            <v>D</v>
          </cell>
          <cell r="E66" t="str">
            <v>M</v>
          </cell>
        </row>
        <row r="67">
          <cell r="A67" t="str">
            <v>Dharangaon</v>
          </cell>
          <cell r="B67">
            <v>5</v>
          </cell>
          <cell r="C67" t="str">
            <v>Dharangaon</v>
          </cell>
          <cell r="D67" t="str">
            <v>D</v>
          </cell>
          <cell r="E67" t="str">
            <v>N</v>
          </cell>
        </row>
        <row r="68">
          <cell r="A68" t="str">
            <v xml:space="preserve">Dhule (R) </v>
          </cell>
          <cell r="B68">
            <v>5</v>
          </cell>
          <cell r="C68" t="str">
            <v>Dhule (R )</v>
          </cell>
          <cell r="D68" t="str">
            <v>D</v>
          </cell>
          <cell r="E68" t="str">
            <v>N</v>
          </cell>
        </row>
        <row r="69">
          <cell r="A69" t="str">
            <v>Dhule UCR</v>
          </cell>
          <cell r="B69">
            <v>5</v>
          </cell>
          <cell r="C69" t="str">
            <v>Dhule(UCR)</v>
          </cell>
          <cell r="D69" t="str">
            <v>D</v>
          </cell>
          <cell r="E69" t="str">
            <v>N</v>
          </cell>
        </row>
        <row r="70">
          <cell r="A70" t="str">
            <v>Dombivali U</v>
          </cell>
          <cell r="B70">
            <v>5</v>
          </cell>
          <cell r="C70" t="str">
            <v>Dombivali</v>
          </cell>
          <cell r="D70" t="str">
            <v>D</v>
          </cell>
          <cell r="E70" t="str">
            <v>K</v>
          </cell>
        </row>
        <row r="71">
          <cell r="A71" t="str">
            <v>Dondaicha</v>
          </cell>
          <cell r="B71">
            <v>5</v>
          </cell>
          <cell r="C71" t="str">
            <v>Dondaicha</v>
          </cell>
          <cell r="D71" t="str">
            <v>D</v>
          </cell>
          <cell r="E71" t="str">
            <v>N</v>
          </cell>
        </row>
        <row r="72">
          <cell r="A72" t="str">
            <v>Gadchiroli</v>
          </cell>
          <cell r="B72">
            <v>5</v>
          </cell>
          <cell r="C72" t="str">
            <v>Gadchiroli</v>
          </cell>
          <cell r="D72" t="str">
            <v>D</v>
          </cell>
          <cell r="E72" t="str">
            <v>V</v>
          </cell>
        </row>
        <row r="73">
          <cell r="A73" t="str">
            <v>Gadhinglaj</v>
          </cell>
          <cell r="B73">
            <v>5</v>
          </cell>
          <cell r="C73" t="str">
            <v>Gadhinglaj</v>
          </cell>
          <cell r="D73" t="str">
            <v>D</v>
          </cell>
          <cell r="E73" t="str">
            <v>W</v>
          </cell>
        </row>
        <row r="74">
          <cell r="A74" t="str">
            <v>Gondia</v>
          </cell>
          <cell r="B74">
            <v>5</v>
          </cell>
          <cell r="C74" t="str">
            <v>Gondia</v>
          </cell>
          <cell r="D74" t="str">
            <v>D</v>
          </cell>
          <cell r="E74" t="str">
            <v>V</v>
          </cell>
        </row>
        <row r="75">
          <cell r="A75" t="str">
            <v>Goregaon</v>
          </cell>
          <cell r="B75">
            <v>5</v>
          </cell>
          <cell r="C75" t="str">
            <v>Goregaon</v>
          </cell>
          <cell r="D75" t="str">
            <v>D</v>
          </cell>
          <cell r="E75" t="str">
            <v>K</v>
          </cell>
        </row>
        <row r="76">
          <cell r="A76" t="str">
            <v>Hinganghat</v>
          </cell>
          <cell r="B76">
            <v>5</v>
          </cell>
          <cell r="C76" t="str">
            <v>Hinganghat</v>
          </cell>
          <cell r="D76" t="str">
            <v>D</v>
          </cell>
          <cell r="E76" t="str">
            <v>V</v>
          </cell>
        </row>
        <row r="77">
          <cell r="A77" t="str">
            <v>Hingoli</v>
          </cell>
          <cell r="B77">
            <v>5</v>
          </cell>
          <cell r="C77" t="str">
            <v>Hingoli</v>
          </cell>
          <cell r="D77" t="str">
            <v>D</v>
          </cell>
          <cell r="E77" t="str">
            <v>M</v>
          </cell>
        </row>
        <row r="78">
          <cell r="A78" t="str">
            <v>Ichalkaranji</v>
          </cell>
          <cell r="B78">
            <v>5</v>
          </cell>
          <cell r="C78" t="str">
            <v>Ichalkaranji</v>
          </cell>
          <cell r="D78" t="str">
            <v>D</v>
          </cell>
          <cell r="E78" t="str">
            <v>W</v>
          </cell>
        </row>
        <row r="79">
          <cell r="A79" t="str">
            <v>Islampur</v>
          </cell>
          <cell r="B79">
            <v>5</v>
          </cell>
          <cell r="C79" t="str">
            <v>Islampur</v>
          </cell>
          <cell r="D79" t="str">
            <v>D</v>
          </cell>
          <cell r="E79" t="str">
            <v>W</v>
          </cell>
        </row>
        <row r="80">
          <cell r="A80" t="str">
            <v>Jalgaon UCR</v>
          </cell>
          <cell r="B80">
            <v>5</v>
          </cell>
          <cell r="C80" t="str">
            <v>Jalgaon</v>
          </cell>
          <cell r="D80" t="str">
            <v>D</v>
          </cell>
          <cell r="E80" t="str">
            <v>N</v>
          </cell>
        </row>
        <row r="81">
          <cell r="A81" t="str">
            <v>Jalna I</v>
          </cell>
          <cell r="B81">
            <v>5</v>
          </cell>
          <cell r="C81" t="str">
            <v>Jalna I</v>
          </cell>
          <cell r="D81" t="str">
            <v>D</v>
          </cell>
          <cell r="E81" t="str">
            <v>M</v>
          </cell>
        </row>
        <row r="82">
          <cell r="A82" t="str">
            <v>Jalna II</v>
          </cell>
          <cell r="B82">
            <v>5</v>
          </cell>
          <cell r="C82" t="str">
            <v>Jalna-II</v>
          </cell>
          <cell r="D82" t="str">
            <v>D</v>
          </cell>
          <cell r="E82" t="str">
            <v>M</v>
          </cell>
        </row>
        <row r="83">
          <cell r="A83" t="str">
            <v>Jaysingpur</v>
          </cell>
          <cell r="B83">
            <v>5</v>
          </cell>
          <cell r="C83" t="str">
            <v>Jaysingpur</v>
          </cell>
          <cell r="D83" t="str">
            <v>D</v>
          </cell>
          <cell r="E83" t="str">
            <v>W</v>
          </cell>
        </row>
        <row r="84">
          <cell r="A84" t="str">
            <v>Kalwa</v>
          </cell>
          <cell r="B84">
            <v>5</v>
          </cell>
          <cell r="C84" t="str">
            <v>Kalwa</v>
          </cell>
          <cell r="D84" t="str">
            <v>D</v>
          </cell>
          <cell r="E84" t="str">
            <v>K</v>
          </cell>
        </row>
        <row r="85">
          <cell r="A85" t="str">
            <v>Kalyan R</v>
          </cell>
          <cell r="B85">
            <v>5</v>
          </cell>
          <cell r="C85" t="str">
            <v>Kalyan ( R )</v>
          </cell>
          <cell r="D85" t="str">
            <v>D</v>
          </cell>
          <cell r="E85" t="str">
            <v>K</v>
          </cell>
        </row>
        <row r="86">
          <cell r="A86" t="str">
            <v>Kalyan East</v>
          </cell>
          <cell r="B86">
            <v>5</v>
          </cell>
          <cell r="C86" t="str">
            <v>Kalyan East</v>
          </cell>
          <cell r="D86" t="str">
            <v>D</v>
          </cell>
          <cell r="E86" t="str">
            <v>K</v>
          </cell>
        </row>
        <row r="87">
          <cell r="A87" t="str">
            <v>Kankavali</v>
          </cell>
          <cell r="B87">
            <v>5</v>
          </cell>
          <cell r="C87" t="str">
            <v>Kankavali</v>
          </cell>
          <cell r="D87" t="str">
            <v>D</v>
          </cell>
          <cell r="E87" t="str">
            <v>K</v>
          </cell>
        </row>
        <row r="88">
          <cell r="A88" t="str">
            <v>Kannad</v>
          </cell>
          <cell r="B88">
            <v>5</v>
          </cell>
          <cell r="C88" t="str">
            <v>Kannad</v>
          </cell>
          <cell r="D88" t="str">
            <v>D</v>
          </cell>
          <cell r="E88" t="str">
            <v>M</v>
          </cell>
        </row>
        <row r="89">
          <cell r="A89" t="str">
            <v>Karad</v>
          </cell>
          <cell r="B89">
            <v>5</v>
          </cell>
          <cell r="C89" t="str">
            <v>Karad</v>
          </cell>
          <cell r="D89" t="str">
            <v>D</v>
          </cell>
          <cell r="E89" t="str">
            <v>W</v>
          </cell>
        </row>
        <row r="90">
          <cell r="A90" t="str">
            <v>Karjat</v>
          </cell>
          <cell r="B90">
            <v>5</v>
          </cell>
          <cell r="C90" t="str">
            <v>Karjat</v>
          </cell>
          <cell r="D90" t="str">
            <v>D</v>
          </cell>
          <cell r="E90" t="str">
            <v>N</v>
          </cell>
        </row>
        <row r="91">
          <cell r="A91" t="str">
            <v>Katol</v>
          </cell>
          <cell r="B91">
            <v>5</v>
          </cell>
          <cell r="C91" t="str">
            <v>Katol</v>
          </cell>
          <cell r="D91" t="str">
            <v>D</v>
          </cell>
          <cell r="E91" t="str">
            <v>V</v>
          </cell>
        </row>
        <row r="92">
          <cell r="A92" t="str">
            <v>Kedgaon</v>
          </cell>
          <cell r="B92">
            <v>5</v>
          </cell>
          <cell r="C92" t="str">
            <v>Kedgaon</v>
          </cell>
          <cell r="D92" t="str">
            <v>D</v>
          </cell>
          <cell r="E92" t="str">
            <v>W</v>
          </cell>
        </row>
        <row r="93">
          <cell r="A93" t="str">
            <v>Khamgaon</v>
          </cell>
          <cell r="B93">
            <v>5</v>
          </cell>
          <cell r="C93" t="str">
            <v>Khamgaon</v>
          </cell>
          <cell r="D93" t="str">
            <v>D</v>
          </cell>
          <cell r="E93" t="str">
            <v>V</v>
          </cell>
        </row>
        <row r="94">
          <cell r="A94" t="str">
            <v>Kolhapur Rural I</v>
          </cell>
          <cell r="B94">
            <v>5</v>
          </cell>
          <cell r="C94" t="str">
            <v>Kolhapur R-I</v>
          </cell>
          <cell r="D94" t="str">
            <v>D</v>
          </cell>
          <cell r="E94" t="str">
            <v>W</v>
          </cell>
        </row>
        <row r="95">
          <cell r="A95" t="str">
            <v>Kolhapur R II</v>
          </cell>
          <cell r="B95">
            <v>5</v>
          </cell>
          <cell r="C95" t="str">
            <v>Kolhapur R-II</v>
          </cell>
          <cell r="D95" t="str">
            <v>D</v>
          </cell>
          <cell r="E95" t="str">
            <v>W</v>
          </cell>
        </row>
        <row r="96">
          <cell r="A96" t="str">
            <v>Kolhapur U</v>
          </cell>
          <cell r="B96">
            <v>5</v>
          </cell>
          <cell r="C96" t="str">
            <v>Kolhapur -U</v>
          </cell>
          <cell r="D96" t="str">
            <v>D</v>
          </cell>
          <cell r="E96" t="str">
            <v>W</v>
          </cell>
        </row>
        <row r="97">
          <cell r="A97" t="str">
            <v>Kothrud</v>
          </cell>
          <cell r="B97">
            <v>5</v>
          </cell>
          <cell r="C97" t="str">
            <v>Kothrud</v>
          </cell>
          <cell r="D97" t="str">
            <v>D</v>
          </cell>
          <cell r="E97" t="str">
            <v>W</v>
          </cell>
        </row>
        <row r="98">
          <cell r="A98" t="str">
            <v>Kudal</v>
          </cell>
          <cell r="B98">
            <v>5</v>
          </cell>
          <cell r="C98" t="str">
            <v>Kudal</v>
          </cell>
          <cell r="D98" t="str">
            <v>D</v>
          </cell>
          <cell r="E98" t="str">
            <v>K</v>
          </cell>
        </row>
        <row r="99">
          <cell r="A99" t="str">
            <v>Latur</v>
          </cell>
          <cell r="B99">
            <v>5</v>
          </cell>
          <cell r="C99" t="str">
            <v>Latur</v>
          </cell>
          <cell r="D99" t="str">
            <v>D</v>
          </cell>
          <cell r="E99" t="str">
            <v>M</v>
          </cell>
        </row>
        <row r="100">
          <cell r="A100" t="str">
            <v>Malegaon Rural</v>
          </cell>
          <cell r="B100">
            <v>5</v>
          </cell>
          <cell r="C100" t="str">
            <v>Malegaon -R</v>
          </cell>
          <cell r="D100" t="str">
            <v>D</v>
          </cell>
          <cell r="E100" t="str">
            <v>N</v>
          </cell>
        </row>
        <row r="101">
          <cell r="A101" t="str">
            <v>Malegaon UCR</v>
          </cell>
          <cell r="B101">
            <v>5</v>
          </cell>
          <cell r="C101" t="str">
            <v>Malegaon -UCR</v>
          </cell>
          <cell r="D101" t="str">
            <v>D</v>
          </cell>
          <cell r="E101" t="str">
            <v>N</v>
          </cell>
        </row>
        <row r="102">
          <cell r="A102" t="str">
            <v>Malkapur</v>
          </cell>
          <cell r="B102">
            <v>5</v>
          </cell>
          <cell r="C102" t="str">
            <v>Malkapur</v>
          </cell>
          <cell r="D102" t="str">
            <v>D</v>
          </cell>
          <cell r="E102" t="str">
            <v>V</v>
          </cell>
        </row>
        <row r="103">
          <cell r="A103" t="str">
            <v>Manchar</v>
          </cell>
          <cell r="B103">
            <v>5</v>
          </cell>
          <cell r="C103" t="str">
            <v>Manchar</v>
          </cell>
          <cell r="D103" t="str">
            <v>D</v>
          </cell>
          <cell r="E103" t="str">
            <v>W</v>
          </cell>
        </row>
        <row r="104">
          <cell r="A104" t="str">
            <v>MIDC Nagpur</v>
          </cell>
          <cell r="B104">
            <v>5</v>
          </cell>
          <cell r="C104" t="str">
            <v>MIDC Nagpur</v>
          </cell>
          <cell r="D104" t="str">
            <v>D</v>
          </cell>
          <cell r="E104" t="str">
            <v>V</v>
          </cell>
        </row>
        <row r="105">
          <cell r="A105" t="str">
            <v>Morshi</v>
          </cell>
          <cell r="B105">
            <v>5</v>
          </cell>
          <cell r="C105" t="str">
            <v>Morshi</v>
          </cell>
          <cell r="D105" t="str">
            <v>D</v>
          </cell>
          <cell r="E105" t="str">
            <v>V</v>
          </cell>
        </row>
        <row r="106">
          <cell r="A106" t="str">
            <v>Mulshi</v>
          </cell>
          <cell r="B106">
            <v>5</v>
          </cell>
          <cell r="C106" t="str">
            <v>Mulshi</v>
          </cell>
          <cell r="D106" t="str">
            <v>D</v>
          </cell>
          <cell r="E106" t="str">
            <v>W</v>
          </cell>
        </row>
        <row r="107">
          <cell r="A107" t="str">
            <v>Nagar Road</v>
          </cell>
          <cell r="B107">
            <v>5</v>
          </cell>
          <cell r="C107" t="str">
            <v>Nagar Road</v>
          </cell>
          <cell r="D107" t="str">
            <v>D</v>
          </cell>
          <cell r="E107" t="str">
            <v>W</v>
          </cell>
        </row>
        <row r="108">
          <cell r="A108" t="str">
            <v>Nagpur Dn. I</v>
          </cell>
          <cell r="B108">
            <v>5</v>
          </cell>
          <cell r="C108" t="str">
            <v>Nagpur I</v>
          </cell>
          <cell r="D108" t="str">
            <v>D</v>
          </cell>
          <cell r="E108" t="str">
            <v>V</v>
          </cell>
        </row>
        <row r="109">
          <cell r="A109" t="str">
            <v>Nagpur Division II</v>
          </cell>
          <cell r="B109">
            <v>5</v>
          </cell>
          <cell r="C109" t="str">
            <v>Nagpur-II</v>
          </cell>
          <cell r="D109" t="str">
            <v>D</v>
          </cell>
          <cell r="E109" t="str">
            <v>V</v>
          </cell>
        </row>
        <row r="110">
          <cell r="A110" t="str">
            <v>Nanded</v>
          </cell>
          <cell r="B110">
            <v>5</v>
          </cell>
          <cell r="C110" t="str">
            <v>Nanded</v>
          </cell>
          <cell r="D110" t="str">
            <v>D</v>
          </cell>
          <cell r="E110" t="str">
            <v>M</v>
          </cell>
        </row>
        <row r="111">
          <cell r="A111" t="str">
            <v>Nandurbar</v>
          </cell>
          <cell r="B111">
            <v>5</v>
          </cell>
          <cell r="C111" t="str">
            <v>Nandurbar</v>
          </cell>
          <cell r="D111" t="str">
            <v>D</v>
          </cell>
          <cell r="E111" t="str">
            <v>N</v>
          </cell>
        </row>
        <row r="112">
          <cell r="A112" t="str">
            <v>Nashik Rural</v>
          </cell>
          <cell r="B112">
            <v>5</v>
          </cell>
          <cell r="C112" t="str">
            <v>Nashik -R</v>
          </cell>
          <cell r="D112" t="str">
            <v>D</v>
          </cell>
          <cell r="E112" t="str">
            <v>N</v>
          </cell>
        </row>
        <row r="113">
          <cell r="A113" t="str">
            <v>Nashik Urban - I</v>
          </cell>
          <cell r="B113">
            <v>5</v>
          </cell>
          <cell r="C113" t="str">
            <v>Nashik U-I</v>
          </cell>
          <cell r="D113" t="str">
            <v>D</v>
          </cell>
          <cell r="E113" t="str">
            <v>N</v>
          </cell>
        </row>
        <row r="114">
          <cell r="A114" t="str">
            <v>Nashik Urban II</v>
          </cell>
          <cell r="B114">
            <v>5</v>
          </cell>
          <cell r="C114" t="str">
            <v>Nashik U-II</v>
          </cell>
          <cell r="D114" t="str">
            <v>D</v>
          </cell>
          <cell r="E114" t="str">
            <v>N</v>
          </cell>
        </row>
        <row r="115">
          <cell r="A115" t="str">
            <v>Nerul</v>
          </cell>
          <cell r="B115">
            <v>5</v>
          </cell>
          <cell r="C115" t="str">
            <v>Nerul</v>
          </cell>
          <cell r="D115" t="str">
            <v>D</v>
          </cell>
          <cell r="E115" t="str">
            <v>K</v>
          </cell>
        </row>
        <row r="116">
          <cell r="A116" t="str">
            <v>Nilanga</v>
          </cell>
          <cell r="B116">
            <v>5</v>
          </cell>
          <cell r="C116" t="str">
            <v>Nilanga</v>
          </cell>
          <cell r="D116" t="str">
            <v>D</v>
          </cell>
          <cell r="E116" t="str">
            <v>M</v>
          </cell>
        </row>
        <row r="117">
          <cell r="A117" t="str">
            <v>Osmanabad</v>
          </cell>
          <cell r="B117">
            <v>5</v>
          </cell>
          <cell r="C117" t="str">
            <v>Osmanabad</v>
          </cell>
          <cell r="D117" t="str">
            <v>D</v>
          </cell>
          <cell r="E117" t="str">
            <v>M</v>
          </cell>
        </row>
        <row r="118">
          <cell r="A118" t="str">
            <v>Pachora</v>
          </cell>
          <cell r="B118">
            <v>5</v>
          </cell>
          <cell r="C118" t="str">
            <v>Pachora</v>
          </cell>
          <cell r="D118" t="str">
            <v>D</v>
          </cell>
          <cell r="E118" t="str">
            <v>N</v>
          </cell>
        </row>
        <row r="119">
          <cell r="A119" t="str">
            <v>Padmavati</v>
          </cell>
          <cell r="B119">
            <v>5</v>
          </cell>
          <cell r="C119" t="str">
            <v>Padmavati</v>
          </cell>
          <cell r="D119" t="str">
            <v>D</v>
          </cell>
          <cell r="E119" t="str">
            <v>W</v>
          </cell>
        </row>
        <row r="120">
          <cell r="A120" t="str">
            <v>Palghar</v>
          </cell>
          <cell r="B120">
            <v>5</v>
          </cell>
          <cell r="C120" t="str">
            <v>Palghar</v>
          </cell>
          <cell r="D120" t="str">
            <v>D</v>
          </cell>
          <cell r="E120" t="str">
            <v>K</v>
          </cell>
        </row>
        <row r="121">
          <cell r="A121" t="str">
            <v>Pandharkawada</v>
          </cell>
          <cell r="B121">
            <v>5</v>
          </cell>
          <cell r="C121" t="str">
            <v>Pandharkawada</v>
          </cell>
          <cell r="D121" t="str">
            <v>D</v>
          </cell>
          <cell r="E121" t="str">
            <v>V</v>
          </cell>
        </row>
        <row r="122">
          <cell r="A122" t="str">
            <v>Pandharpur</v>
          </cell>
          <cell r="B122">
            <v>5</v>
          </cell>
          <cell r="C122" t="str">
            <v>Pandharpur</v>
          </cell>
          <cell r="D122" t="str">
            <v>D</v>
          </cell>
          <cell r="E122" t="str">
            <v>W</v>
          </cell>
        </row>
        <row r="123">
          <cell r="A123" t="str">
            <v>Panvel Rural</v>
          </cell>
          <cell r="B123">
            <v>5</v>
          </cell>
          <cell r="C123" t="str">
            <v>Panvel -R</v>
          </cell>
          <cell r="D123" t="str">
            <v>D</v>
          </cell>
          <cell r="E123" t="str">
            <v>K</v>
          </cell>
        </row>
        <row r="124">
          <cell r="A124" t="str">
            <v>Panvel U</v>
          </cell>
          <cell r="B124">
            <v>5</v>
          </cell>
          <cell r="C124" t="str">
            <v>Panvel U</v>
          </cell>
          <cell r="D124" t="str">
            <v>D</v>
          </cell>
          <cell r="E124" t="str">
            <v>K</v>
          </cell>
        </row>
        <row r="125">
          <cell r="A125" t="str">
            <v>Parbhani</v>
          </cell>
          <cell r="B125">
            <v>5</v>
          </cell>
          <cell r="C125" t="str">
            <v>Parbhani</v>
          </cell>
          <cell r="D125" t="str">
            <v>D</v>
          </cell>
          <cell r="E125" t="str">
            <v>M</v>
          </cell>
        </row>
        <row r="126">
          <cell r="A126" t="str">
            <v>Parvati</v>
          </cell>
          <cell r="B126">
            <v>5</v>
          </cell>
          <cell r="C126" t="str">
            <v>Parvati</v>
          </cell>
          <cell r="D126" t="str">
            <v>D</v>
          </cell>
          <cell r="E126" t="str">
            <v>W</v>
          </cell>
        </row>
        <row r="127">
          <cell r="A127" t="str">
            <v>Phaltan</v>
          </cell>
          <cell r="B127">
            <v>5</v>
          </cell>
          <cell r="C127" t="str">
            <v>Phaltan</v>
          </cell>
          <cell r="D127" t="str">
            <v>D</v>
          </cell>
          <cell r="E127" t="str">
            <v>W</v>
          </cell>
        </row>
        <row r="128">
          <cell r="A128" t="str">
            <v>Pimpri</v>
          </cell>
          <cell r="B128">
            <v>5</v>
          </cell>
          <cell r="C128" t="str">
            <v>Pimpri</v>
          </cell>
          <cell r="D128" t="str">
            <v>D</v>
          </cell>
          <cell r="E128" t="str">
            <v>W</v>
          </cell>
        </row>
        <row r="129">
          <cell r="A129" t="str">
            <v>Pusad</v>
          </cell>
          <cell r="B129">
            <v>5</v>
          </cell>
          <cell r="C129" t="str">
            <v>Pusad</v>
          </cell>
          <cell r="D129" t="str">
            <v>D</v>
          </cell>
          <cell r="E129" t="str">
            <v>V</v>
          </cell>
        </row>
        <row r="130">
          <cell r="A130" t="str">
            <v>Rajgurunagar</v>
          </cell>
          <cell r="B130">
            <v>5</v>
          </cell>
          <cell r="C130" t="str">
            <v>Rajgurunagar</v>
          </cell>
          <cell r="D130" t="str">
            <v>D</v>
          </cell>
          <cell r="E130" t="str">
            <v>W</v>
          </cell>
        </row>
        <row r="131">
          <cell r="A131" t="str">
            <v>Rastapeth</v>
          </cell>
          <cell r="B131">
            <v>5</v>
          </cell>
          <cell r="C131" t="str">
            <v>Rastapeth</v>
          </cell>
          <cell r="D131" t="str">
            <v>D</v>
          </cell>
          <cell r="E131" t="str">
            <v>W</v>
          </cell>
        </row>
        <row r="132">
          <cell r="A132" t="str">
            <v>Ratnagiri</v>
          </cell>
          <cell r="B132">
            <v>5</v>
          </cell>
          <cell r="C132" t="str">
            <v>Ratnagiri</v>
          </cell>
          <cell r="D132" t="str">
            <v>D</v>
          </cell>
          <cell r="E132" t="str">
            <v>K</v>
          </cell>
        </row>
        <row r="133">
          <cell r="A133" t="str">
            <v>Sakoli</v>
          </cell>
          <cell r="B133">
            <v>5</v>
          </cell>
          <cell r="C133" t="str">
            <v>Sakoli</v>
          </cell>
          <cell r="D133" t="str">
            <v>D</v>
          </cell>
          <cell r="E133" t="str">
            <v>V</v>
          </cell>
        </row>
        <row r="134">
          <cell r="A134" t="str">
            <v xml:space="preserve">Sangli (R) </v>
          </cell>
          <cell r="B134">
            <v>5</v>
          </cell>
          <cell r="C134" t="str">
            <v>Sangali (R)</v>
          </cell>
          <cell r="D134" t="str">
            <v>D</v>
          </cell>
          <cell r="E134" t="str">
            <v>W</v>
          </cell>
        </row>
        <row r="135">
          <cell r="A135" t="str">
            <v>Sangli Urban</v>
          </cell>
          <cell r="B135">
            <v>5</v>
          </cell>
          <cell r="C135" t="str">
            <v>Sangali (U)</v>
          </cell>
          <cell r="D135" t="str">
            <v>D</v>
          </cell>
          <cell r="E135" t="str">
            <v>W</v>
          </cell>
        </row>
        <row r="136">
          <cell r="A136" t="str">
            <v>Sangamner</v>
          </cell>
          <cell r="B136">
            <v>5</v>
          </cell>
          <cell r="C136" t="str">
            <v>Sangamner</v>
          </cell>
          <cell r="D136" t="str">
            <v>D</v>
          </cell>
          <cell r="E136" t="str">
            <v>N</v>
          </cell>
        </row>
        <row r="137">
          <cell r="A137" t="str">
            <v>Satara</v>
          </cell>
          <cell r="B137">
            <v>5</v>
          </cell>
          <cell r="C137" t="str">
            <v>Satara</v>
          </cell>
          <cell r="D137" t="str">
            <v>D</v>
          </cell>
          <cell r="E137" t="str">
            <v>W</v>
          </cell>
        </row>
        <row r="138">
          <cell r="A138" t="str">
            <v>Savda</v>
          </cell>
          <cell r="B138">
            <v>5</v>
          </cell>
          <cell r="C138" t="str">
            <v>Savda</v>
          </cell>
          <cell r="D138" t="str">
            <v>D</v>
          </cell>
          <cell r="E138" t="str">
            <v>N</v>
          </cell>
        </row>
        <row r="139">
          <cell r="A139" t="str">
            <v>Shahada</v>
          </cell>
          <cell r="B139">
            <v>5</v>
          </cell>
          <cell r="C139" t="str">
            <v>Shahada</v>
          </cell>
          <cell r="D139" t="str">
            <v>D</v>
          </cell>
          <cell r="E139" t="str">
            <v>N</v>
          </cell>
        </row>
        <row r="140">
          <cell r="A140" t="str">
            <v>Shivaji Nagar</v>
          </cell>
          <cell r="B140">
            <v>5</v>
          </cell>
          <cell r="C140" t="str">
            <v>Shivaji Nagar</v>
          </cell>
          <cell r="D140" t="str">
            <v>D</v>
          </cell>
          <cell r="E140" t="str">
            <v>W</v>
          </cell>
        </row>
        <row r="141">
          <cell r="A141" t="str">
            <v>Solapur Rural</v>
          </cell>
          <cell r="B141">
            <v>5</v>
          </cell>
          <cell r="C141" t="str">
            <v>Solapur -R</v>
          </cell>
          <cell r="D141" t="str">
            <v>D</v>
          </cell>
          <cell r="E141" t="str">
            <v>W</v>
          </cell>
        </row>
        <row r="142">
          <cell r="A142" t="str">
            <v>Solapur Urban</v>
          </cell>
          <cell r="B142">
            <v>5</v>
          </cell>
          <cell r="C142" t="str">
            <v>Solapur -U</v>
          </cell>
          <cell r="D142" t="str">
            <v>D</v>
          </cell>
          <cell r="E142" t="str">
            <v>W</v>
          </cell>
        </row>
        <row r="143">
          <cell r="A143" t="str">
            <v>Thane U,Bhandup U,Mulund</v>
          </cell>
          <cell r="B143">
            <v>5</v>
          </cell>
          <cell r="C143" t="str">
            <v>Thane (U)</v>
          </cell>
          <cell r="D143" t="str">
            <v>D</v>
          </cell>
          <cell r="E143" t="str">
            <v>B</v>
          </cell>
        </row>
        <row r="144">
          <cell r="A144" t="str">
            <v>Tuljapur</v>
          </cell>
          <cell r="B144">
            <v>5</v>
          </cell>
          <cell r="C144" t="str">
            <v>Tuljapur</v>
          </cell>
          <cell r="D144" t="str">
            <v>D</v>
          </cell>
          <cell r="E144" t="str">
            <v>M</v>
          </cell>
        </row>
        <row r="145">
          <cell r="A145" t="str">
            <v>Udgir</v>
          </cell>
          <cell r="B145">
            <v>5</v>
          </cell>
          <cell r="C145" t="str">
            <v>Udgir</v>
          </cell>
          <cell r="D145" t="str">
            <v>D</v>
          </cell>
          <cell r="E145" t="str">
            <v>M</v>
          </cell>
        </row>
        <row r="146">
          <cell r="A146" t="str">
            <v>Ulhasnagar I</v>
          </cell>
          <cell r="B146">
            <v>5</v>
          </cell>
          <cell r="C146" t="str">
            <v>Ulhasnagar I</v>
          </cell>
          <cell r="D146" t="str">
            <v>D</v>
          </cell>
          <cell r="E146" t="str">
            <v>K</v>
          </cell>
        </row>
        <row r="147">
          <cell r="A147" t="str">
            <v>Ulhasnagar II</v>
          </cell>
          <cell r="B147">
            <v>5</v>
          </cell>
          <cell r="C147" t="str">
            <v>Ulhasnagar II</v>
          </cell>
          <cell r="D147" t="str">
            <v>D</v>
          </cell>
          <cell r="E147" t="str">
            <v>K</v>
          </cell>
        </row>
        <row r="148">
          <cell r="A148" t="str">
            <v>Vasai</v>
          </cell>
          <cell r="B148">
            <v>5</v>
          </cell>
          <cell r="C148" t="str">
            <v>Vasai</v>
          </cell>
          <cell r="D148" t="str">
            <v>D</v>
          </cell>
          <cell r="E148" t="str">
            <v>K</v>
          </cell>
        </row>
        <row r="149">
          <cell r="A149" t="str">
            <v>Vashi</v>
          </cell>
          <cell r="B149">
            <v>5</v>
          </cell>
          <cell r="C149" t="str">
            <v>Vashi</v>
          </cell>
          <cell r="D149" t="str">
            <v>D</v>
          </cell>
          <cell r="E149" t="str">
            <v>K</v>
          </cell>
        </row>
        <row r="150">
          <cell r="A150" t="str">
            <v>Virar</v>
          </cell>
          <cell r="B150">
            <v>5</v>
          </cell>
          <cell r="C150" t="str">
            <v>Virar</v>
          </cell>
          <cell r="D150" t="str">
            <v>D</v>
          </cell>
          <cell r="E150" t="str">
            <v>K</v>
          </cell>
        </row>
        <row r="151">
          <cell r="A151" t="str">
            <v>Vita</v>
          </cell>
          <cell r="B151">
            <v>5</v>
          </cell>
          <cell r="C151" t="str">
            <v>Vita</v>
          </cell>
          <cell r="D151" t="str">
            <v>D</v>
          </cell>
          <cell r="E151" t="str">
            <v>W</v>
          </cell>
        </row>
        <row r="152">
          <cell r="A152" t="str">
            <v>Wagle Estate</v>
          </cell>
          <cell r="B152">
            <v>5</v>
          </cell>
          <cell r="C152" t="str">
            <v>Wagle Estate</v>
          </cell>
          <cell r="D152" t="str">
            <v>D</v>
          </cell>
          <cell r="E152" t="str">
            <v>K</v>
          </cell>
        </row>
        <row r="153">
          <cell r="A153" t="str">
            <v>Wai</v>
          </cell>
          <cell r="B153">
            <v>5</v>
          </cell>
          <cell r="C153" t="str">
            <v>Wai</v>
          </cell>
          <cell r="D153" t="str">
            <v>D</v>
          </cell>
          <cell r="E153" t="str">
            <v>W</v>
          </cell>
        </row>
        <row r="154">
          <cell r="A154" t="str">
            <v>Wardha</v>
          </cell>
          <cell r="B154">
            <v>5</v>
          </cell>
          <cell r="C154" t="str">
            <v>Wardha</v>
          </cell>
          <cell r="D154" t="str">
            <v>D</v>
          </cell>
          <cell r="E154" t="str">
            <v>V</v>
          </cell>
        </row>
        <row r="155">
          <cell r="A155" t="str">
            <v>Warora</v>
          </cell>
          <cell r="B155">
            <v>5</v>
          </cell>
          <cell r="C155" t="str">
            <v>Warora</v>
          </cell>
          <cell r="D155" t="str">
            <v>D</v>
          </cell>
          <cell r="E155" t="str">
            <v>V</v>
          </cell>
        </row>
        <row r="156">
          <cell r="A156" t="str">
            <v>Washim</v>
          </cell>
          <cell r="B156">
            <v>5</v>
          </cell>
          <cell r="C156" t="str">
            <v>Washim</v>
          </cell>
          <cell r="D156" t="str">
            <v>D</v>
          </cell>
          <cell r="E156" t="str">
            <v>V</v>
          </cell>
        </row>
        <row r="157">
          <cell r="A157" t="str">
            <v>Yavatmal</v>
          </cell>
          <cell r="B157">
            <v>5</v>
          </cell>
          <cell r="C157" t="str">
            <v>Yavatmal</v>
          </cell>
          <cell r="D157" t="str">
            <v>D</v>
          </cell>
          <cell r="E157" t="str">
            <v>V</v>
          </cell>
        </row>
      </sheetData>
      <sheetData sheetId="2"/>
      <sheetData sheetId="3"/>
      <sheetData sheetId="4"/>
      <sheetData sheetId="5"/>
      <sheetData sheetId="6"/>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A"/>
      <sheetName val="C-1b"/>
      <sheetName val="C- 2"/>
      <sheetName val="C3"/>
      <sheetName val="c-4 "/>
      <sheetName val="C-5"/>
      <sheetName val="C-5 detail"/>
      <sheetName val="C-6"/>
      <sheetName val="C-7"/>
      <sheetName val="c- 8"/>
      <sheetName val="c- 9"/>
      <sheetName val="EDWise"/>
      <sheetName val="Inputs"/>
      <sheetName val="annexture-g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Wise4 (7)"/>
      <sheetName val="EDWise4 (6)"/>
      <sheetName val="EDWise4 (5)"/>
      <sheetName val="EDWise4 (4)"/>
      <sheetName val="EDWise4 (3)"/>
      <sheetName val="EDWise4 (2)"/>
      <sheetName val="EDWise5"/>
      <sheetName val="EDWise4"/>
      <sheetName val="div_abtotal 011106 (3)"/>
      <sheetName val="EDWise5(2)"/>
      <sheetName val="Sheet1"/>
      <sheetName val="MenuSheet"/>
      <sheetName val="EDWise"/>
      <sheetName val="EDWiseTotal CAP R&amp;M"/>
      <sheetName val="EDWise4 (8)"/>
      <sheetName val="Form-A"/>
      <sheetName val="A 3.7"/>
      <sheetName val="Data base"/>
      <sheetName val="MajorW2"/>
      <sheetName val="Tender1"/>
      <sheetName val="Tender 2 issued  050309"/>
      <sheetName val="Annexure II  Tender wise (2)"/>
      <sheetName val="Version 4 Cost Breakup Detail"/>
      <sheetName val="ZCD"/>
      <sheetName val="Inputs"/>
      <sheetName val="Addl.40"/>
      <sheetName val="Form-C4"/>
      <sheetName val="Discom Details"/>
      <sheetName val="Sheet3"/>
      <sheetName val="Data base Feb 09"/>
      <sheetName val="Project ODC_NDEU"/>
      <sheetName val="B-13 Ex-works Rate- Dom"/>
      <sheetName val="ESIC_DEDN_"/>
      <sheetName val="FIX DATA"/>
      <sheetName val="ANEX-II"/>
      <sheetName val="C-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P2" t="str">
            <v>&amp;Zone</v>
          </cell>
          <cell r="Q2">
            <v>1</v>
          </cell>
        </row>
        <row r="3">
          <cell r="P3" t="str">
            <v>ED - I</v>
          </cell>
          <cell r="Q3">
            <v>2</v>
          </cell>
        </row>
        <row r="4">
          <cell r="P4" t="str">
            <v xml:space="preserve">Bhandup (U) </v>
          </cell>
          <cell r="Q4">
            <v>3</v>
          </cell>
        </row>
        <row r="5">
          <cell r="P5" t="str">
            <v>Thane</v>
          </cell>
          <cell r="Q5">
            <v>4</v>
          </cell>
        </row>
        <row r="6">
          <cell r="P6" t="str">
            <v>Wagle Estate</v>
          </cell>
          <cell r="Q6">
            <v>5</v>
          </cell>
        </row>
        <row r="7">
          <cell r="P7" t="str">
            <v>Kalwa</v>
          </cell>
          <cell r="Q7">
            <v>5</v>
          </cell>
        </row>
        <row r="8">
          <cell r="P8" t="str">
            <v>RST</v>
          </cell>
          <cell r="Q8">
            <v>5</v>
          </cell>
        </row>
        <row r="9">
          <cell r="P9" t="str">
            <v>Thane (U)</v>
          </cell>
          <cell r="Q9">
            <v>5</v>
          </cell>
        </row>
        <row r="10">
          <cell r="P10" t="str">
            <v>Bhandup (U)</v>
          </cell>
          <cell r="Q10">
            <v>5</v>
          </cell>
        </row>
        <row r="11">
          <cell r="P11" t="str">
            <v>Mulund</v>
          </cell>
          <cell r="Q11">
            <v>5</v>
          </cell>
        </row>
        <row r="12">
          <cell r="P12" t="str">
            <v>Vashi</v>
          </cell>
          <cell r="Q12">
            <v>4</v>
          </cell>
        </row>
        <row r="13">
          <cell r="P13" t="str">
            <v>Vashi</v>
          </cell>
          <cell r="Q13">
            <v>5</v>
          </cell>
        </row>
        <row r="14">
          <cell r="P14" t="str">
            <v>Panvel (U)</v>
          </cell>
          <cell r="Q14">
            <v>5</v>
          </cell>
        </row>
        <row r="15">
          <cell r="P15" t="str">
            <v>Nerul</v>
          </cell>
          <cell r="Q15">
            <v>5</v>
          </cell>
        </row>
        <row r="16">
          <cell r="P16" t="str">
            <v>Kalyan</v>
          </cell>
          <cell r="Q16">
            <v>3</v>
          </cell>
        </row>
        <row r="17">
          <cell r="P17" t="str">
            <v xml:space="preserve">Kalyan - I </v>
          </cell>
          <cell r="Q17">
            <v>4</v>
          </cell>
        </row>
        <row r="18">
          <cell r="P18" t="str">
            <v>Dombivali</v>
          </cell>
          <cell r="Q18">
            <v>5</v>
          </cell>
        </row>
        <row r="19">
          <cell r="P19" t="str">
            <v>Kalyan(E)</v>
          </cell>
          <cell r="Q19">
            <v>5</v>
          </cell>
        </row>
        <row r="20">
          <cell r="P20" t="str">
            <v>Kalyan(W)</v>
          </cell>
          <cell r="Q20">
            <v>5</v>
          </cell>
        </row>
        <row r="21">
          <cell r="P21" t="str">
            <v>Kalyan - II</v>
          </cell>
          <cell r="Q21">
            <v>4</v>
          </cell>
        </row>
        <row r="22">
          <cell r="P22" t="str">
            <v>Ulhasnagar-I</v>
          </cell>
          <cell r="Q22">
            <v>5</v>
          </cell>
        </row>
        <row r="23">
          <cell r="P23" t="str">
            <v>Ulhasnagar-II</v>
          </cell>
          <cell r="Q23">
            <v>5</v>
          </cell>
        </row>
        <row r="24">
          <cell r="P24" t="str">
            <v>Kalyan( R )</v>
          </cell>
          <cell r="Q24">
            <v>5</v>
          </cell>
        </row>
        <row r="25">
          <cell r="P25" t="str">
            <v>Pen</v>
          </cell>
          <cell r="Q25">
            <v>4</v>
          </cell>
        </row>
        <row r="26">
          <cell r="P26" t="str">
            <v>Goregaon</v>
          </cell>
          <cell r="Q26">
            <v>5</v>
          </cell>
        </row>
        <row r="27">
          <cell r="P27" t="str">
            <v>Panvel ( R )</v>
          </cell>
          <cell r="Q27">
            <v>5</v>
          </cell>
        </row>
        <row r="28">
          <cell r="P28" t="str">
            <v>Vasai</v>
          </cell>
          <cell r="Q28">
            <v>4</v>
          </cell>
        </row>
        <row r="29">
          <cell r="P29" t="str">
            <v>O '&amp;'  M Dn Vasai.</v>
          </cell>
          <cell r="Q29">
            <v>5</v>
          </cell>
        </row>
        <row r="30">
          <cell r="P30" t="str">
            <v>Virar</v>
          </cell>
          <cell r="Q30">
            <v>5</v>
          </cell>
        </row>
        <row r="31">
          <cell r="P31" t="str">
            <v>Palgar</v>
          </cell>
          <cell r="Q31">
            <v>5</v>
          </cell>
        </row>
        <row r="32">
          <cell r="P32" t="str">
            <v>Konkan</v>
          </cell>
          <cell r="Q32">
            <v>3</v>
          </cell>
        </row>
        <row r="33">
          <cell r="P33" t="str">
            <v>Ratnagiri</v>
          </cell>
          <cell r="Q33">
            <v>4</v>
          </cell>
        </row>
        <row r="34">
          <cell r="P34" t="str">
            <v>Chiplun</v>
          </cell>
          <cell r="Q34">
            <v>5</v>
          </cell>
        </row>
        <row r="35">
          <cell r="P35" t="str">
            <v>Ratnagiri</v>
          </cell>
          <cell r="Q35">
            <v>5</v>
          </cell>
        </row>
        <row r="36">
          <cell r="P36" t="str">
            <v>Sindhudurg</v>
          </cell>
          <cell r="Q36">
            <v>4</v>
          </cell>
        </row>
        <row r="37">
          <cell r="P37" t="str">
            <v>Kudal</v>
          </cell>
          <cell r="Q37">
            <v>5</v>
          </cell>
        </row>
        <row r="38">
          <cell r="P38" t="str">
            <v>Kankavali</v>
          </cell>
          <cell r="Q38">
            <v>5</v>
          </cell>
        </row>
        <row r="39">
          <cell r="P39" t="str">
            <v>&amp;ED-II</v>
          </cell>
          <cell r="Q39">
            <v>2</v>
          </cell>
        </row>
        <row r="40">
          <cell r="P40" t="str">
            <v xml:space="preserve">Pune </v>
          </cell>
          <cell r="Q40">
            <v>3</v>
          </cell>
        </row>
        <row r="41">
          <cell r="P41" t="str">
            <v>Ganeshkhind</v>
          </cell>
          <cell r="Q41">
            <v>4</v>
          </cell>
        </row>
        <row r="42">
          <cell r="P42" t="str">
            <v>Shivajinagar</v>
          </cell>
          <cell r="Q42">
            <v>5</v>
          </cell>
        </row>
        <row r="43">
          <cell r="P43" t="str">
            <v>Kothrud</v>
          </cell>
          <cell r="Q43">
            <v>5</v>
          </cell>
        </row>
        <row r="44">
          <cell r="P44" t="str">
            <v>Pimpri</v>
          </cell>
          <cell r="Q44">
            <v>5</v>
          </cell>
        </row>
        <row r="45">
          <cell r="P45" t="str">
            <v>Bhosari</v>
          </cell>
          <cell r="Q45">
            <v>5</v>
          </cell>
        </row>
        <row r="46">
          <cell r="P46" t="str">
            <v>Rastapeth</v>
          </cell>
          <cell r="Q46">
            <v>4</v>
          </cell>
        </row>
        <row r="47">
          <cell r="P47" t="str">
            <v>Bundgarden</v>
          </cell>
          <cell r="Q47">
            <v>5</v>
          </cell>
        </row>
        <row r="48">
          <cell r="P48" t="str">
            <v>Nagar Road</v>
          </cell>
          <cell r="Q48">
            <v>5</v>
          </cell>
        </row>
        <row r="49">
          <cell r="P49" t="str">
            <v>Padmavati</v>
          </cell>
          <cell r="Q49">
            <v>5</v>
          </cell>
        </row>
        <row r="50">
          <cell r="P50" t="str">
            <v>Parvati</v>
          </cell>
          <cell r="Q50">
            <v>5</v>
          </cell>
        </row>
        <row r="51">
          <cell r="P51" t="str">
            <v>Rastapeth</v>
          </cell>
          <cell r="Q51">
            <v>5</v>
          </cell>
        </row>
        <row r="52">
          <cell r="P52" t="str">
            <v>Pune Rural</v>
          </cell>
          <cell r="Q52">
            <v>4</v>
          </cell>
        </row>
        <row r="53">
          <cell r="P53" t="str">
            <v>Manchar</v>
          </cell>
          <cell r="Q53">
            <v>5</v>
          </cell>
        </row>
        <row r="54">
          <cell r="P54" t="str">
            <v>Baramati</v>
          </cell>
          <cell r="Q54">
            <v>5</v>
          </cell>
        </row>
        <row r="55">
          <cell r="P55" t="str">
            <v>Rajgurunagar</v>
          </cell>
          <cell r="Q55">
            <v>5</v>
          </cell>
        </row>
        <row r="56">
          <cell r="P56" t="str">
            <v>Mulshi</v>
          </cell>
          <cell r="Q56">
            <v>5</v>
          </cell>
        </row>
        <row r="57">
          <cell r="P57" t="str">
            <v>Kedgaon</v>
          </cell>
          <cell r="Q57">
            <v>5</v>
          </cell>
        </row>
        <row r="58">
          <cell r="P58" t="str">
            <v>Nashik</v>
          </cell>
          <cell r="Q58">
            <v>3</v>
          </cell>
        </row>
        <row r="59">
          <cell r="P59" t="str">
            <v>Nashik (U)</v>
          </cell>
          <cell r="Q59">
            <v>4</v>
          </cell>
        </row>
        <row r="60">
          <cell r="P60" t="str">
            <v>Nashik (U) - I</v>
          </cell>
          <cell r="Q60">
            <v>5</v>
          </cell>
        </row>
        <row r="61">
          <cell r="P61" t="str">
            <v>Nashik (U) - II</v>
          </cell>
          <cell r="Q61">
            <v>5</v>
          </cell>
        </row>
        <row r="62">
          <cell r="P62" t="str">
            <v>Nashik (R)</v>
          </cell>
          <cell r="Q62">
            <v>4</v>
          </cell>
        </row>
        <row r="63">
          <cell r="P63" t="str">
            <v>Nashik R</v>
          </cell>
          <cell r="Q63">
            <v>5</v>
          </cell>
        </row>
        <row r="64">
          <cell r="P64" t="str">
            <v xml:space="preserve">Chandwad R </v>
          </cell>
          <cell r="Q64">
            <v>5</v>
          </cell>
        </row>
        <row r="65">
          <cell r="P65" t="str">
            <v xml:space="preserve">Malegaon R </v>
          </cell>
          <cell r="Q65">
            <v>5</v>
          </cell>
        </row>
        <row r="66">
          <cell r="P66" t="str">
            <v>Malegaon UCR</v>
          </cell>
          <cell r="Q66">
            <v>5</v>
          </cell>
        </row>
        <row r="67">
          <cell r="P67" t="str">
            <v>Ahmednagar</v>
          </cell>
          <cell r="Q67">
            <v>4</v>
          </cell>
        </row>
        <row r="68">
          <cell r="P68" t="str">
            <v>Ahmednagar(UCR)</v>
          </cell>
          <cell r="Q68">
            <v>5</v>
          </cell>
        </row>
        <row r="69">
          <cell r="P69" t="str">
            <v>Ahmednagar( R)</v>
          </cell>
          <cell r="Q69">
            <v>5</v>
          </cell>
        </row>
        <row r="70">
          <cell r="P70" t="str">
            <v>Karjat</v>
          </cell>
          <cell r="Q70">
            <v>5</v>
          </cell>
        </row>
        <row r="71">
          <cell r="P71" t="str">
            <v>Sangamner</v>
          </cell>
          <cell r="Q71">
            <v>5</v>
          </cell>
        </row>
        <row r="72">
          <cell r="P72" t="str">
            <v>Jalgaon</v>
          </cell>
          <cell r="Q72">
            <v>4</v>
          </cell>
        </row>
        <row r="73">
          <cell r="P73" t="str">
            <v>Jalgaon UCR</v>
          </cell>
          <cell r="Q73">
            <v>5</v>
          </cell>
        </row>
        <row r="74">
          <cell r="P74" t="str">
            <v>Bhusawal</v>
          </cell>
          <cell r="Q74">
            <v>5</v>
          </cell>
        </row>
        <row r="75">
          <cell r="P75" t="str">
            <v>Chalisgaon</v>
          </cell>
          <cell r="Q75">
            <v>5</v>
          </cell>
        </row>
        <row r="76">
          <cell r="P76" t="str">
            <v>Dharangaon</v>
          </cell>
          <cell r="Q76">
            <v>5</v>
          </cell>
        </row>
        <row r="77">
          <cell r="P77" t="str">
            <v>Pachora</v>
          </cell>
          <cell r="Q77">
            <v>5</v>
          </cell>
        </row>
        <row r="78">
          <cell r="P78" t="str">
            <v>Savda</v>
          </cell>
          <cell r="Q78">
            <v>5</v>
          </cell>
        </row>
        <row r="79">
          <cell r="P79" t="str">
            <v>Dhule</v>
          </cell>
          <cell r="Q79">
            <v>4</v>
          </cell>
        </row>
        <row r="80">
          <cell r="P80" t="str">
            <v>Dhule ( R )</v>
          </cell>
          <cell r="Q80">
            <v>5</v>
          </cell>
        </row>
        <row r="81">
          <cell r="P81" t="str">
            <v>Dhule UCR</v>
          </cell>
          <cell r="Q81">
            <v>5</v>
          </cell>
        </row>
        <row r="82">
          <cell r="P82" t="str">
            <v>Dondaicha</v>
          </cell>
          <cell r="Q82">
            <v>5</v>
          </cell>
        </row>
        <row r="83">
          <cell r="P83" t="str">
            <v>Nandurbar</v>
          </cell>
          <cell r="Q83">
            <v>5</v>
          </cell>
        </row>
        <row r="84">
          <cell r="P84" t="str">
            <v>Shahada</v>
          </cell>
          <cell r="Q84">
            <v>5</v>
          </cell>
        </row>
        <row r="85">
          <cell r="P85" t="str">
            <v>Kolhapur</v>
          </cell>
          <cell r="Q85">
            <v>3</v>
          </cell>
        </row>
        <row r="86">
          <cell r="P86" t="str">
            <v>Kolhapur</v>
          </cell>
          <cell r="Q86">
            <v>4</v>
          </cell>
        </row>
        <row r="87">
          <cell r="P87" t="str">
            <v>Kolhapur(U)</v>
          </cell>
          <cell r="Q87">
            <v>5</v>
          </cell>
        </row>
        <row r="88">
          <cell r="P88" t="str">
            <v>Kolhapur (R-I)</v>
          </cell>
          <cell r="Q88">
            <v>5</v>
          </cell>
        </row>
        <row r="89">
          <cell r="P89" t="str">
            <v>Kolhapur (R-II)</v>
          </cell>
          <cell r="Q89">
            <v>5</v>
          </cell>
        </row>
        <row r="90">
          <cell r="P90" t="str">
            <v>Gandhinglaj</v>
          </cell>
          <cell r="Q90">
            <v>5</v>
          </cell>
        </row>
        <row r="91">
          <cell r="P91" t="str">
            <v>Ichalkaranji</v>
          </cell>
          <cell r="Q91">
            <v>5</v>
          </cell>
        </row>
        <row r="92">
          <cell r="P92" t="str">
            <v>Jaysingpur</v>
          </cell>
          <cell r="Q92">
            <v>5</v>
          </cell>
        </row>
        <row r="93">
          <cell r="P93" t="str">
            <v>Sangli</v>
          </cell>
          <cell r="Q93">
            <v>4</v>
          </cell>
        </row>
        <row r="94">
          <cell r="P94" t="str">
            <v>Islampur</v>
          </cell>
          <cell r="Q94">
            <v>5</v>
          </cell>
        </row>
        <row r="95">
          <cell r="P95" t="str">
            <v>Sangli( R )</v>
          </cell>
          <cell r="Q95">
            <v>5</v>
          </cell>
        </row>
        <row r="96">
          <cell r="P96" t="str">
            <v>Sangli(U)</v>
          </cell>
          <cell r="Q96">
            <v>5</v>
          </cell>
        </row>
        <row r="97">
          <cell r="P97" t="str">
            <v>Vita</v>
          </cell>
          <cell r="Q97">
            <v>5</v>
          </cell>
        </row>
        <row r="98">
          <cell r="P98" t="str">
            <v>Solapur</v>
          </cell>
          <cell r="Q98">
            <v>4</v>
          </cell>
        </row>
        <row r="99">
          <cell r="P99" t="str">
            <v>Akluj</v>
          </cell>
          <cell r="Q99">
            <v>5</v>
          </cell>
        </row>
        <row r="100">
          <cell r="P100" t="str">
            <v>Barshi</v>
          </cell>
          <cell r="Q100">
            <v>5</v>
          </cell>
        </row>
        <row r="101">
          <cell r="P101" t="str">
            <v>Pandharkawada</v>
          </cell>
          <cell r="Q101">
            <v>5</v>
          </cell>
        </row>
        <row r="102">
          <cell r="P102" t="str">
            <v>Solapur( R )</v>
          </cell>
          <cell r="Q102">
            <v>5</v>
          </cell>
        </row>
        <row r="103">
          <cell r="P103" t="str">
            <v>Solapur(U)</v>
          </cell>
          <cell r="Q103">
            <v>5</v>
          </cell>
        </row>
        <row r="104">
          <cell r="P104" t="str">
            <v>Satara</v>
          </cell>
          <cell r="Q104">
            <v>4</v>
          </cell>
        </row>
        <row r="105">
          <cell r="P105" t="str">
            <v>Wai</v>
          </cell>
          <cell r="Q105">
            <v>5</v>
          </cell>
        </row>
        <row r="106">
          <cell r="P106" t="str">
            <v>Satara</v>
          </cell>
          <cell r="Q106">
            <v>5</v>
          </cell>
        </row>
        <row r="107">
          <cell r="P107" t="str">
            <v>Phaltan</v>
          </cell>
          <cell r="Q107">
            <v>5</v>
          </cell>
        </row>
        <row r="108">
          <cell r="P108" t="str">
            <v>Karad</v>
          </cell>
          <cell r="Q108">
            <v>5</v>
          </cell>
        </row>
        <row r="109">
          <cell r="P109" t="str">
            <v>Latur</v>
          </cell>
          <cell r="Q109">
            <v>3</v>
          </cell>
        </row>
        <row r="110">
          <cell r="P110" t="str">
            <v>Beed</v>
          </cell>
          <cell r="Q110">
            <v>4</v>
          </cell>
        </row>
        <row r="111">
          <cell r="P111" t="str">
            <v>Beed</v>
          </cell>
          <cell r="Q111">
            <v>5</v>
          </cell>
        </row>
        <row r="112">
          <cell r="P112" t="str">
            <v>Ambajogai</v>
          </cell>
          <cell r="Q112">
            <v>5</v>
          </cell>
        </row>
        <row r="113">
          <cell r="P113" t="str">
            <v>Latur</v>
          </cell>
          <cell r="Q113">
            <v>4</v>
          </cell>
        </row>
        <row r="114">
          <cell r="P114" t="str">
            <v>Nilanga</v>
          </cell>
          <cell r="Q114">
            <v>5</v>
          </cell>
        </row>
        <row r="115">
          <cell r="P115" t="str">
            <v>Udgir</v>
          </cell>
          <cell r="Q115">
            <v>5</v>
          </cell>
        </row>
        <row r="116">
          <cell r="P116" t="str">
            <v>Latur</v>
          </cell>
          <cell r="Q116">
            <v>5</v>
          </cell>
        </row>
        <row r="117">
          <cell r="P117" t="str">
            <v>Nanded</v>
          </cell>
          <cell r="Q117">
            <v>4</v>
          </cell>
        </row>
        <row r="118">
          <cell r="P118" t="str">
            <v>Nanded</v>
          </cell>
          <cell r="Q118">
            <v>5</v>
          </cell>
        </row>
        <row r="119">
          <cell r="P119" t="str">
            <v>Degloor</v>
          </cell>
          <cell r="Q119">
            <v>5</v>
          </cell>
        </row>
        <row r="120">
          <cell r="P120" t="str">
            <v>Bhokar</v>
          </cell>
          <cell r="Q120">
            <v>5</v>
          </cell>
        </row>
        <row r="121">
          <cell r="P121" t="str">
            <v>Osmanabad</v>
          </cell>
          <cell r="Q121">
            <v>4</v>
          </cell>
        </row>
        <row r="122">
          <cell r="P122" t="str">
            <v>Osmanabad</v>
          </cell>
          <cell r="Q122">
            <v>5</v>
          </cell>
        </row>
        <row r="123">
          <cell r="P123" t="str">
            <v>Tuljapur</v>
          </cell>
          <cell r="Q123">
            <v>5</v>
          </cell>
        </row>
        <row r="124">
          <cell r="P124" t="str">
            <v>&amp;ED-III</v>
          </cell>
          <cell r="Q124">
            <v>2</v>
          </cell>
        </row>
        <row r="125">
          <cell r="P125" t="str">
            <v>Akola</v>
          </cell>
          <cell r="Q125">
            <v>3</v>
          </cell>
        </row>
        <row r="126">
          <cell r="P126" t="str">
            <v>Akola</v>
          </cell>
          <cell r="Q126">
            <v>4</v>
          </cell>
        </row>
        <row r="127">
          <cell r="P127" t="str">
            <v>akola(U)</v>
          </cell>
          <cell r="Q127">
            <v>5</v>
          </cell>
        </row>
        <row r="128">
          <cell r="P128" t="str">
            <v>Akola( R )</v>
          </cell>
          <cell r="Q128">
            <v>5</v>
          </cell>
        </row>
        <row r="129">
          <cell r="P129" t="str">
            <v>Washim</v>
          </cell>
          <cell r="Q129">
            <v>5</v>
          </cell>
        </row>
        <row r="130">
          <cell r="P130" t="str">
            <v>Amravati</v>
          </cell>
          <cell r="Q130">
            <v>4</v>
          </cell>
        </row>
        <row r="131">
          <cell r="P131" t="str">
            <v>Amravati(U)</v>
          </cell>
          <cell r="Q131">
            <v>5</v>
          </cell>
        </row>
        <row r="132">
          <cell r="P132" t="str">
            <v>Amravati Rural</v>
          </cell>
          <cell r="Q132">
            <v>5</v>
          </cell>
        </row>
        <row r="133">
          <cell r="P133" t="str">
            <v>Achalpur</v>
          </cell>
          <cell r="Q133">
            <v>5</v>
          </cell>
        </row>
        <row r="134">
          <cell r="P134" t="str">
            <v>Morshi</v>
          </cell>
          <cell r="Q134">
            <v>5</v>
          </cell>
        </row>
        <row r="135">
          <cell r="P135" t="str">
            <v>Buldhana</v>
          </cell>
          <cell r="Q135">
            <v>4</v>
          </cell>
        </row>
        <row r="136">
          <cell r="P136" t="str">
            <v>Buldana</v>
          </cell>
          <cell r="Q136">
            <v>5</v>
          </cell>
        </row>
        <row r="137">
          <cell r="P137" t="str">
            <v>Khamgaon</v>
          </cell>
          <cell r="Q137">
            <v>5</v>
          </cell>
        </row>
        <row r="138">
          <cell r="P138" t="str">
            <v>Malkapur</v>
          </cell>
          <cell r="Q138">
            <v>5</v>
          </cell>
        </row>
        <row r="139">
          <cell r="P139" t="str">
            <v>Yavatmal</v>
          </cell>
          <cell r="Q139">
            <v>4</v>
          </cell>
        </row>
        <row r="140">
          <cell r="P140" t="str">
            <v>Yavatmal</v>
          </cell>
          <cell r="Q140">
            <v>5</v>
          </cell>
        </row>
        <row r="141">
          <cell r="P141" t="str">
            <v>Pusad</v>
          </cell>
          <cell r="Q141">
            <v>5</v>
          </cell>
        </row>
        <row r="142">
          <cell r="P142" t="str">
            <v>Pandharkawada</v>
          </cell>
          <cell r="Q142">
            <v>5</v>
          </cell>
        </row>
        <row r="143">
          <cell r="P143" t="str">
            <v>Aurangabad</v>
          </cell>
          <cell r="Q143">
            <v>3</v>
          </cell>
        </row>
        <row r="144">
          <cell r="P144" t="str">
            <v>A'Bad (U)</v>
          </cell>
          <cell r="Q144">
            <v>4</v>
          </cell>
        </row>
        <row r="145">
          <cell r="P145" t="str">
            <v xml:space="preserve">A'Bad (U) I </v>
          </cell>
          <cell r="Q145">
            <v>5</v>
          </cell>
        </row>
        <row r="146">
          <cell r="P146" t="str">
            <v xml:space="preserve">A'Bad (U) II </v>
          </cell>
          <cell r="Q146">
            <v>5</v>
          </cell>
        </row>
        <row r="147">
          <cell r="P147" t="str">
            <v>A'Bad ( R)</v>
          </cell>
          <cell r="Q147">
            <v>4</v>
          </cell>
        </row>
        <row r="148">
          <cell r="P148" t="str">
            <v>Kannad</v>
          </cell>
          <cell r="Q148">
            <v>5</v>
          </cell>
        </row>
        <row r="149">
          <cell r="P149" t="str">
            <v>Aurangabad ( R )</v>
          </cell>
          <cell r="Q149">
            <v>5</v>
          </cell>
        </row>
        <row r="150">
          <cell r="P150" t="str">
            <v>Jalna</v>
          </cell>
          <cell r="Q150">
            <v>4</v>
          </cell>
        </row>
        <row r="151">
          <cell r="P151" t="str">
            <v>Jalna-I</v>
          </cell>
          <cell r="Q151">
            <v>5</v>
          </cell>
        </row>
        <row r="152">
          <cell r="P152" t="str">
            <v>Jalna-II</v>
          </cell>
          <cell r="Q152">
            <v>5</v>
          </cell>
        </row>
        <row r="153">
          <cell r="P153" t="str">
            <v>Parbhani</v>
          </cell>
          <cell r="Q153">
            <v>4</v>
          </cell>
        </row>
        <row r="154">
          <cell r="P154" t="str">
            <v>Hingoli</v>
          </cell>
          <cell r="Q154">
            <v>5</v>
          </cell>
        </row>
        <row r="155">
          <cell r="P155" t="str">
            <v>Parbhani</v>
          </cell>
          <cell r="Q155">
            <v>5</v>
          </cell>
        </row>
        <row r="156">
          <cell r="P156" t="str">
            <v>Nagpur</v>
          </cell>
          <cell r="Q156">
            <v>3</v>
          </cell>
        </row>
        <row r="157">
          <cell r="P157" t="str">
            <v>Wardha</v>
          </cell>
          <cell r="Q157">
            <v>4</v>
          </cell>
        </row>
        <row r="158">
          <cell r="P158" t="str">
            <v>Arvi</v>
          </cell>
          <cell r="Q158">
            <v>5</v>
          </cell>
        </row>
        <row r="159">
          <cell r="P159" t="str">
            <v>Wardha</v>
          </cell>
          <cell r="Q159">
            <v>5</v>
          </cell>
        </row>
        <row r="160">
          <cell r="P160" t="str">
            <v>Hinganghat</v>
          </cell>
          <cell r="Q160">
            <v>5</v>
          </cell>
        </row>
        <row r="161">
          <cell r="P161" t="str">
            <v>Bhandara</v>
          </cell>
          <cell r="Q161">
            <v>4</v>
          </cell>
        </row>
        <row r="162">
          <cell r="P162" t="str">
            <v>Bhandara</v>
          </cell>
          <cell r="Q162">
            <v>5</v>
          </cell>
        </row>
        <row r="163">
          <cell r="P163" t="str">
            <v>Sakoli</v>
          </cell>
          <cell r="Q163">
            <v>5</v>
          </cell>
        </row>
        <row r="164">
          <cell r="P164" t="str">
            <v>Gondia</v>
          </cell>
          <cell r="Q164">
            <v>5</v>
          </cell>
        </row>
        <row r="165">
          <cell r="P165" t="str">
            <v>Chandrapur</v>
          </cell>
          <cell r="Q165">
            <v>4</v>
          </cell>
        </row>
        <row r="166">
          <cell r="P166" t="str">
            <v>Chandrapur</v>
          </cell>
          <cell r="Q166">
            <v>5</v>
          </cell>
        </row>
        <row r="167">
          <cell r="P167" t="str">
            <v>Ballarsha</v>
          </cell>
          <cell r="Q167">
            <v>5</v>
          </cell>
        </row>
        <row r="168">
          <cell r="P168" t="str">
            <v>warora</v>
          </cell>
          <cell r="Q168">
            <v>5</v>
          </cell>
        </row>
        <row r="169">
          <cell r="P169" t="str">
            <v>Gadchiroli</v>
          </cell>
          <cell r="Q169">
            <v>4</v>
          </cell>
        </row>
        <row r="170">
          <cell r="P170" t="str">
            <v>Bramhapuri</v>
          </cell>
          <cell r="Q170">
            <v>5</v>
          </cell>
        </row>
        <row r="171">
          <cell r="P171" t="str">
            <v>Alapalli</v>
          </cell>
          <cell r="Q171">
            <v>5</v>
          </cell>
        </row>
        <row r="172">
          <cell r="P172" t="str">
            <v>Gadchiroli</v>
          </cell>
          <cell r="Q172">
            <v>5</v>
          </cell>
        </row>
        <row r="173">
          <cell r="P173" t="str">
            <v>Nagpur (U)</v>
          </cell>
          <cell r="Q173">
            <v>3</v>
          </cell>
        </row>
        <row r="174">
          <cell r="P174" t="str">
            <v>Nagpur(U)</v>
          </cell>
          <cell r="Q174">
            <v>4</v>
          </cell>
        </row>
        <row r="175">
          <cell r="P175" t="str">
            <v>Civil Lines</v>
          </cell>
          <cell r="Q175">
            <v>5</v>
          </cell>
        </row>
        <row r="176">
          <cell r="P176" t="str">
            <v>Gandhibaug</v>
          </cell>
          <cell r="Q176">
            <v>5</v>
          </cell>
        </row>
        <row r="177">
          <cell r="P177" t="str">
            <v>MIDC</v>
          </cell>
          <cell r="Q177">
            <v>5</v>
          </cell>
        </row>
        <row r="178">
          <cell r="P178" t="str">
            <v>Congress Nagar</v>
          </cell>
          <cell r="Q178">
            <v>5</v>
          </cell>
        </row>
        <row r="179">
          <cell r="P179" t="str">
            <v>Mahal</v>
          </cell>
          <cell r="Q179">
            <v>5</v>
          </cell>
        </row>
        <row r="180">
          <cell r="P180" t="str">
            <v>Nagpur(R )</v>
          </cell>
          <cell r="Q180">
            <v>4</v>
          </cell>
        </row>
        <row r="181">
          <cell r="P181" t="str">
            <v>Nagpur Dn-I</v>
          </cell>
          <cell r="Q181">
            <v>5</v>
          </cell>
        </row>
        <row r="182">
          <cell r="P182" t="str">
            <v>Nagpur Dn-II</v>
          </cell>
          <cell r="Q182">
            <v>5</v>
          </cell>
        </row>
        <row r="183">
          <cell r="P183" t="str">
            <v>Katol</v>
          </cell>
          <cell r="Q183">
            <v>5</v>
          </cell>
        </row>
      </sheetData>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Sheet1"/>
      <sheetName val="Non CPA Rates"/>
      <sheetName val="Line formulas"/>
      <sheetName val="Data base (2)"/>
      <sheetName val="Overheads"/>
      <sheetName val="Comparision of CD Nov 07 Feb 08"/>
      <sheetName val="Rate Comparision Dec 07 July 08"/>
      <sheetName val="Rate Comparision Feb 06 Jul 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dder wise Ph 1 &amp; 2 with zone"/>
      <sheetName val="Sheet4"/>
      <sheetName val="bidder wise  Ph 1&amp; 2"/>
      <sheetName val="Final file  for CAP R&amp;M"/>
      <sheetName val="ED"/>
      <sheetName val="Final file "/>
      <sheetName val="ZCD"/>
      <sheetName val="Version 4 Cost Breakup Detail"/>
      <sheetName val="Annexure II  Tender wise (2)"/>
      <sheetName val="Tender 2 issued  050309"/>
      <sheetName val="Tender1"/>
      <sheetName val="MajorW2"/>
      <sheetName val="Sheet1"/>
      <sheetName val="Sheet3"/>
      <sheetName val="EDWise"/>
    </sheetNames>
    <sheetDataSet>
      <sheetData sheetId="0"/>
      <sheetData sheetId="1" refreshError="1"/>
      <sheetData sheetId="2" refreshError="1"/>
      <sheetData sheetId="3" refreshError="1"/>
      <sheetData sheetId="4"/>
      <sheetData sheetId="5" refreshError="1"/>
      <sheetData sheetId="6">
        <row r="3">
          <cell r="A3" t="str">
            <v>Achalpur</v>
          </cell>
          <cell r="B3" t="str">
            <v>Achalpur</v>
          </cell>
          <cell r="C3" t="str">
            <v>Akola</v>
          </cell>
          <cell r="D3" t="str">
            <v>Amravati</v>
          </cell>
        </row>
        <row r="4">
          <cell r="A4" t="str">
            <v>Ahmednagar Rural</v>
          </cell>
          <cell r="B4" t="str">
            <v>Ahmednagar( R)</v>
          </cell>
          <cell r="C4" t="str">
            <v>Nashik</v>
          </cell>
          <cell r="D4" t="str">
            <v>Ahmednagar</v>
          </cell>
        </row>
        <row r="5">
          <cell r="A5" t="str">
            <v>Ahmednagar UCR</v>
          </cell>
          <cell r="B5" t="str">
            <v>Ahmednagar(UCR)</v>
          </cell>
          <cell r="C5" t="str">
            <v>Nashik</v>
          </cell>
          <cell r="D5" t="str">
            <v>Ahmednagar</v>
          </cell>
        </row>
        <row r="6">
          <cell r="A6" t="str">
            <v>Akluj</v>
          </cell>
          <cell r="B6" t="str">
            <v>Akluj</v>
          </cell>
          <cell r="C6" t="str">
            <v>Kolhapur</v>
          </cell>
          <cell r="D6" t="str">
            <v>Solapur</v>
          </cell>
        </row>
        <row r="7">
          <cell r="A7" t="str">
            <v>Akola Rural</v>
          </cell>
          <cell r="B7" t="str">
            <v>Akola( R )</v>
          </cell>
          <cell r="C7" t="str">
            <v>Akola</v>
          </cell>
          <cell r="D7" t="str">
            <v>Akola</v>
          </cell>
        </row>
        <row r="8">
          <cell r="A8" t="str">
            <v>Allapalli</v>
          </cell>
          <cell r="B8" t="str">
            <v>Alapalli</v>
          </cell>
          <cell r="C8" t="str">
            <v>Nagpur</v>
          </cell>
          <cell r="D8" t="str">
            <v>Gadchiroli</v>
          </cell>
        </row>
        <row r="9">
          <cell r="A9" t="str">
            <v>Ambejogai</v>
          </cell>
          <cell r="B9" t="str">
            <v>Ambajogai</v>
          </cell>
          <cell r="C9" t="str">
            <v>Latur</v>
          </cell>
          <cell r="D9" t="str">
            <v>Beed</v>
          </cell>
        </row>
        <row r="10">
          <cell r="A10" t="str">
            <v>Amravati Rural</v>
          </cell>
          <cell r="B10" t="str">
            <v>Amravati Rural</v>
          </cell>
          <cell r="C10" t="str">
            <v>Akola</v>
          </cell>
          <cell r="D10" t="str">
            <v>Amravati</v>
          </cell>
        </row>
        <row r="11">
          <cell r="A11" t="str">
            <v>Amravati Urban</v>
          </cell>
          <cell r="B11" t="str">
            <v>Amravati(U)</v>
          </cell>
          <cell r="C11" t="str">
            <v>Akola</v>
          </cell>
          <cell r="D11" t="str">
            <v>Amravati</v>
          </cell>
        </row>
        <row r="12">
          <cell r="A12" t="str">
            <v>Arvi</v>
          </cell>
          <cell r="B12" t="str">
            <v>Arvi</v>
          </cell>
          <cell r="C12" t="str">
            <v>Nagpur</v>
          </cell>
          <cell r="D12" t="str">
            <v>Wardha</v>
          </cell>
        </row>
        <row r="13">
          <cell r="A13" t="str">
            <v>Aurangabad Rural</v>
          </cell>
          <cell r="B13" t="str">
            <v>Aurangabad ( R )</v>
          </cell>
          <cell r="C13" t="str">
            <v>Aurangabad</v>
          </cell>
          <cell r="D13" t="str">
            <v>A'Bad ( R)</v>
          </cell>
        </row>
        <row r="14">
          <cell r="A14" t="str">
            <v>Ballarshah</v>
          </cell>
          <cell r="B14" t="str">
            <v>Ballarsha</v>
          </cell>
          <cell r="C14" t="str">
            <v>Nagpur</v>
          </cell>
          <cell r="D14" t="str">
            <v>Chandrapur</v>
          </cell>
        </row>
        <row r="15">
          <cell r="A15" t="str">
            <v>Baramati</v>
          </cell>
          <cell r="B15" t="str">
            <v>Baramati</v>
          </cell>
          <cell r="C15" t="str">
            <v xml:space="preserve">Pune </v>
          </cell>
          <cell r="D15" t="str">
            <v>Pune Rural</v>
          </cell>
        </row>
        <row r="16">
          <cell r="A16" t="str">
            <v>Barshi</v>
          </cell>
          <cell r="B16" t="str">
            <v>Barshi</v>
          </cell>
          <cell r="C16" t="str">
            <v>Kolhapur</v>
          </cell>
          <cell r="D16" t="str">
            <v>Solapur</v>
          </cell>
        </row>
        <row r="17">
          <cell r="A17" t="str">
            <v>Beed</v>
          </cell>
          <cell r="B17" t="str">
            <v>Beed</v>
          </cell>
          <cell r="C17" t="str">
            <v>Latur</v>
          </cell>
          <cell r="D17" t="str">
            <v>Beed</v>
          </cell>
        </row>
        <row r="18">
          <cell r="A18" t="str">
            <v>Bhandara</v>
          </cell>
          <cell r="B18" t="str">
            <v>Bhandara</v>
          </cell>
          <cell r="C18" t="str">
            <v>Nagpur</v>
          </cell>
          <cell r="D18" t="str">
            <v>Bhandara</v>
          </cell>
        </row>
        <row r="19">
          <cell r="A19" t="str">
            <v>Bhokar</v>
          </cell>
          <cell r="B19" t="str">
            <v>Bhokar</v>
          </cell>
          <cell r="C19" t="str">
            <v>Latur</v>
          </cell>
          <cell r="D19" t="str">
            <v>Nanded</v>
          </cell>
        </row>
        <row r="20">
          <cell r="A20" t="str">
            <v>Bhosari</v>
          </cell>
          <cell r="B20" t="str">
            <v>Bhosari</v>
          </cell>
          <cell r="C20" t="str">
            <v xml:space="preserve">Pune </v>
          </cell>
          <cell r="D20" t="str">
            <v>Ganeshkhind</v>
          </cell>
        </row>
        <row r="21">
          <cell r="A21" t="str">
            <v>Bhusawal</v>
          </cell>
          <cell r="B21" t="str">
            <v>Bhusawal</v>
          </cell>
          <cell r="C21" t="str">
            <v>Nashik</v>
          </cell>
          <cell r="D21" t="str">
            <v>Jalgaon</v>
          </cell>
        </row>
        <row r="22">
          <cell r="A22" t="str">
            <v>Bramhapuri</v>
          </cell>
          <cell r="B22" t="str">
            <v>Bramhapuri</v>
          </cell>
          <cell r="C22" t="str">
            <v>Nagpur</v>
          </cell>
          <cell r="D22" t="str">
            <v>Gadchiroli</v>
          </cell>
        </row>
        <row r="23">
          <cell r="A23" t="str">
            <v>Buldhana</v>
          </cell>
          <cell r="B23" t="str">
            <v>Buldana</v>
          </cell>
          <cell r="C23" t="str">
            <v>Akola</v>
          </cell>
          <cell r="D23" t="str">
            <v>Buldhana</v>
          </cell>
        </row>
        <row r="24">
          <cell r="A24" t="str">
            <v>Bund Garden</v>
          </cell>
          <cell r="B24" t="str">
            <v>Bundgarden</v>
          </cell>
          <cell r="C24" t="str">
            <v xml:space="preserve">Pune </v>
          </cell>
          <cell r="D24" t="str">
            <v>Rastapeth</v>
          </cell>
        </row>
        <row r="25">
          <cell r="A25" t="str">
            <v>Chalisgaon</v>
          </cell>
          <cell r="B25" t="str">
            <v>Chalisgaon</v>
          </cell>
          <cell r="C25" t="str">
            <v>Nashik</v>
          </cell>
          <cell r="D25" t="str">
            <v>Jalgaon</v>
          </cell>
        </row>
        <row r="26">
          <cell r="A26" t="str">
            <v>Chandrapur</v>
          </cell>
          <cell r="B26" t="str">
            <v>Chandrapur</v>
          </cell>
          <cell r="C26" t="str">
            <v>Nagpur</v>
          </cell>
          <cell r="D26" t="str">
            <v>Chandrapur</v>
          </cell>
        </row>
        <row r="27">
          <cell r="A27" t="str">
            <v>Chandwad</v>
          </cell>
          <cell r="B27" t="str">
            <v xml:space="preserve">Chandwad R </v>
          </cell>
          <cell r="C27" t="str">
            <v>Nashik</v>
          </cell>
          <cell r="D27" t="str">
            <v>Nashik (R)</v>
          </cell>
        </row>
        <row r="28">
          <cell r="A28" t="str">
            <v>Chiplun</v>
          </cell>
          <cell r="B28" t="str">
            <v>Chiplun</v>
          </cell>
          <cell r="C28" t="str">
            <v>Konkan</v>
          </cell>
          <cell r="D28" t="str">
            <v>Ratnagiri</v>
          </cell>
        </row>
        <row r="29">
          <cell r="A29" t="str">
            <v>Congress Nagar</v>
          </cell>
          <cell r="B29" t="str">
            <v>Congress Nagar</v>
          </cell>
          <cell r="C29" t="str">
            <v>Nagpur (U)</v>
          </cell>
          <cell r="D29" t="str">
            <v>Nagpur(U)</v>
          </cell>
        </row>
        <row r="30">
          <cell r="A30" t="str">
            <v>Degloor</v>
          </cell>
          <cell r="B30" t="str">
            <v>Degloor</v>
          </cell>
          <cell r="C30" t="str">
            <v>Latur</v>
          </cell>
          <cell r="D30" t="str">
            <v>Nanded</v>
          </cell>
        </row>
        <row r="31">
          <cell r="A31" t="str">
            <v>Dharangaon</v>
          </cell>
          <cell r="B31" t="str">
            <v>Dharangaon</v>
          </cell>
          <cell r="C31" t="str">
            <v>Nashik</v>
          </cell>
          <cell r="D31" t="str">
            <v>Jalgaon</v>
          </cell>
        </row>
        <row r="32">
          <cell r="A32" t="str">
            <v>Dhule (R)</v>
          </cell>
          <cell r="B32" t="str">
            <v>Dhule ( R )</v>
          </cell>
          <cell r="C32" t="str">
            <v>Nashik</v>
          </cell>
          <cell r="D32" t="str">
            <v>Dhule</v>
          </cell>
        </row>
        <row r="33">
          <cell r="A33" t="str">
            <v>Dhule UCR</v>
          </cell>
          <cell r="B33" t="str">
            <v>Dhule UCR</v>
          </cell>
          <cell r="C33" t="str">
            <v>Nashik</v>
          </cell>
          <cell r="D33" t="str">
            <v>Dhule</v>
          </cell>
        </row>
        <row r="34">
          <cell r="A34" t="str">
            <v>Dombivali U</v>
          </cell>
          <cell r="B34" t="str">
            <v>Dombivali</v>
          </cell>
          <cell r="C34" t="str">
            <v>Kalyan</v>
          </cell>
          <cell r="D34" t="str">
            <v xml:space="preserve">Kalyan - I </v>
          </cell>
        </row>
        <row r="35">
          <cell r="A35" t="str">
            <v>Dondaicha</v>
          </cell>
          <cell r="B35" t="str">
            <v>Dondaicha</v>
          </cell>
          <cell r="C35" t="str">
            <v>Nashik</v>
          </cell>
          <cell r="D35" t="str">
            <v>Dhule</v>
          </cell>
        </row>
        <row r="36">
          <cell r="A36" t="str">
            <v>Gadchiroli</v>
          </cell>
          <cell r="B36" t="str">
            <v>Gadchiroli</v>
          </cell>
          <cell r="C36" t="str">
            <v>Nagpur</v>
          </cell>
          <cell r="D36" t="str">
            <v>Gadchiroli</v>
          </cell>
        </row>
        <row r="37">
          <cell r="A37" t="str">
            <v>Gadhinglaj</v>
          </cell>
          <cell r="B37" t="str">
            <v>Gandhinglaj</v>
          </cell>
          <cell r="C37" t="str">
            <v>Kolhapur</v>
          </cell>
          <cell r="D37" t="str">
            <v>Kolhapur</v>
          </cell>
        </row>
        <row r="38">
          <cell r="A38" t="str">
            <v>Gondia</v>
          </cell>
          <cell r="B38" t="str">
            <v>Gondia</v>
          </cell>
          <cell r="C38" t="str">
            <v>Nagpur</v>
          </cell>
          <cell r="D38" t="str">
            <v>Bhandara</v>
          </cell>
        </row>
        <row r="39">
          <cell r="A39" t="str">
            <v>Goregaon</v>
          </cell>
          <cell r="B39" t="str">
            <v>Goregaon</v>
          </cell>
          <cell r="C39" t="str">
            <v>Kalyan</v>
          </cell>
          <cell r="D39" t="str">
            <v>Pen</v>
          </cell>
        </row>
        <row r="40">
          <cell r="A40" t="str">
            <v>Hinganghat</v>
          </cell>
          <cell r="B40" t="str">
            <v>Hinganghat</v>
          </cell>
          <cell r="C40" t="str">
            <v>Nagpur</v>
          </cell>
          <cell r="D40" t="str">
            <v>Wardha</v>
          </cell>
        </row>
        <row r="41">
          <cell r="A41" t="str">
            <v>Hingoli</v>
          </cell>
          <cell r="B41" t="str">
            <v>Hingoli</v>
          </cell>
          <cell r="C41" t="str">
            <v>Aurangabad</v>
          </cell>
          <cell r="D41" t="str">
            <v>Parbhani</v>
          </cell>
        </row>
        <row r="42">
          <cell r="A42" t="str">
            <v>Ichalkaranji</v>
          </cell>
          <cell r="B42" t="str">
            <v>Ichalkaranji</v>
          </cell>
          <cell r="C42" t="str">
            <v>Kolhapur</v>
          </cell>
          <cell r="D42" t="str">
            <v>Kolhapur</v>
          </cell>
        </row>
        <row r="43">
          <cell r="A43" t="str">
            <v>Islampur</v>
          </cell>
          <cell r="B43" t="str">
            <v>Islampur</v>
          </cell>
          <cell r="C43" t="str">
            <v>Kolhapur</v>
          </cell>
          <cell r="D43" t="str">
            <v>Sangli</v>
          </cell>
        </row>
        <row r="44">
          <cell r="A44" t="str">
            <v>Jalgaon</v>
          </cell>
          <cell r="B44" t="str">
            <v>Jalgaon UCR</v>
          </cell>
          <cell r="C44" t="str">
            <v>Nashik</v>
          </cell>
          <cell r="D44" t="str">
            <v>Jalgaon</v>
          </cell>
        </row>
        <row r="45">
          <cell r="A45" t="str">
            <v>Jalna-I</v>
          </cell>
          <cell r="B45" t="str">
            <v>Jalna-I</v>
          </cell>
          <cell r="C45" t="str">
            <v>Aurangabad</v>
          </cell>
          <cell r="D45" t="str">
            <v>Jalna</v>
          </cell>
        </row>
        <row r="46">
          <cell r="A46" t="str">
            <v>Jalna II</v>
          </cell>
          <cell r="B46" t="str">
            <v>Jalna-II</v>
          </cell>
          <cell r="C46" t="str">
            <v>Aurangabad</v>
          </cell>
          <cell r="D46" t="str">
            <v>Jalna</v>
          </cell>
        </row>
        <row r="47">
          <cell r="A47" t="str">
            <v>Jaysingpur</v>
          </cell>
          <cell r="B47" t="str">
            <v>Jaysingpur</v>
          </cell>
          <cell r="C47" t="str">
            <v>Kolhapur</v>
          </cell>
          <cell r="D47" t="str">
            <v>Kolhapur</v>
          </cell>
        </row>
        <row r="48">
          <cell r="A48" t="str">
            <v>Kalwa</v>
          </cell>
          <cell r="B48" t="str">
            <v>Kalwa</v>
          </cell>
          <cell r="C48" t="str">
            <v xml:space="preserve">Bhandup (U) </v>
          </cell>
          <cell r="D48" t="str">
            <v>Thane</v>
          </cell>
        </row>
        <row r="49">
          <cell r="A49" t="str">
            <v>Kalyan R</v>
          </cell>
          <cell r="B49" t="str">
            <v>Kalyan( R )</v>
          </cell>
          <cell r="C49" t="str">
            <v>Kalyan</v>
          </cell>
          <cell r="D49" t="str">
            <v>Kalyan - II</v>
          </cell>
        </row>
        <row r="50">
          <cell r="A50" t="str">
            <v>Kalyan East</v>
          </cell>
          <cell r="B50" t="str">
            <v>Kalyan(E)</v>
          </cell>
          <cell r="C50" t="str">
            <v>Kalyan</v>
          </cell>
          <cell r="D50" t="str">
            <v xml:space="preserve">Kalyan - I </v>
          </cell>
        </row>
        <row r="51">
          <cell r="A51" t="str">
            <v>Kankavali</v>
          </cell>
          <cell r="B51" t="str">
            <v>Kankavali</v>
          </cell>
          <cell r="C51" t="str">
            <v>Konkan</v>
          </cell>
          <cell r="D51" t="str">
            <v>Sindhudurg</v>
          </cell>
        </row>
        <row r="52">
          <cell r="A52" t="str">
            <v>Kannad</v>
          </cell>
          <cell r="B52" t="str">
            <v>Kannad</v>
          </cell>
          <cell r="C52" t="str">
            <v>Aurangabad</v>
          </cell>
          <cell r="D52" t="str">
            <v>A'Bad ( R)</v>
          </cell>
        </row>
        <row r="53">
          <cell r="A53" t="str">
            <v>Karad</v>
          </cell>
          <cell r="B53" t="str">
            <v>Karad</v>
          </cell>
          <cell r="C53" t="str">
            <v>Kolhapur</v>
          </cell>
          <cell r="D53" t="str">
            <v>Satara</v>
          </cell>
        </row>
        <row r="54">
          <cell r="A54" t="str">
            <v>Karjat</v>
          </cell>
          <cell r="B54" t="str">
            <v>Karjat</v>
          </cell>
          <cell r="C54" t="str">
            <v>Nashik</v>
          </cell>
          <cell r="D54" t="str">
            <v>Ahmednagar</v>
          </cell>
        </row>
        <row r="55">
          <cell r="A55" t="str">
            <v>Katol</v>
          </cell>
          <cell r="B55" t="str">
            <v>Katol</v>
          </cell>
          <cell r="C55" t="str">
            <v>Nagpur (U)</v>
          </cell>
          <cell r="D55" t="str">
            <v>Nagpur(R )</v>
          </cell>
        </row>
        <row r="56">
          <cell r="A56" t="str">
            <v>Kedgaon</v>
          </cell>
          <cell r="B56" t="str">
            <v>Kedgaon</v>
          </cell>
          <cell r="C56" t="str">
            <v xml:space="preserve">Pune </v>
          </cell>
          <cell r="D56" t="str">
            <v>Pune Rural</v>
          </cell>
        </row>
        <row r="57">
          <cell r="A57" t="str">
            <v>Khamgaon</v>
          </cell>
          <cell r="B57" t="str">
            <v>Khamgaon</v>
          </cell>
          <cell r="C57" t="str">
            <v>Akola</v>
          </cell>
          <cell r="D57" t="str">
            <v>Buldhana</v>
          </cell>
        </row>
        <row r="58">
          <cell r="A58" t="str">
            <v>Kolhapur Rural I</v>
          </cell>
          <cell r="B58" t="str">
            <v>Kolhapur (R-I)</v>
          </cell>
          <cell r="C58" t="str">
            <v>Kolhapur</v>
          </cell>
          <cell r="D58" t="str">
            <v>Kolhapur</v>
          </cell>
        </row>
        <row r="59">
          <cell r="A59" t="str">
            <v>Kolhapur R II</v>
          </cell>
          <cell r="B59" t="str">
            <v>Kolhapur (R-II)</v>
          </cell>
          <cell r="C59" t="str">
            <v>Kolhapur</v>
          </cell>
          <cell r="D59" t="str">
            <v>Kolhapur</v>
          </cell>
        </row>
        <row r="60">
          <cell r="A60" t="str">
            <v>Kolhapur Urban</v>
          </cell>
          <cell r="B60" t="str">
            <v>Kolhapur(U)</v>
          </cell>
          <cell r="C60" t="str">
            <v>Kolhapur</v>
          </cell>
          <cell r="D60" t="str">
            <v>Kolhapur</v>
          </cell>
        </row>
        <row r="61">
          <cell r="A61" t="str">
            <v>Kothrud</v>
          </cell>
          <cell r="B61" t="str">
            <v>Kothrud</v>
          </cell>
          <cell r="C61" t="str">
            <v xml:space="preserve">Pune </v>
          </cell>
          <cell r="D61" t="str">
            <v>Ganeshkhind</v>
          </cell>
        </row>
        <row r="62">
          <cell r="A62" t="str">
            <v>Kudal</v>
          </cell>
          <cell r="B62" t="str">
            <v>Kudal</v>
          </cell>
          <cell r="C62" t="str">
            <v>Konkan</v>
          </cell>
          <cell r="D62" t="str">
            <v>Sindhudurg</v>
          </cell>
        </row>
        <row r="63">
          <cell r="A63" t="str">
            <v>Latur</v>
          </cell>
          <cell r="B63" t="str">
            <v>Latur</v>
          </cell>
          <cell r="C63" t="str">
            <v>Latur</v>
          </cell>
          <cell r="D63" t="str">
            <v>Latur</v>
          </cell>
        </row>
        <row r="64">
          <cell r="A64" t="str">
            <v>Malegaon Rural</v>
          </cell>
          <cell r="B64" t="str">
            <v xml:space="preserve">Malegaon R </v>
          </cell>
          <cell r="C64" t="str">
            <v>Nashik</v>
          </cell>
          <cell r="D64" t="str">
            <v>Nashik (R)</v>
          </cell>
        </row>
        <row r="65">
          <cell r="A65" t="str">
            <v>Malegaon UCR</v>
          </cell>
          <cell r="B65" t="str">
            <v>Malegaon UCR</v>
          </cell>
          <cell r="C65" t="str">
            <v>Nashik</v>
          </cell>
          <cell r="D65" t="str">
            <v>Nashik (R)</v>
          </cell>
        </row>
        <row r="66">
          <cell r="A66" t="str">
            <v>Malkapur</v>
          </cell>
          <cell r="B66" t="str">
            <v>Malkapur</v>
          </cell>
          <cell r="C66" t="str">
            <v>Akola</v>
          </cell>
          <cell r="D66" t="str">
            <v>Buldhana</v>
          </cell>
        </row>
        <row r="67">
          <cell r="A67" t="str">
            <v>Manchar</v>
          </cell>
          <cell r="B67" t="str">
            <v>Manchar</v>
          </cell>
          <cell r="C67" t="str">
            <v xml:space="preserve">Pune </v>
          </cell>
          <cell r="D67" t="str">
            <v>Pune Rural</v>
          </cell>
        </row>
        <row r="68">
          <cell r="A68" t="str">
            <v>MIDC Nagpur</v>
          </cell>
          <cell r="B68" t="str">
            <v>MIDC</v>
          </cell>
          <cell r="C68" t="str">
            <v>Nagpur (U)</v>
          </cell>
          <cell r="D68" t="str">
            <v>Nagpur(U)</v>
          </cell>
        </row>
        <row r="69">
          <cell r="A69" t="str">
            <v>Morshi</v>
          </cell>
          <cell r="B69" t="str">
            <v>Morshi</v>
          </cell>
          <cell r="C69" t="str">
            <v>Akola</v>
          </cell>
          <cell r="D69" t="str">
            <v>Amravati</v>
          </cell>
        </row>
        <row r="70">
          <cell r="A70" t="str">
            <v xml:space="preserve">Mulshi </v>
          </cell>
          <cell r="B70" t="str">
            <v>Mulshi</v>
          </cell>
          <cell r="C70" t="str">
            <v xml:space="preserve">Pune </v>
          </cell>
          <cell r="D70" t="str">
            <v>Pune Rural</v>
          </cell>
        </row>
        <row r="71">
          <cell r="A71" t="str">
            <v>Nagar Road</v>
          </cell>
          <cell r="B71" t="str">
            <v>Nagar Road</v>
          </cell>
          <cell r="C71" t="str">
            <v xml:space="preserve">Pune </v>
          </cell>
          <cell r="D71" t="str">
            <v>Rastapeth</v>
          </cell>
        </row>
        <row r="72">
          <cell r="A72" t="str">
            <v>Nagpur -I</v>
          </cell>
          <cell r="B72" t="str">
            <v>Nagpur Dn-I</v>
          </cell>
          <cell r="C72" t="str">
            <v>Nagpur (U)</v>
          </cell>
          <cell r="D72" t="str">
            <v>Nagpur(R )</v>
          </cell>
        </row>
        <row r="73">
          <cell r="A73" t="str">
            <v>Nagpur Division II</v>
          </cell>
          <cell r="B73" t="str">
            <v>Nagpur Dn-II</v>
          </cell>
          <cell r="C73" t="str">
            <v>Nagpur (U)</v>
          </cell>
          <cell r="D73" t="str">
            <v>Nagpur(R )</v>
          </cell>
        </row>
        <row r="74">
          <cell r="A74" t="str">
            <v>Nanded</v>
          </cell>
          <cell r="B74" t="str">
            <v>Nanded</v>
          </cell>
          <cell r="C74" t="str">
            <v>Latur</v>
          </cell>
          <cell r="D74" t="str">
            <v>Nanded</v>
          </cell>
        </row>
        <row r="75">
          <cell r="A75" t="str">
            <v>Nandurbar</v>
          </cell>
          <cell r="B75" t="str">
            <v>Nandurbar</v>
          </cell>
          <cell r="C75" t="str">
            <v>Nashik</v>
          </cell>
          <cell r="D75" t="str">
            <v>Dhule</v>
          </cell>
        </row>
        <row r="76">
          <cell r="A76" t="str">
            <v>Nashik Urban - I</v>
          </cell>
          <cell r="B76" t="str">
            <v>Nashik (U) - I</v>
          </cell>
          <cell r="C76" t="str">
            <v>Nashik</v>
          </cell>
          <cell r="D76" t="str">
            <v>Nashik (U)</v>
          </cell>
        </row>
        <row r="77">
          <cell r="A77" t="str">
            <v>Nashik Urban II</v>
          </cell>
          <cell r="B77" t="str">
            <v>Nashik (U) - II</v>
          </cell>
          <cell r="C77" t="str">
            <v>Nashik</v>
          </cell>
          <cell r="D77" t="str">
            <v>Nashik (U)</v>
          </cell>
        </row>
        <row r="78">
          <cell r="A78" t="str">
            <v>Nashik Rural</v>
          </cell>
          <cell r="B78" t="str">
            <v>Nashik R</v>
          </cell>
          <cell r="C78" t="str">
            <v>Nashik</v>
          </cell>
          <cell r="D78" t="str">
            <v>Nashik (R)</v>
          </cell>
        </row>
        <row r="79">
          <cell r="A79" t="str">
            <v>Nerul</v>
          </cell>
          <cell r="B79" t="str">
            <v>Nerul</v>
          </cell>
          <cell r="C79" t="str">
            <v xml:space="preserve">Bhandup (U) </v>
          </cell>
          <cell r="D79" t="str">
            <v>Vashi</v>
          </cell>
        </row>
        <row r="80">
          <cell r="A80" t="str">
            <v>Nilanga</v>
          </cell>
          <cell r="B80" t="str">
            <v>Nilanga</v>
          </cell>
          <cell r="C80" t="str">
            <v>Latur</v>
          </cell>
          <cell r="D80" t="str">
            <v>Latur</v>
          </cell>
        </row>
        <row r="81">
          <cell r="A81" t="str">
            <v>Vasai</v>
          </cell>
          <cell r="B81" t="str">
            <v>O '&amp;'  M Dn Vasai.</v>
          </cell>
          <cell r="C81" t="str">
            <v>Kalyan</v>
          </cell>
          <cell r="D81" t="str">
            <v>Vasai</v>
          </cell>
        </row>
        <row r="82">
          <cell r="A82" t="str">
            <v>Osmanabad</v>
          </cell>
          <cell r="B82" t="str">
            <v>Osmanabad</v>
          </cell>
          <cell r="C82" t="str">
            <v>Latur</v>
          </cell>
          <cell r="D82" t="str">
            <v>Osmanabad</v>
          </cell>
        </row>
        <row r="83">
          <cell r="A83" t="str">
            <v>Pachora</v>
          </cell>
          <cell r="B83" t="str">
            <v>Pachora</v>
          </cell>
          <cell r="C83" t="str">
            <v>Nashik</v>
          </cell>
          <cell r="D83" t="str">
            <v>Jalgaon</v>
          </cell>
        </row>
        <row r="84">
          <cell r="A84" t="str">
            <v>Padmavati</v>
          </cell>
          <cell r="B84" t="str">
            <v>Padmavati</v>
          </cell>
          <cell r="C84" t="str">
            <v xml:space="preserve">Pune </v>
          </cell>
          <cell r="D84" t="str">
            <v>Rastapeth</v>
          </cell>
        </row>
        <row r="85">
          <cell r="A85" t="str">
            <v>Palghar</v>
          </cell>
          <cell r="B85" t="str">
            <v>Palgar</v>
          </cell>
          <cell r="C85" t="str">
            <v>Kalyan</v>
          </cell>
          <cell r="D85" t="str">
            <v>Vasai</v>
          </cell>
        </row>
        <row r="86">
          <cell r="A86" t="str">
            <v>Pandharkawada</v>
          </cell>
          <cell r="B86" t="str">
            <v>Pandharkawada</v>
          </cell>
          <cell r="C86" t="str">
            <v>Akola</v>
          </cell>
          <cell r="D86" t="str">
            <v>Yavatmal</v>
          </cell>
        </row>
        <row r="87">
          <cell r="A87" t="str">
            <v>Pandharpur</v>
          </cell>
          <cell r="B87" t="str">
            <v>Pandharpur</v>
          </cell>
          <cell r="C87" t="str">
            <v>Kolhapur</v>
          </cell>
          <cell r="D87" t="str">
            <v>Solapur</v>
          </cell>
        </row>
        <row r="88">
          <cell r="A88" t="str">
            <v>Panvel Rural</v>
          </cell>
          <cell r="B88" t="str">
            <v>Panvel ( R )</v>
          </cell>
          <cell r="C88" t="str">
            <v>Kalyan</v>
          </cell>
          <cell r="D88" t="str">
            <v>Pen</v>
          </cell>
        </row>
        <row r="89">
          <cell r="A89" t="str">
            <v>Panvel U</v>
          </cell>
          <cell r="B89" t="str">
            <v>Panvel (U)</v>
          </cell>
          <cell r="C89" t="str">
            <v xml:space="preserve">Bhandup (U) </v>
          </cell>
          <cell r="D89" t="str">
            <v>Vashi</v>
          </cell>
        </row>
        <row r="90">
          <cell r="A90" t="str">
            <v>Parbhani</v>
          </cell>
          <cell r="B90" t="str">
            <v>Parbhani</v>
          </cell>
          <cell r="C90" t="str">
            <v>Aurangabad</v>
          </cell>
          <cell r="D90" t="str">
            <v>Parbhani</v>
          </cell>
        </row>
        <row r="91">
          <cell r="A91" t="str">
            <v>Parvati</v>
          </cell>
          <cell r="B91" t="str">
            <v>Parvati</v>
          </cell>
          <cell r="C91" t="str">
            <v xml:space="preserve">Pune </v>
          </cell>
          <cell r="D91" t="str">
            <v>Rastapeth</v>
          </cell>
        </row>
        <row r="92">
          <cell r="A92" t="str">
            <v>Phaltan</v>
          </cell>
          <cell r="B92" t="str">
            <v>Phaltan</v>
          </cell>
          <cell r="C92" t="str">
            <v>Kolhapur</v>
          </cell>
          <cell r="D92" t="str">
            <v>Satara</v>
          </cell>
        </row>
        <row r="93">
          <cell r="A93" t="str">
            <v>Pimpari</v>
          </cell>
          <cell r="B93" t="str">
            <v>Pimpri</v>
          </cell>
          <cell r="C93" t="str">
            <v xml:space="preserve">Pune </v>
          </cell>
          <cell r="D93" t="str">
            <v>Ganeshkhind</v>
          </cell>
        </row>
        <row r="94">
          <cell r="A94" t="str">
            <v>Pusad</v>
          </cell>
          <cell r="B94" t="str">
            <v>Pusad</v>
          </cell>
          <cell r="C94" t="str">
            <v>Akola</v>
          </cell>
          <cell r="D94" t="str">
            <v>Yavatmal</v>
          </cell>
        </row>
        <row r="95">
          <cell r="A95" t="str">
            <v xml:space="preserve">Rajgurungr </v>
          </cell>
          <cell r="B95" t="str">
            <v>Rajgurunagar</v>
          </cell>
          <cell r="C95" t="str">
            <v xml:space="preserve">Pune </v>
          </cell>
          <cell r="D95" t="str">
            <v>Pune Rural</v>
          </cell>
        </row>
        <row r="96">
          <cell r="A96" t="str">
            <v>Rastapeth</v>
          </cell>
          <cell r="B96" t="str">
            <v>Rastapeth</v>
          </cell>
          <cell r="C96" t="str">
            <v xml:space="preserve">Pune </v>
          </cell>
          <cell r="D96" t="str">
            <v>Rastapeth</v>
          </cell>
        </row>
        <row r="97">
          <cell r="A97" t="str">
            <v>Ratnagiri</v>
          </cell>
          <cell r="B97" t="str">
            <v>Ratnagiri</v>
          </cell>
          <cell r="C97" t="str">
            <v>Konkan</v>
          </cell>
          <cell r="D97" t="str">
            <v>Ratnagiri</v>
          </cell>
        </row>
        <row r="98">
          <cell r="A98" t="str">
            <v>Sakoli</v>
          </cell>
          <cell r="B98" t="str">
            <v>Sakoli</v>
          </cell>
          <cell r="C98" t="str">
            <v>Nagpur</v>
          </cell>
          <cell r="D98" t="str">
            <v>Bhandara</v>
          </cell>
        </row>
        <row r="99">
          <cell r="A99" t="str">
            <v>Sangamner</v>
          </cell>
          <cell r="B99" t="str">
            <v>Sangamner</v>
          </cell>
          <cell r="C99" t="str">
            <v>Nashik</v>
          </cell>
          <cell r="D99" t="str">
            <v>Ahmednagar</v>
          </cell>
        </row>
        <row r="100">
          <cell r="A100" t="str">
            <v>Sangli R</v>
          </cell>
          <cell r="B100" t="str">
            <v>Sangli( R )</v>
          </cell>
          <cell r="C100" t="str">
            <v>Kolhapur</v>
          </cell>
          <cell r="D100" t="str">
            <v>Sangli</v>
          </cell>
        </row>
        <row r="101">
          <cell r="A101" t="str">
            <v>Sangli Urban</v>
          </cell>
          <cell r="B101" t="str">
            <v>Sangli(U)</v>
          </cell>
          <cell r="C101" t="str">
            <v>Kolhapur</v>
          </cell>
          <cell r="D101" t="str">
            <v>Sangli</v>
          </cell>
        </row>
        <row r="102">
          <cell r="A102" t="str">
            <v>Satara</v>
          </cell>
          <cell r="B102" t="str">
            <v>Satara</v>
          </cell>
          <cell r="C102" t="str">
            <v>Kolhapur</v>
          </cell>
          <cell r="D102" t="str">
            <v>Satara</v>
          </cell>
        </row>
        <row r="103">
          <cell r="A103" t="str">
            <v>Savda</v>
          </cell>
          <cell r="B103" t="str">
            <v>Savda</v>
          </cell>
          <cell r="C103" t="str">
            <v>Nashik</v>
          </cell>
          <cell r="D103" t="str">
            <v>Jalgaon</v>
          </cell>
        </row>
        <row r="104">
          <cell r="A104" t="str">
            <v>Shahada</v>
          </cell>
          <cell r="B104" t="str">
            <v>Shahada</v>
          </cell>
          <cell r="C104" t="str">
            <v>Nashik</v>
          </cell>
          <cell r="D104" t="str">
            <v>Dhule</v>
          </cell>
        </row>
        <row r="105">
          <cell r="A105" t="str">
            <v>Shivaji Nagar</v>
          </cell>
          <cell r="B105" t="str">
            <v>Shivajinagar</v>
          </cell>
          <cell r="C105" t="str">
            <v xml:space="preserve">Pune </v>
          </cell>
          <cell r="D105" t="str">
            <v>Ganeshkhind</v>
          </cell>
        </row>
        <row r="106">
          <cell r="A106" t="str">
            <v>Solapur Rural</v>
          </cell>
          <cell r="B106" t="str">
            <v>Solapur( R )</v>
          </cell>
          <cell r="C106" t="str">
            <v>Kolhapur</v>
          </cell>
          <cell r="D106" t="str">
            <v>Solapur</v>
          </cell>
        </row>
        <row r="107">
          <cell r="A107" t="str">
            <v>Solapur Urban</v>
          </cell>
          <cell r="B107" t="str">
            <v>Solapur(U)</v>
          </cell>
          <cell r="C107" t="str">
            <v>Kolhapur</v>
          </cell>
          <cell r="D107" t="str">
            <v>Solapur</v>
          </cell>
        </row>
        <row r="108">
          <cell r="A108" t="str">
            <v>Thane U</v>
          </cell>
          <cell r="B108" t="str">
            <v>Thane (U)</v>
          </cell>
          <cell r="C108" t="str">
            <v xml:space="preserve">Bhandup (U) </v>
          </cell>
          <cell r="D108" t="str">
            <v>Thane</v>
          </cell>
        </row>
        <row r="109">
          <cell r="A109" t="str">
            <v>Tuljapur</v>
          </cell>
          <cell r="B109" t="str">
            <v>Tuljapur</v>
          </cell>
          <cell r="C109" t="str">
            <v>Latur</v>
          </cell>
          <cell r="D109" t="str">
            <v>Osmanabad</v>
          </cell>
        </row>
        <row r="110">
          <cell r="A110" t="str">
            <v>Udgir</v>
          </cell>
          <cell r="B110" t="str">
            <v>Udgir</v>
          </cell>
          <cell r="C110" t="str">
            <v>Latur</v>
          </cell>
          <cell r="D110" t="str">
            <v>Latur</v>
          </cell>
        </row>
        <row r="111">
          <cell r="A111" t="str">
            <v>Ulhasnagar I</v>
          </cell>
          <cell r="B111" t="str">
            <v>Ulhasnagar-I</v>
          </cell>
          <cell r="C111" t="str">
            <v>Kalyan</v>
          </cell>
          <cell r="D111" t="str">
            <v>Kalyan - II</v>
          </cell>
        </row>
        <row r="112">
          <cell r="A112" t="str">
            <v>Ulhasnagar II</v>
          </cell>
          <cell r="B112" t="str">
            <v>Ulhasnagar-II</v>
          </cell>
          <cell r="C112" t="str">
            <v>Kalyan</v>
          </cell>
          <cell r="D112" t="str">
            <v>Kalyan - II</v>
          </cell>
        </row>
        <row r="113">
          <cell r="A113" t="str">
            <v>Vashi</v>
          </cell>
          <cell r="B113" t="str">
            <v>Vashi</v>
          </cell>
          <cell r="C113" t="str">
            <v xml:space="preserve">Bhandup (U) </v>
          </cell>
          <cell r="D113" t="str">
            <v>Vashi</v>
          </cell>
        </row>
        <row r="114">
          <cell r="A114" t="str">
            <v>Virar</v>
          </cell>
          <cell r="B114" t="str">
            <v>Virar</v>
          </cell>
          <cell r="C114" t="str">
            <v>Kalyan</v>
          </cell>
          <cell r="D114" t="str">
            <v>Vasai</v>
          </cell>
        </row>
        <row r="115">
          <cell r="A115" t="str">
            <v>Vita</v>
          </cell>
          <cell r="B115" t="str">
            <v>Vita</v>
          </cell>
          <cell r="C115" t="str">
            <v>Kolhapur</v>
          </cell>
          <cell r="D115" t="str">
            <v>Sangli</v>
          </cell>
        </row>
        <row r="116">
          <cell r="A116" t="str">
            <v>Wagle Estate</v>
          </cell>
          <cell r="B116" t="str">
            <v>Wagle Estate</v>
          </cell>
          <cell r="C116" t="str">
            <v xml:space="preserve">Bhandup (U) </v>
          </cell>
          <cell r="D116" t="str">
            <v>Thane</v>
          </cell>
        </row>
        <row r="117">
          <cell r="A117" t="str">
            <v>Wai</v>
          </cell>
          <cell r="B117" t="str">
            <v>Wai</v>
          </cell>
          <cell r="C117" t="str">
            <v>Kolhapur</v>
          </cell>
          <cell r="D117" t="str">
            <v>Satara</v>
          </cell>
        </row>
        <row r="118">
          <cell r="A118" t="str">
            <v>Wardha</v>
          </cell>
          <cell r="B118" t="str">
            <v>Wardha</v>
          </cell>
          <cell r="C118" t="str">
            <v>Nagpur</v>
          </cell>
          <cell r="D118" t="str">
            <v>Wardha</v>
          </cell>
        </row>
        <row r="119">
          <cell r="A119" t="str">
            <v>Warora</v>
          </cell>
          <cell r="B119" t="str">
            <v>warora</v>
          </cell>
          <cell r="C119" t="str">
            <v>Nagpur</v>
          </cell>
          <cell r="D119" t="str">
            <v>Chandrapur</v>
          </cell>
        </row>
        <row r="120">
          <cell r="A120" t="str">
            <v>Washim</v>
          </cell>
          <cell r="B120" t="str">
            <v>Washim</v>
          </cell>
          <cell r="C120" t="str">
            <v>Akola</v>
          </cell>
          <cell r="D120" t="str">
            <v>Akola</v>
          </cell>
        </row>
        <row r="121">
          <cell r="A121" t="str">
            <v>Yavatmal</v>
          </cell>
          <cell r="B121" t="str">
            <v>Yavatmal</v>
          </cell>
          <cell r="C121" t="str">
            <v>Akola</v>
          </cell>
          <cell r="D121" t="str">
            <v>Yavatmal</v>
          </cell>
        </row>
      </sheetData>
      <sheetData sheetId="7">
        <row r="6">
          <cell r="A6" t="str">
            <v>T1</v>
          </cell>
          <cell r="B6" t="str">
            <v>Kolhapur</v>
          </cell>
          <cell r="C6" t="str">
            <v>Kolhapur</v>
          </cell>
          <cell r="D6" t="str">
            <v>Gadhinglaj, Kolhapur (R-I)</v>
          </cell>
          <cell r="E6">
            <v>716.04</v>
          </cell>
          <cell r="F6">
            <v>7413.6929999999993</v>
          </cell>
          <cell r="G6">
            <v>2744.92</v>
          </cell>
          <cell r="H6">
            <v>10158.612999999999</v>
          </cell>
          <cell r="I6">
            <v>2997.5389999999998</v>
          </cell>
          <cell r="J6">
            <v>1109.8389999999999</v>
          </cell>
          <cell r="K6">
            <v>4107.3779999999997</v>
          </cell>
          <cell r="L6">
            <v>10411.23</v>
          </cell>
          <cell r="M6">
            <v>3854.76</v>
          </cell>
          <cell r="N6">
            <v>14265.99</v>
          </cell>
          <cell r="O6">
            <v>14982.03</v>
          </cell>
        </row>
        <row r="7">
          <cell r="A7" t="str">
            <v>T2</v>
          </cell>
          <cell r="B7" t="str">
            <v>Kolhapur</v>
          </cell>
          <cell r="C7" t="str">
            <v>Solapur</v>
          </cell>
          <cell r="D7" t="str">
            <v>Pandharpur, Akluj</v>
          </cell>
          <cell r="E7">
            <v>732.46</v>
          </cell>
          <cell r="F7">
            <v>9755.99</v>
          </cell>
          <cell r="G7">
            <v>3612.1550000000002</v>
          </cell>
          <cell r="H7">
            <v>13368.145</v>
          </cell>
          <cell r="I7">
            <v>2258.8940000000002</v>
          </cell>
          <cell r="J7">
            <v>836.35599999999999</v>
          </cell>
          <cell r="K7">
            <v>3095.25</v>
          </cell>
          <cell r="L7">
            <v>12014.88</v>
          </cell>
          <cell r="M7">
            <v>4448.51</v>
          </cell>
          <cell r="N7">
            <v>16463.39</v>
          </cell>
          <cell r="O7">
            <v>17195.849999999999</v>
          </cell>
        </row>
        <row r="8">
          <cell r="A8" t="str">
            <v>T3</v>
          </cell>
          <cell r="B8" t="str">
            <v>Kolhapur</v>
          </cell>
          <cell r="C8" t="str">
            <v>Solapur</v>
          </cell>
          <cell r="D8" t="str">
            <v>Solapur (R ), Solapur (U)</v>
          </cell>
          <cell r="E8">
            <v>585.92700000000002</v>
          </cell>
          <cell r="F8">
            <v>8860.9349999999995</v>
          </cell>
          <cell r="G8">
            <v>3280.761</v>
          </cell>
          <cell r="H8">
            <v>12141.696</v>
          </cell>
          <cell r="I8">
            <v>1872.4489999999998</v>
          </cell>
          <cell r="J8">
            <v>693.274</v>
          </cell>
          <cell r="K8">
            <v>2565.723</v>
          </cell>
          <cell r="L8">
            <v>10733.384</v>
          </cell>
          <cell r="M8">
            <v>3974.0349999999999</v>
          </cell>
          <cell r="N8">
            <v>14707.419</v>
          </cell>
          <cell r="O8">
            <v>15293.346</v>
          </cell>
        </row>
        <row r="9">
          <cell r="A9" t="str">
            <v>T4</v>
          </cell>
          <cell r="B9" t="str">
            <v>Kolhapur</v>
          </cell>
          <cell r="C9" t="str">
            <v>Solapur, Sangli</v>
          </cell>
          <cell r="D9" t="str">
            <v>Vita, Barshi</v>
          </cell>
          <cell r="E9">
            <v>852.29</v>
          </cell>
          <cell r="F9">
            <v>10698.12</v>
          </cell>
          <cell r="G9">
            <v>3960.9790000000003</v>
          </cell>
          <cell r="H9">
            <v>14659.098999999998</v>
          </cell>
          <cell r="I9">
            <v>1568.7640000000001</v>
          </cell>
          <cell r="J9">
            <v>580.83500000000004</v>
          </cell>
          <cell r="K9">
            <v>2149.5990000000002</v>
          </cell>
          <cell r="L9">
            <v>12266.88</v>
          </cell>
          <cell r="M9">
            <v>4541.82</v>
          </cell>
          <cell r="N9">
            <v>16808.7</v>
          </cell>
          <cell r="O9">
            <v>17660.990000000002</v>
          </cell>
        </row>
        <row r="10">
          <cell r="A10" t="str">
            <v>T5</v>
          </cell>
          <cell r="B10" t="str">
            <v>Nashik</v>
          </cell>
          <cell r="C10" t="str">
            <v>Ahmednagar</v>
          </cell>
          <cell r="D10" t="str">
            <v>Ahmednagar( R), Ahmednagar(UCR)</v>
          </cell>
          <cell r="E10">
            <v>401.46</v>
          </cell>
          <cell r="F10">
            <v>13587.82</v>
          </cell>
          <cell r="G10">
            <v>5030.8900000000003</v>
          </cell>
          <cell r="H10">
            <v>18618.71</v>
          </cell>
          <cell r="I10">
            <v>2687.08</v>
          </cell>
          <cell r="J10">
            <v>994.89</v>
          </cell>
          <cell r="K10">
            <v>3681.97</v>
          </cell>
          <cell r="L10">
            <v>16274.9</v>
          </cell>
          <cell r="M10">
            <v>6025.78</v>
          </cell>
          <cell r="N10">
            <v>22300.68</v>
          </cell>
          <cell r="O10">
            <v>22702.14</v>
          </cell>
        </row>
        <row r="11">
          <cell r="A11" t="str">
            <v>T6</v>
          </cell>
          <cell r="B11" t="str">
            <v>Nashik</v>
          </cell>
          <cell r="C11" t="str">
            <v>Ahmednagar</v>
          </cell>
          <cell r="D11" t="str">
            <v>Sangamner</v>
          </cell>
          <cell r="E11">
            <v>249.38</v>
          </cell>
          <cell r="F11">
            <v>9032.83</v>
          </cell>
          <cell r="G11">
            <v>3344.41</v>
          </cell>
          <cell r="H11">
            <v>12377.24</v>
          </cell>
          <cell r="I11">
            <v>760.18</v>
          </cell>
          <cell r="J11">
            <v>281.45999999999998</v>
          </cell>
          <cell r="K11">
            <v>1041.6400000000001</v>
          </cell>
          <cell r="L11">
            <v>9793.01</v>
          </cell>
          <cell r="M11">
            <v>3625.86</v>
          </cell>
          <cell r="N11">
            <v>13418.87</v>
          </cell>
          <cell r="O11">
            <v>13668.25</v>
          </cell>
        </row>
        <row r="12">
          <cell r="A12" t="str">
            <v>T7</v>
          </cell>
          <cell r="B12" t="str">
            <v>Nashik</v>
          </cell>
          <cell r="C12" t="str">
            <v>Nashik Urban, Dhule</v>
          </cell>
          <cell r="D12" t="str">
            <v>Nashik (U) - I, Shahada</v>
          </cell>
          <cell r="E12">
            <v>249.6</v>
          </cell>
          <cell r="F12">
            <v>9585.2800000000007</v>
          </cell>
          <cell r="G12">
            <v>3548.95</v>
          </cell>
          <cell r="H12">
            <v>13134.23</v>
          </cell>
          <cell r="I12">
            <v>4271.21</v>
          </cell>
          <cell r="J12">
            <v>1581.41</v>
          </cell>
          <cell r="K12">
            <v>5852.62</v>
          </cell>
          <cell r="L12">
            <v>13856.49</v>
          </cell>
          <cell r="M12">
            <v>5130.37</v>
          </cell>
          <cell r="N12">
            <v>18986.86</v>
          </cell>
          <cell r="O12">
            <v>19236.46</v>
          </cell>
        </row>
        <row r="13">
          <cell r="A13" t="str">
            <v>T8</v>
          </cell>
          <cell r="B13" t="str">
            <v>Aurangabad</v>
          </cell>
          <cell r="C13" t="str">
            <v>Aurangabad (R)Jalna</v>
          </cell>
          <cell r="D13" t="str">
            <v>Aurangabad ( R ), Kannad, Jalna-II</v>
          </cell>
          <cell r="E13">
            <v>803.05</v>
          </cell>
          <cell r="F13">
            <v>12148.72</v>
          </cell>
          <cell r="G13">
            <v>4498.0600000000004</v>
          </cell>
          <cell r="H13">
            <v>16646.78</v>
          </cell>
          <cell r="I13">
            <v>3702.43</v>
          </cell>
          <cell r="J13">
            <v>1370.83</v>
          </cell>
          <cell r="K13">
            <v>5073.26</v>
          </cell>
          <cell r="L13">
            <v>15851.15</v>
          </cell>
          <cell r="M13">
            <v>5868.89</v>
          </cell>
          <cell r="N13">
            <v>21720.04</v>
          </cell>
          <cell r="O13">
            <v>22523.09</v>
          </cell>
        </row>
        <row r="14">
          <cell r="A14" t="str">
            <v>T9</v>
          </cell>
          <cell r="B14" t="str">
            <v>Latur</v>
          </cell>
          <cell r="C14" t="str">
            <v>Beed, Nanded</v>
          </cell>
          <cell r="D14" t="str">
            <v>Beed, Degloor</v>
          </cell>
          <cell r="E14">
            <v>335.76</v>
          </cell>
          <cell r="F14">
            <v>10521.53</v>
          </cell>
          <cell r="G14">
            <v>3895.6</v>
          </cell>
          <cell r="H14">
            <v>14417.13</v>
          </cell>
          <cell r="I14">
            <v>2856.57</v>
          </cell>
          <cell r="J14">
            <v>1057.6500000000001</v>
          </cell>
          <cell r="K14">
            <v>3914.22</v>
          </cell>
          <cell r="L14">
            <v>13378.1</v>
          </cell>
          <cell r="M14">
            <v>4953.24</v>
          </cell>
          <cell r="N14">
            <v>18331.34</v>
          </cell>
          <cell r="O14">
            <v>18667.099999999999</v>
          </cell>
        </row>
        <row r="15">
          <cell r="A15" t="str">
            <v>T10</v>
          </cell>
          <cell r="B15" t="str">
            <v>Latur</v>
          </cell>
          <cell r="C15" t="str">
            <v>Osmanabad, Latur</v>
          </cell>
          <cell r="D15" t="str">
            <v>Osmanabad, Latur</v>
          </cell>
          <cell r="E15">
            <v>435.95</v>
          </cell>
          <cell r="F15">
            <v>11796.84</v>
          </cell>
          <cell r="G15">
            <v>4367.78</v>
          </cell>
          <cell r="H15">
            <v>16164.62</v>
          </cell>
          <cell r="I15">
            <v>1349.1</v>
          </cell>
          <cell r="J15">
            <v>499.51</v>
          </cell>
          <cell r="K15">
            <v>1848.61</v>
          </cell>
          <cell r="L15">
            <v>13145.94</v>
          </cell>
          <cell r="M15">
            <v>4867.29</v>
          </cell>
          <cell r="N15">
            <v>18013.23</v>
          </cell>
          <cell r="O15">
            <v>18449.18</v>
          </cell>
        </row>
        <row r="16">
          <cell r="A16" t="str">
            <v>T11</v>
          </cell>
          <cell r="B16" t="str">
            <v>Latur</v>
          </cell>
          <cell r="C16" t="str">
            <v>Beed, Osmanabad</v>
          </cell>
          <cell r="D16" t="str">
            <v>Ambajogai, Tuljapur</v>
          </cell>
          <cell r="E16">
            <v>440.61</v>
          </cell>
          <cell r="F16">
            <v>8844.4</v>
          </cell>
          <cell r="G16">
            <v>3274.64</v>
          </cell>
          <cell r="H16">
            <v>12119.04</v>
          </cell>
          <cell r="I16">
            <v>1872.88</v>
          </cell>
          <cell r="J16">
            <v>693.43</v>
          </cell>
          <cell r="K16">
            <v>2566.31</v>
          </cell>
          <cell r="L16">
            <v>10717.28</v>
          </cell>
          <cell r="M16">
            <v>3968.07</v>
          </cell>
          <cell r="N16">
            <v>14685.35</v>
          </cell>
          <cell r="O16">
            <v>15125.96</v>
          </cell>
        </row>
        <row r="17">
          <cell r="A17" t="str">
            <v>T12</v>
          </cell>
          <cell r="B17" t="str">
            <v>Latur</v>
          </cell>
          <cell r="C17" t="str">
            <v>Latur</v>
          </cell>
          <cell r="D17" t="str">
            <v>Nilanga, Udgir</v>
          </cell>
          <cell r="E17">
            <v>261.45</v>
          </cell>
          <cell r="F17">
            <v>10274.030000000001</v>
          </cell>
          <cell r="G17">
            <v>3803.96</v>
          </cell>
          <cell r="H17">
            <v>14077.99</v>
          </cell>
          <cell r="I17">
            <v>1516.93</v>
          </cell>
          <cell r="J17">
            <v>561.64</v>
          </cell>
          <cell r="K17">
            <v>2078.5700000000002</v>
          </cell>
          <cell r="L17">
            <v>11790.96</v>
          </cell>
          <cell r="M17">
            <v>4365.6000000000004</v>
          </cell>
          <cell r="N17">
            <v>16156.56</v>
          </cell>
          <cell r="O17">
            <v>16418.009999999998</v>
          </cell>
        </row>
        <row r="18">
          <cell r="A18" t="str">
            <v>T13</v>
          </cell>
          <cell r="B18" t="str">
            <v>Latur</v>
          </cell>
          <cell r="C18" t="str">
            <v>Nanded</v>
          </cell>
          <cell r="D18" t="str">
            <v>Bhokar, Nanded</v>
          </cell>
          <cell r="E18">
            <v>492.9</v>
          </cell>
          <cell r="F18">
            <v>11517.78</v>
          </cell>
          <cell r="G18">
            <v>4264.46</v>
          </cell>
          <cell r="H18">
            <v>15782.24</v>
          </cell>
          <cell r="I18">
            <v>3364.92</v>
          </cell>
          <cell r="J18">
            <v>1245.8599999999999</v>
          </cell>
          <cell r="K18">
            <v>4610.78</v>
          </cell>
          <cell r="L18">
            <v>14882.69</v>
          </cell>
          <cell r="M18">
            <v>5510.32</v>
          </cell>
          <cell r="N18">
            <v>20393.009999999998</v>
          </cell>
          <cell r="O18">
            <v>20885.91</v>
          </cell>
        </row>
        <row r="19">
          <cell r="A19" t="str">
            <v>T14</v>
          </cell>
          <cell r="B19" t="str">
            <v>Kalyan</v>
          </cell>
          <cell r="C19" t="str">
            <v>Pen</v>
          </cell>
          <cell r="D19" t="str">
            <v>Panvel (R ), Goregaon</v>
          </cell>
          <cell r="E19">
            <v>234.64</v>
          </cell>
          <cell r="F19">
            <v>8108.758393789296</v>
          </cell>
          <cell r="G19">
            <v>3002.2677820276617</v>
          </cell>
          <cell r="H19">
            <v>11111.026175816958</v>
          </cell>
          <cell r="I19">
            <v>4682.2390966720604</v>
          </cell>
          <cell r="J19">
            <v>1733.5990255428308</v>
          </cell>
          <cell r="K19">
            <v>6415.838122214891</v>
          </cell>
          <cell r="L19">
            <v>12791</v>
          </cell>
          <cell r="M19">
            <v>4735.87</v>
          </cell>
          <cell r="N19">
            <v>17526.87</v>
          </cell>
          <cell r="O19">
            <v>17761.509999999998</v>
          </cell>
        </row>
        <row r="20">
          <cell r="A20" t="str">
            <v>T15</v>
          </cell>
          <cell r="B20" t="str">
            <v>Pune (U)</v>
          </cell>
          <cell r="C20" t="str">
            <v>Ganeshkhind, Rastapeth</v>
          </cell>
          <cell r="D20" t="str">
            <v>Bhosari, Kothrud, Bundgarden</v>
          </cell>
          <cell r="E20">
            <v>104.58</v>
          </cell>
          <cell r="F20">
            <v>7728.2381796453801</v>
          </cell>
          <cell r="G20">
            <v>2805.186790574327</v>
          </cell>
          <cell r="H20">
            <v>10533.424970219707</v>
          </cell>
          <cell r="I20">
            <v>3297.3551571539401</v>
          </cell>
          <cell r="J20">
            <v>1227.001604436246</v>
          </cell>
          <cell r="K20">
            <v>4524.3567615901866</v>
          </cell>
          <cell r="L20">
            <v>11025.59</v>
          </cell>
          <cell r="M20">
            <v>4032.2</v>
          </cell>
          <cell r="N20">
            <v>15057.79</v>
          </cell>
          <cell r="O20">
            <v>15162.37</v>
          </cell>
        </row>
        <row r="21">
          <cell r="A21" t="str">
            <v>T16</v>
          </cell>
          <cell r="B21" t="str">
            <v>Pune</v>
          </cell>
          <cell r="C21" t="str">
            <v>Pune Rural</v>
          </cell>
          <cell r="D21" t="str">
            <v>Baramati, Kedgaon, Manchar</v>
          </cell>
          <cell r="E21">
            <v>353.51</v>
          </cell>
          <cell r="F21">
            <v>12796.55</v>
          </cell>
          <cell r="G21">
            <v>4812.74</v>
          </cell>
          <cell r="H21">
            <v>17609.29</v>
          </cell>
          <cell r="I21">
            <v>3006.02</v>
          </cell>
          <cell r="J21">
            <v>1112.97</v>
          </cell>
          <cell r="K21">
            <v>4118.99</v>
          </cell>
          <cell r="L21">
            <v>15802.57</v>
          </cell>
          <cell r="M21">
            <v>5925.72</v>
          </cell>
          <cell r="N21">
            <v>21728.29</v>
          </cell>
          <cell r="O21">
            <v>22081.8</v>
          </cell>
        </row>
        <row r="22">
          <cell r="A22" t="str">
            <v>T17</v>
          </cell>
          <cell r="B22" t="str">
            <v>Nagpur, Nagpur (U)</v>
          </cell>
          <cell r="C22" t="str">
            <v>Gadchiroli, Bhandara, Nagpur(R)</v>
          </cell>
          <cell r="D22" t="str">
            <v>Bramhapuri, Sakoli, Nagpur Dn - II</v>
          </cell>
          <cell r="E22">
            <v>470.91</v>
          </cell>
          <cell r="F22">
            <v>10356.16</v>
          </cell>
          <cell r="G22">
            <v>3834.37</v>
          </cell>
          <cell r="H22">
            <v>14190.53</v>
          </cell>
          <cell r="I22">
            <v>2367.7600000000002</v>
          </cell>
          <cell r="J22">
            <v>874.75</v>
          </cell>
          <cell r="K22">
            <v>3242.51</v>
          </cell>
          <cell r="L22">
            <v>12723.92</v>
          </cell>
          <cell r="M22">
            <v>4709.12</v>
          </cell>
          <cell r="N22">
            <v>17433.04</v>
          </cell>
          <cell r="O22">
            <v>17903.95</v>
          </cell>
        </row>
      </sheetData>
      <sheetData sheetId="8">
        <row r="7">
          <cell r="E7" t="str">
            <v>Achalpur</v>
          </cell>
          <cell r="F7" t="str">
            <v>Achalpur</v>
          </cell>
          <cell r="G7" t="str">
            <v>r</v>
          </cell>
          <cell r="H7">
            <v>0.24</v>
          </cell>
          <cell r="I7">
            <v>0.185</v>
          </cell>
          <cell r="J7">
            <v>0.35099999999999998</v>
          </cell>
          <cell r="K7">
            <v>0.27700000000000002</v>
          </cell>
          <cell r="L7">
            <v>0.08</v>
          </cell>
          <cell r="M7">
            <v>0.59099999999999997</v>
          </cell>
          <cell r="N7">
            <v>0.46200000000000002</v>
          </cell>
          <cell r="O7">
            <v>0.26500000000000001</v>
          </cell>
          <cell r="P7">
            <v>0.16300000000000001</v>
          </cell>
          <cell r="Q7">
            <v>7.0000000000000007E-2</v>
          </cell>
          <cell r="R7">
            <v>0.04</v>
          </cell>
        </row>
        <row r="8">
          <cell r="E8" t="str">
            <v>Ahmednagar Rural</v>
          </cell>
          <cell r="F8" t="str">
            <v xml:space="preserve">Ahmednagar( R) </v>
          </cell>
          <cell r="G8" t="str">
            <v>r</v>
          </cell>
        </row>
        <row r="9">
          <cell r="E9" t="str">
            <v>Ahmednagar UCR</v>
          </cell>
          <cell r="F9" t="str">
            <v>Ahmednagar(UCR)</v>
          </cell>
          <cell r="G9" t="str">
            <v>r</v>
          </cell>
          <cell r="H9">
            <v>0.17898527695676042</v>
          </cell>
          <cell r="I9">
            <v>0.12985986440366126</v>
          </cell>
          <cell r="J9">
            <v>0.16408130437713553</v>
          </cell>
          <cell r="K9">
            <v>0.13941661156539839</v>
          </cell>
          <cell r="L9">
            <v>0.08</v>
          </cell>
          <cell r="M9">
            <v>0.34306658133389595</v>
          </cell>
          <cell r="N9">
            <v>0.26927647596905963</v>
          </cell>
          <cell r="O9">
            <v>0.20985986440366128</v>
          </cell>
          <cell r="P9">
            <v>0.18260000000000001</v>
          </cell>
          <cell r="Q9">
            <v>7.0000000000000007E-2</v>
          </cell>
          <cell r="R9">
            <v>7.0000000000000007E-2</v>
          </cell>
        </row>
        <row r="10">
          <cell r="E10" t="str">
            <v>Akluj</v>
          </cell>
          <cell r="F10" t="str">
            <v>Akluj</v>
          </cell>
          <cell r="G10" t="str">
            <v>r</v>
          </cell>
          <cell r="H10">
            <v>0.12148235294117647</v>
          </cell>
          <cell r="I10">
            <v>0.11990043607293964</v>
          </cell>
          <cell r="J10">
            <v>0.1127294117647059</v>
          </cell>
          <cell r="K10">
            <v>8.4611328632942739E-2</v>
          </cell>
          <cell r="L10">
            <v>0.08</v>
          </cell>
          <cell r="M10">
            <v>0.23421176470588237</v>
          </cell>
          <cell r="N10">
            <v>0.20451176470588237</v>
          </cell>
          <cell r="O10">
            <v>0.19990043607293964</v>
          </cell>
          <cell r="P10">
            <v>0.18</v>
          </cell>
          <cell r="Q10">
            <v>7.0000000000000007E-2</v>
          </cell>
          <cell r="R10">
            <v>7.0000000000000007E-2</v>
          </cell>
        </row>
        <row r="11">
          <cell r="E11" t="str">
            <v>Akola Rural</v>
          </cell>
          <cell r="F11" t="str">
            <v>Akola (R)</v>
          </cell>
          <cell r="G11" t="str">
            <v>r</v>
          </cell>
          <cell r="H11">
            <v>0.184</v>
          </cell>
          <cell r="I11">
            <v>0.13500000000000001</v>
          </cell>
          <cell r="J11">
            <v>0.26500000000000001</v>
          </cell>
          <cell r="K11">
            <v>0.217</v>
          </cell>
          <cell r="L11">
            <v>0.08</v>
          </cell>
          <cell r="M11">
            <v>0.44900000000000001</v>
          </cell>
          <cell r="N11">
            <v>0.35199999999999998</v>
          </cell>
          <cell r="O11">
            <v>0.21500000000000002</v>
          </cell>
          <cell r="P11">
            <v>7.1999999999999995E-2</v>
          </cell>
          <cell r="Q11">
            <v>0.06</v>
          </cell>
          <cell r="R11">
            <v>0.04</v>
          </cell>
        </row>
        <row r="12">
          <cell r="E12" t="str">
            <v>Allapalli</v>
          </cell>
          <cell r="F12" t="str">
            <v>Allapali</v>
          </cell>
          <cell r="G12" t="str">
            <v>r</v>
          </cell>
          <cell r="H12">
            <v>0.20399999999999999</v>
          </cell>
          <cell r="I12">
            <v>0.16189999999999999</v>
          </cell>
          <cell r="J12">
            <v>0.18759999999999999</v>
          </cell>
          <cell r="K12">
            <v>0.1454</v>
          </cell>
          <cell r="L12">
            <v>0.08</v>
          </cell>
          <cell r="M12">
            <v>0.39159999999999995</v>
          </cell>
          <cell r="N12">
            <v>0.30730000000000002</v>
          </cell>
          <cell r="O12">
            <v>0.2419</v>
          </cell>
          <cell r="P12">
            <v>0.1545</v>
          </cell>
          <cell r="Q12">
            <v>7.0000000000000007E-2</v>
          </cell>
          <cell r="R12">
            <v>0.04</v>
          </cell>
        </row>
        <row r="13">
          <cell r="E13" t="str">
            <v>Ambejogai</v>
          </cell>
          <cell r="F13" t="str">
            <v>Ambejogai</v>
          </cell>
          <cell r="G13" t="str">
            <v>r</v>
          </cell>
          <cell r="H13">
            <v>0.23932743185860975</v>
          </cell>
          <cell r="I13">
            <v>0.19073205635303503</v>
          </cell>
          <cell r="J13">
            <v>0.44360438240137023</v>
          </cell>
          <cell r="K13">
            <v>0.3433174379011063</v>
          </cell>
          <cell r="L13">
            <v>0.08</v>
          </cell>
          <cell r="M13">
            <v>0.68293181425997995</v>
          </cell>
          <cell r="N13">
            <v>0.53404949425414139</v>
          </cell>
          <cell r="O13">
            <v>0.27073205635303504</v>
          </cell>
          <cell r="P13">
            <v>0.18099999999999999</v>
          </cell>
          <cell r="Q13">
            <v>7.0000000000000007E-2</v>
          </cell>
          <cell r="R13">
            <v>7.0000000000000007E-2</v>
          </cell>
        </row>
        <row r="14">
          <cell r="E14" t="str">
            <v>Amravati Rural</v>
          </cell>
          <cell r="F14" t="str">
            <v>Amravati Rural</v>
          </cell>
          <cell r="G14" t="str">
            <v>r</v>
          </cell>
          <cell r="H14">
            <v>0.19700000000000001</v>
          </cell>
          <cell r="I14">
            <v>0.16700000000000001</v>
          </cell>
          <cell r="J14">
            <v>9.6000000000000002E-2</v>
          </cell>
          <cell r="K14">
            <v>0.09</v>
          </cell>
          <cell r="L14">
            <v>0.08</v>
          </cell>
          <cell r="M14">
            <v>0.29300000000000004</v>
          </cell>
          <cell r="N14">
            <v>0.25700000000000001</v>
          </cell>
          <cell r="O14">
            <v>0.247</v>
          </cell>
          <cell r="P14">
            <v>7.6399999999999996E-2</v>
          </cell>
          <cell r="Q14">
            <v>7.0000000000000007E-2</v>
          </cell>
          <cell r="R14">
            <v>0.04</v>
          </cell>
        </row>
        <row r="15">
          <cell r="E15" t="str">
            <v>Amravati Urban</v>
          </cell>
          <cell r="F15" t="str">
            <v>Amravati Urban</v>
          </cell>
          <cell r="G15" t="str">
            <v>u</v>
          </cell>
          <cell r="H15">
            <v>0.113</v>
          </cell>
          <cell r="I15">
            <v>0.09</v>
          </cell>
          <cell r="J15">
            <v>0.22</v>
          </cell>
          <cell r="K15">
            <v>0.17100000000000001</v>
          </cell>
          <cell r="L15">
            <v>0.03</v>
          </cell>
          <cell r="M15">
            <v>0.33300000000000002</v>
          </cell>
          <cell r="N15">
            <v>0.26100000000000001</v>
          </cell>
          <cell r="O15">
            <v>0.12</v>
          </cell>
          <cell r="P15">
            <v>4.0599999999999997E-2</v>
          </cell>
          <cell r="Q15">
            <v>0.03</v>
          </cell>
          <cell r="R15">
            <v>0.02</v>
          </cell>
        </row>
        <row r="16">
          <cell r="E16" t="str">
            <v>Arvi</v>
          </cell>
          <cell r="F16" t="str">
            <v>Arvi</v>
          </cell>
          <cell r="G16" t="str">
            <v>u</v>
          </cell>
          <cell r="H16">
            <v>0.2</v>
          </cell>
          <cell r="I16">
            <v>0.184</v>
          </cell>
          <cell r="J16">
            <v>5.3999999999999999E-2</v>
          </cell>
          <cell r="K16">
            <v>2.5000000000000001E-2</v>
          </cell>
          <cell r="L16">
            <v>2.5000000000000001E-2</v>
          </cell>
          <cell r="M16">
            <v>0.254</v>
          </cell>
          <cell r="N16">
            <v>0.20899999999999999</v>
          </cell>
          <cell r="O16">
            <v>0.20899999999999999</v>
          </cell>
          <cell r="P16">
            <v>4.65E-2</v>
          </cell>
          <cell r="Q16">
            <v>0.04</v>
          </cell>
          <cell r="R16">
            <v>0.03</v>
          </cell>
        </row>
        <row r="17">
          <cell r="E17" t="str">
            <v>Aurangabad Rural</v>
          </cell>
          <cell r="F17" t="str">
            <v>Aurangabad ( R )</v>
          </cell>
          <cell r="G17" t="str">
            <v>r</v>
          </cell>
          <cell r="H17">
            <v>0.19667870259130921</v>
          </cell>
          <cell r="I17">
            <v>0.17400057965956051</v>
          </cell>
          <cell r="J17">
            <v>0.26200210049500638</v>
          </cell>
          <cell r="K17">
            <v>0.18602268395739596</v>
          </cell>
          <cell r="L17">
            <v>0.08</v>
          </cell>
          <cell r="M17">
            <v>0.45868080308631559</v>
          </cell>
          <cell r="N17">
            <v>0.36002326361695647</v>
          </cell>
          <cell r="O17">
            <v>0.25400057965956052</v>
          </cell>
          <cell r="P17">
            <v>0.12</v>
          </cell>
          <cell r="Q17">
            <v>7.0000000000000007E-2</v>
          </cell>
          <cell r="R17">
            <v>7.0000000000000007E-2</v>
          </cell>
        </row>
        <row r="18">
          <cell r="E18" t="str">
            <v>Ballarshah</v>
          </cell>
          <cell r="F18" t="str">
            <v>Ballarshah</v>
          </cell>
          <cell r="G18" t="str">
            <v>r</v>
          </cell>
          <cell r="H18">
            <v>9.8000000000000004E-2</v>
          </cell>
          <cell r="I18">
            <v>9.4E-2</v>
          </cell>
          <cell r="J18">
            <v>4.7E-2</v>
          </cell>
          <cell r="K18">
            <v>4.2999999999999997E-2</v>
          </cell>
          <cell r="L18">
            <v>4.2999999999999997E-2</v>
          </cell>
          <cell r="M18">
            <v>0.14500000000000002</v>
          </cell>
          <cell r="N18">
            <v>0.13700000000000001</v>
          </cell>
          <cell r="O18">
            <v>0.13700000000000001</v>
          </cell>
          <cell r="P18">
            <v>0.127</v>
          </cell>
          <cell r="Q18">
            <v>0.05</v>
          </cell>
          <cell r="R18">
            <v>0.05</v>
          </cell>
        </row>
        <row r="19">
          <cell r="E19" t="str">
            <v>Baramati</v>
          </cell>
          <cell r="F19" t="str">
            <v>Baramati</v>
          </cell>
          <cell r="G19" t="str">
            <v>r</v>
          </cell>
          <cell r="H19">
            <v>18.957353002755589</v>
          </cell>
          <cell r="I19">
            <v>16.724154079255058</v>
          </cell>
          <cell r="J19">
            <v>17.19910635916785</v>
          </cell>
          <cell r="K19">
            <v>11.655421461568126</v>
          </cell>
          <cell r="L19">
            <v>8</v>
          </cell>
          <cell r="M19">
            <v>36.156459361923439</v>
          </cell>
          <cell r="N19">
            <v>28.379575540823183</v>
          </cell>
          <cell r="O19">
            <v>24.724154079255058</v>
          </cell>
          <cell r="P19">
            <v>12.42</v>
          </cell>
          <cell r="Q19">
            <v>7</v>
          </cell>
          <cell r="R19">
            <v>7</v>
          </cell>
        </row>
        <row r="20">
          <cell r="E20" t="str">
            <v>Barshi</v>
          </cell>
          <cell r="F20" t="str">
            <v>Barshi</v>
          </cell>
          <cell r="G20" t="str">
            <v>r</v>
          </cell>
          <cell r="H20">
            <v>0.20989595233245956</v>
          </cell>
          <cell r="I20">
            <v>0.19222611870763912</v>
          </cell>
          <cell r="J20">
            <v>0.30231679259650213</v>
          </cell>
          <cell r="K20">
            <v>0.20832185938919481</v>
          </cell>
          <cell r="L20">
            <v>0.08</v>
          </cell>
          <cell r="M20">
            <v>0.51221274492896174</v>
          </cell>
          <cell r="N20">
            <v>0.40054797809683396</v>
          </cell>
          <cell r="O20">
            <v>0.27222611870763913</v>
          </cell>
          <cell r="P20">
            <v>0.18</v>
          </cell>
          <cell r="Q20">
            <v>7.0000000000000007E-2</v>
          </cell>
          <cell r="R20">
            <v>7.0000000000000007E-2</v>
          </cell>
        </row>
        <row r="21">
          <cell r="E21" t="str">
            <v>Beed</v>
          </cell>
          <cell r="F21" t="str">
            <v>Beed</v>
          </cell>
          <cell r="G21" t="str">
            <v>r</v>
          </cell>
          <cell r="H21">
            <v>0.24757041910945995</v>
          </cell>
          <cell r="I21">
            <v>0.21938266953030761</v>
          </cell>
          <cell r="J21">
            <v>0.37522951687043798</v>
          </cell>
          <cell r="K21">
            <v>0.26764397630253528</v>
          </cell>
          <cell r="L21">
            <v>0.08</v>
          </cell>
          <cell r="M21">
            <v>0.62279993597989791</v>
          </cell>
          <cell r="N21">
            <v>0.48702664583284294</v>
          </cell>
          <cell r="O21">
            <v>0.29938266953030762</v>
          </cell>
          <cell r="P21">
            <v>0.16</v>
          </cell>
          <cell r="Q21">
            <v>7.0000000000000007E-2</v>
          </cell>
          <cell r="R21">
            <v>7.0000000000000007E-2</v>
          </cell>
        </row>
        <row r="22">
          <cell r="E22" t="str">
            <v>Bhandara</v>
          </cell>
          <cell r="F22" t="str">
            <v>Bhandara</v>
          </cell>
          <cell r="G22" t="str">
            <v>r</v>
          </cell>
          <cell r="H22">
            <v>8.1000000000000003E-2</v>
          </cell>
          <cell r="I22">
            <v>6.8000000000000005E-2</v>
          </cell>
          <cell r="J22">
            <v>0.156</v>
          </cell>
          <cell r="K22">
            <v>0.14099999999999999</v>
          </cell>
          <cell r="L22">
            <v>0.05</v>
          </cell>
          <cell r="M22">
            <v>0.23699999999999999</v>
          </cell>
          <cell r="N22">
            <v>0.20899999999999999</v>
          </cell>
          <cell r="O22">
            <v>0.11800000000000001</v>
          </cell>
          <cell r="P22">
            <v>0.1178</v>
          </cell>
          <cell r="Q22">
            <v>7.0000000000000007E-2</v>
          </cell>
          <cell r="R22">
            <v>0.05</v>
          </cell>
        </row>
        <row r="23">
          <cell r="E23" t="str">
            <v>Bhokar</v>
          </cell>
          <cell r="F23" t="str">
            <v>Bhokar</v>
          </cell>
          <cell r="G23" t="str">
            <v>r</v>
          </cell>
          <cell r="H23">
            <v>0.24725101340328193</v>
          </cell>
          <cell r="I23">
            <v>0.21109412818958007</v>
          </cell>
          <cell r="J23">
            <v>0.44154409234114478</v>
          </cell>
          <cell r="K23">
            <v>0.32754043266498956</v>
          </cell>
          <cell r="L23">
            <v>0.08</v>
          </cell>
          <cell r="M23">
            <v>0.68879510574442671</v>
          </cell>
          <cell r="N23">
            <v>0.53863456085456962</v>
          </cell>
          <cell r="O23">
            <v>0.29109412818958008</v>
          </cell>
          <cell r="P23">
            <v>0.16009999999999999</v>
          </cell>
          <cell r="Q23">
            <v>7.0000000000000007E-2</v>
          </cell>
          <cell r="R23">
            <v>7.0000000000000007E-2</v>
          </cell>
        </row>
        <row r="24">
          <cell r="E24" t="str">
            <v>Bhosari</v>
          </cell>
          <cell r="F24" t="str">
            <v>Bhosari</v>
          </cell>
          <cell r="G24" t="str">
            <v>u</v>
          </cell>
          <cell r="H24">
            <v>7.4411816358200014</v>
          </cell>
          <cell r="I24">
            <v>7.2718046104198093</v>
          </cell>
          <cell r="J24">
            <v>3.5400537917956991</v>
          </cell>
          <cell r="K24">
            <v>3.0822112814200171</v>
          </cell>
          <cell r="L24">
            <v>3</v>
          </cell>
          <cell r="M24">
            <v>10.981235427615701</v>
          </cell>
          <cell r="N24">
            <v>10.354015891839827</v>
          </cell>
          <cell r="O24">
            <v>10.27180461041981</v>
          </cell>
          <cell r="P24">
            <v>5.2</v>
          </cell>
          <cell r="Q24">
            <v>5</v>
          </cell>
          <cell r="R24">
            <v>4</v>
          </cell>
        </row>
        <row r="25">
          <cell r="E25" t="str">
            <v>Bhusawal</v>
          </cell>
          <cell r="F25" t="str">
            <v>Bhusawal UCR</v>
          </cell>
          <cell r="G25" t="str">
            <v>ur</v>
          </cell>
          <cell r="H25">
            <v>0.27212194857496069</v>
          </cell>
          <cell r="I25">
            <v>0.22343103239630821</v>
          </cell>
          <cell r="J25">
            <v>0.19045396676149332</v>
          </cell>
          <cell r="K25">
            <v>0.13964954474895255</v>
          </cell>
          <cell r="L25">
            <v>0.05</v>
          </cell>
          <cell r="M25">
            <v>0.46257591533645398</v>
          </cell>
          <cell r="N25">
            <v>0.36308057714526076</v>
          </cell>
          <cell r="O25">
            <v>0.27339999999999998</v>
          </cell>
          <cell r="P25">
            <v>8.8999999999999996E-2</v>
          </cell>
          <cell r="Q25">
            <v>7.0000000000000007E-2</v>
          </cell>
          <cell r="R25">
            <v>0.05</v>
          </cell>
        </row>
        <row r="26">
          <cell r="E26" t="str">
            <v>Bramhapuri</v>
          </cell>
          <cell r="F26" t="str">
            <v>Bramhapuri</v>
          </cell>
          <cell r="G26" t="str">
            <v>r</v>
          </cell>
          <cell r="H26">
            <v>0.22305508425355097</v>
          </cell>
          <cell r="I26">
            <v>0.21353791103713021</v>
          </cell>
          <cell r="J26">
            <v>9.999017739078489E-2</v>
          </cell>
          <cell r="K26">
            <v>7.0259435432256878E-2</v>
          </cell>
          <cell r="L26">
            <v>7.0259435432256878E-2</v>
          </cell>
          <cell r="M26">
            <v>0.32304526164433583</v>
          </cell>
          <cell r="N26">
            <v>0.28379734646938709</v>
          </cell>
          <cell r="O26">
            <v>0.28379734646938709</v>
          </cell>
          <cell r="P26">
            <v>8.2000000000000003E-2</v>
          </cell>
          <cell r="Q26">
            <v>7.0000000000000007E-2</v>
          </cell>
          <cell r="R26">
            <v>0.05</v>
          </cell>
        </row>
        <row r="27">
          <cell r="E27" t="str">
            <v>Buldhana</v>
          </cell>
          <cell r="F27" t="str">
            <v>Buldana</v>
          </cell>
          <cell r="G27" t="str">
            <v>r</v>
          </cell>
          <cell r="H27">
            <v>0.221</v>
          </cell>
          <cell r="I27">
            <v>0.185</v>
          </cell>
          <cell r="J27">
            <v>0.224</v>
          </cell>
          <cell r="K27">
            <v>0.16400000000000001</v>
          </cell>
          <cell r="L27">
            <v>0.08</v>
          </cell>
          <cell r="M27">
            <v>0.44500000000000001</v>
          </cell>
          <cell r="N27">
            <v>0.34899999999999998</v>
          </cell>
          <cell r="O27">
            <v>0.26500000000000001</v>
          </cell>
          <cell r="P27">
            <v>0.21</v>
          </cell>
          <cell r="Q27">
            <v>7.0000000000000007E-2</v>
          </cell>
          <cell r="R27">
            <v>0.04</v>
          </cell>
        </row>
        <row r="28">
          <cell r="E28" t="str">
            <v>Bund Garden</v>
          </cell>
          <cell r="F28" t="str">
            <v>Bundgarden</v>
          </cell>
          <cell r="G28" t="str">
            <v>r</v>
          </cell>
          <cell r="H28">
            <v>7.7388320151224583</v>
          </cell>
          <cell r="I28">
            <v>7.5998738123477443</v>
          </cell>
          <cell r="J28">
            <v>2.7108020771644887</v>
          </cell>
          <cell r="K28">
            <v>2.2529044263701765</v>
          </cell>
          <cell r="L28">
            <v>2.25</v>
          </cell>
          <cell r="M28">
            <v>10.449634092286948</v>
          </cell>
          <cell r="N28">
            <v>9.8527782387179208</v>
          </cell>
          <cell r="O28">
            <v>9.8498738123477452</v>
          </cell>
          <cell r="P28">
            <v>4.46</v>
          </cell>
          <cell r="Q28">
            <v>4</v>
          </cell>
          <cell r="R28">
            <v>3</v>
          </cell>
        </row>
        <row r="29">
          <cell r="E29" t="str">
            <v>Chalisgaon</v>
          </cell>
          <cell r="F29" t="str">
            <v>Chalisgaon</v>
          </cell>
          <cell r="G29" t="str">
            <v>r</v>
          </cell>
          <cell r="H29">
            <v>0.21199999999999999</v>
          </cell>
          <cell r="I29">
            <v>0.17799999999999999</v>
          </cell>
          <cell r="J29">
            <v>0.20599999999999999</v>
          </cell>
          <cell r="K29">
            <v>0.15</v>
          </cell>
          <cell r="L29">
            <v>0.08</v>
          </cell>
          <cell r="M29">
            <v>0.41799999999999998</v>
          </cell>
          <cell r="N29">
            <v>0.32799999999999996</v>
          </cell>
          <cell r="O29">
            <v>0.25800000000000001</v>
          </cell>
          <cell r="P29">
            <v>7.9500000000000001E-2</v>
          </cell>
          <cell r="Q29">
            <v>7.0000000000000007E-2</v>
          </cell>
          <cell r="R29">
            <v>0.04</v>
          </cell>
        </row>
        <row r="30">
          <cell r="E30" t="str">
            <v>Chandrapur</v>
          </cell>
          <cell r="F30" t="str">
            <v>Chandrapur</v>
          </cell>
          <cell r="G30" t="str">
            <v>r</v>
          </cell>
          <cell r="H30">
            <v>7.4399999999999994E-2</v>
          </cell>
          <cell r="I30">
            <v>7.1900000000000006E-2</v>
          </cell>
          <cell r="J30">
            <v>1.9599999999999999E-2</v>
          </cell>
          <cell r="K30">
            <v>1.6799999999999999E-2</v>
          </cell>
          <cell r="L30">
            <v>1.6799999999999999E-2</v>
          </cell>
          <cell r="M30">
            <v>9.4E-2</v>
          </cell>
          <cell r="N30">
            <v>8.8700000000000001E-2</v>
          </cell>
          <cell r="O30">
            <v>8.8700000000000001E-2</v>
          </cell>
          <cell r="P30">
            <v>3.5999999999999997E-2</v>
          </cell>
          <cell r="Q30">
            <v>0.03</v>
          </cell>
          <cell r="R30">
            <v>0.02</v>
          </cell>
        </row>
        <row r="31">
          <cell r="E31" t="str">
            <v>Chandwad</v>
          </cell>
          <cell r="F31" t="str">
            <v>Chandwad</v>
          </cell>
          <cell r="G31" t="str">
            <v>r</v>
          </cell>
          <cell r="H31">
            <v>0.30870574536520307</v>
          </cell>
          <cell r="I31">
            <v>0.26486429399902595</v>
          </cell>
          <cell r="J31">
            <v>0.22129138206813267</v>
          </cell>
          <cell r="K31">
            <v>0.14959098828801451</v>
          </cell>
          <cell r="L31">
            <v>0.08</v>
          </cell>
          <cell r="M31">
            <v>0.52999712743333571</v>
          </cell>
          <cell r="N31">
            <v>0.41445528228704043</v>
          </cell>
          <cell r="O31">
            <v>0.34486429399902596</v>
          </cell>
          <cell r="P31">
            <v>0.11700000000000001</v>
          </cell>
          <cell r="Q31">
            <v>7.0000000000000007E-2</v>
          </cell>
          <cell r="R31">
            <v>7.0000000000000007E-2</v>
          </cell>
        </row>
        <row r="32">
          <cell r="E32" t="str">
            <v>Chiplun</v>
          </cell>
          <cell r="F32" t="str">
            <v>Chiplun</v>
          </cell>
          <cell r="G32" t="str">
            <v>r</v>
          </cell>
          <cell r="H32">
            <v>0.15</v>
          </cell>
          <cell r="I32">
            <v>0.14000000000000001</v>
          </cell>
          <cell r="J32">
            <v>0.05</v>
          </cell>
          <cell r="K32">
            <v>0.04</v>
          </cell>
          <cell r="L32">
            <v>0.04</v>
          </cell>
          <cell r="M32">
            <v>0.2</v>
          </cell>
          <cell r="N32">
            <v>0.18000000000000002</v>
          </cell>
          <cell r="O32">
            <v>0.18000000000000002</v>
          </cell>
          <cell r="P32">
            <v>8.7999999999999995E-2</v>
          </cell>
          <cell r="Q32">
            <v>7.0000000000000007E-2</v>
          </cell>
          <cell r="R32">
            <v>0.04</v>
          </cell>
        </row>
        <row r="33">
          <cell r="E33" t="str">
            <v>Congress Nagar</v>
          </cell>
          <cell r="F33" t="str">
            <v>Congress Nagar</v>
          </cell>
          <cell r="G33" t="str">
            <v>u</v>
          </cell>
          <cell r="H33">
            <v>0.11</v>
          </cell>
          <cell r="I33">
            <v>9.6000000000000002E-2</v>
          </cell>
          <cell r="J33">
            <v>6.7000000000000004E-2</v>
          </cell>
          <cell r="K33">
            <v>5.8999999999999997E-2</v>
          </cell>
          <cell r="L33">
            <v>0.03</v>
          </cell>
          <cell r="M33">
            <v>0.17699999999999999</v>
          </cell>
          <cell r="N33">
            <v>0.155</v>
          </cell>
          <cell r="O33">
            <v>0.126</v>
          </cell>
          <cell r="P33">
            <v>3.6999999999999998E-2</v>
          </cell>
          <cell r="Q33">
            <v>0.03</v>
          </cell>
          <cell r="R33">
            <v>0.02</v>
          </cell>
        </row>
        <row r="34">
          <cell r="E34" t="str">
            <v>Degloor</v>
          </cell>
          <cell r="F34" t="str">
            <v>Degloor</v>
          </cell>
          <cell r="G34" t="str">
            <v>r</v>
          </cell>
          <cell r="H34">
            <v>0.22839554335626799</v>
          </cell>
          <cell r="I34">
            <v>0.16836050814793735</v>
          </cell>
          <cell r="J34">
            <v>0.43635098081989893</v>
          </cell>
          <cell r="K34">
            <v>0.35146817405830011</v>
          </cell>
          <cell r="L34">
            <v>0.08</v>
          </cell>
          <cell r="M34">
            <v>0.66474652417616698</v>
          </cell>
          <cell r="N34">
            <v>0.51982868220623746</v>
          </cell>
          <cell r="O34">
            <v>0.24836050814793736</v>
          </cell>
          <cell r="P34">
            <v>0.2</v>
          </cell>
          <cell r="Q34">
            <v>7.0000000000000007E-2</v>
          </cell>
          <cell r="R34">
            <v>7.0000000000000007E-2</v>
          </cell>
        </row>
        <row r="35">
          <cell r="E35" t="str">
            <v>Dharangaon</v>
          </cell>
          <cell r="F35" t="str">
            <v>Dharangaon</v>
          </cell>
          <cell r="G35" t="str">
            <v>r</v>
          </cell>
          <cell r="H35">
            <v>0.21369021523910969</v>
          </cell>
          <cell r="I35">
            <v>0.17771791258617012</v>
          </cell>
          <cell r="J35">
            <v>0.24589001597670612</v>
          </cell>
          <cell r="K35">
            <v>0.18301132138837001</v>
          </cell>
          <cell r="L35">
            <v>0.08</v>
          </cell>
          <cell r="M35">
            <v>0.45958023121581582</v>
          </cell>
          <cell r="N35">
            <v>0.36072923397454015</v>
          </cell>
          <cell r="O35">
            <v>0.25771791258617011</v>
          </cell>
          <cell r="P35">
            <v>0.1037</v>
          </cell>
          <cell r="Q35">
            <v>7.0000000000000007E-2</v>
          </cell>
          <cell r="R35">
            <v>7.0000000000000007E-2</v>
          </cell>
        </row>
        <row r="36">
          <cell r="E36" t="str">
            <v>Dhule (R)</v>
          </cell>
          <cell r="F36" t="str">
            <v>Dhule (R)</v>
          </cell>
          <cell r="G36" t="str">
            <v>r</v>
          </cell>
          <cell r="H36">
            <v>0.2422</v>
          </cell>
          <cell r="I36">
            <v>0.21</v>
          </cell>
          <cell r="J36">
            <v>0.21029999999999999</v>
          </cell>
          <cell r="K36">
            <v>0.14510000000000001</v>
          </cell>
          <cell r="L36">
            <v>0.08</v>
          </cell>
          <cell r="M36">
            <v>0.45250000000000001</v>
          </cell>
          <cell r="N36">
            <v>0.35509999999999997</v>
          </cell>
          <cell r="O36">
            <v>0.28999999999999998</v>
          </cell>
          <cell r="P36">
            <v>0.13639999999999999</v>
          </cell>
          <cell r="Q36">
            <v>7.0000000000000007E-2</v>
          </cell>
          <cell r="R36">
            <v>7.0000000000000007E-2</v>
          </cell>
        </row>
        <row r="37">
          <cell r="E37" t="str">
            <v>Dhule UCR</v>
          </cell>
          <cell r="F37" t="str">
            <v>Dhule UCR</v>
          </cell>
          <cell r="G37" t="str">
            <v>ur</v>
          </cell>
          <cell r="H37">
            <v>0.22700000000000001</v>
          </cell>
          <cell r="I37">
            <v>0.18</v>
          </cell>
          <cell r="J37">
            <v>0.155</v>
          </cell>
          <cell r="K37">
            <v>0.11899999999999999</v>
          </cell>
          <cell r="L37">
            <v>0.05</v>
          </cell>
          <cell r="M37">
            <v>0.38200000000000001</v>
          </cell>
          <cell r="N37">
            <v>0.29899999999999999</v>
          </cell>
          <cell r="O37">
            <v>0.22999999999999998</v>
          </cell>
          <cell r="P37">
            <v>9.8000000000000004E-2</v>
          </cell>
          <cell r="Q37">
            <v>0.05</v>
          </cell>
          <cell r="R37">
            <v>0.05</v>
          </cell>
        </row>
        <row r="38">
          <cell r="E38" t="str">
            <v>Dombivali U</v>
          </cell>
          <cell r="F38" t="str">
            <v>Dombivali</v>
          </cell>
          <cell r="G38" t="str">
            <v>u</v>
          </cell>
          <cell r="H38">
            <v>0.13400000000000001</v>
          </cell>
          <cell r="I38">
            <v>0.09</v>
          </cell>
          <cell r="J38">
            <v>0.22500000000000001</v>
          </cell>
          <cell r="K38">
            <v>0.192</v>
          </cell>
          <cell r="L38">
            <v>0.03</v>
          </cell>
          <cell r="M38">
            <v>0.35899999999999999</v>
          </cell>
          <cell r="N38">
            <v>0.28200000000000003</v>
          </cell>
          <cell r="O38">
            <v>0.12</v>
          </cell>
          <cell r="P38">
            <v>6.6699999999999995E-2</v>
          </cell>
          <cell r="Q38">
            <v>0.04</v>
          </cell>
          <cell r="R38">
            <v>0.02</v>
          </cell>
        </row>
        <row r="39">
          <cell r="E39" t="str">
            <v>Dondaicha</v>
          </cell>
          <cell r="F39" t="str">
            <v>Dondaicha</v>
          </cell>
          <cell r="G39" t="str">
            <v>r</v>
          </cell>
          <cell r="H39">
            <v>0.22</v>
          </cell>
          <cell r="I39">
            <v>0.16600000000000001</v>
          </cell>
          <cell r="J39">
            <v>0.26600000000000001</v>
          </cell>
          <cell r="K39">
            <v>0.215</v>
          </cell>
          <cell r="L39">
            <v>0.08</v>
          </cell>
          <cell r="M39">
            <v>0.48599999999999999</v>
          </cell>
          <cell r="N39">
            <v>0.38100000000000001</v>
          </cell>
          <cell r="O39">
            <v>0.246</v>
          </cell>
          <cell r="P39">
            <v>0.13</v>
          </cell>
          <cell r="Q39">
            <v>7.0000000000000007E-2</v>
          </cell>
          <cell r="R39">
            <v>7.0000000000000007E-2</v>
          </cell>
        </row>
        <row r="40">
          <cell r="E40" t="str">
            <v>Gadchiroli</v>
          </cell>
          <cell r="F40" t="str">
            <v xml:space="preserve">Gadchiroli </v>
          </cell>
          <cell r="G40" t="str">
            <v>r</v>
          </cell>
          <cell r="H40">
            <v>0.18494612694642404</v>
          </cell>
          <cell r="I40">
            <v>0.1325908916880858</v>
          </cell>
          <cell r="J40">
            <v>0.22763262074425966</v>
          </cell>
          <cell r="K40">
            <v>0.1912463961232477</v>
          </cell>
          <cell r="L40">
            <v>0.08</v>
          </cell>
          <cell r="M40">
            <v>0.4125787476906837</v>
          </cell>
          <cell r="N40">
            <v>0.32383728781133347</v>
          </cell>
          <cell r="O40">
            <v>0.21259089168808581</v>
          </cell>
          <cell r="P40">
            <v>5.1999999999999998E-2</v>
          </cell>
          <cell r="Q40">
            <v>0.05</v>
          </cell>
          <cell r="R40">
            <v>0.03</v>
          </cell>
        </row>
        <row r="41">
          <cell r="E41" t="str">
            <v>Gadhinglaj</v>
          </cell>
          <cell r="F41" t="str">
            <v>Gadhinglaj</v>
          </cell>
          <cell r="G41" t="str">
            <v>r</v>
          </cell>
          <cell r="H41">
            <v>0.18036821787346188</v>
          </cell>
          <cell r="I41">
            <v>0.16542181314851687</v>
          </cell>
          <cell r="J41">
            <v>4.4214075770470089E-2</v>
          </cell>
          <cell r="K41">
            <v>3.1875180702233545E-2</v>
          </cell>
          <cell r="L41">
            <v>3.1875180702233545E-2</v>
          </cell>
          <cell r="M41">
            <v>0.22458229364393198</v>
          </cell>
          <cell r="N41">
            <v>0.19729699385075039</v>
          </cell>
          <cell r="O41">
            <v>0.19729699385075042</v>
          </cell>
          <cell r="P41">
            <v>0.1235</v>
          </cell>
          <cell r="Q41">
            <v>7.0000000000000007E-2</v>
          </cell>
          <cell r="R41">
            <v>7.0000000000000007E-2</v>
          </cell>
        </row>
        <row r="42">
          <cell r="E42" t="str">
            <v>Gondia</v>
          </cell>
          <cell r="F42" t="str">
            <v>Gondia</v>
          </cell>
          <cell r="G42" t="str">
            <v>r</v>
          </cell>
          <cell r="H42">
            <v>0.20300000000000001</v>
          </cell>
          <cell r="I42">
            <v>0.13400000000000001</v>
          </cell>
          <cell r="J42">
            <v>0.29299999999999998</v>
          </cell>
          <cell r="K42">
            <v>0.255</v>
          </cell>
          <cell r="L42">
            <v>0.05</v>
          </cell>
          <cell r="M42">
            <v>0.496</v>
          </cell>
          <cell r="N42">
            <v>0.38900000000000001</v>
          </cell>
          <cell r="O42">
            <v>0.184</v>
          </cell>
          <cell r="P42">
            <v>7.6999999999999999E-2</v>
          </cell>
          <cell r="Q42">
            <v>0.05</v>
          </cell>
          <cell r="R42">
            <v>0.04</v>
          </cell>
        </row>
        <row r="43">
          <cell r="E43" t="str">
            <v>Goregaon</v>
          </cell>
          <cell r="F43" t="str">
            <v>Goregaon</v>
          </cell>
          <cell r="G43" t="str">
            <v>u</v>
          </cell>
          <cell r="H43">
            <v>0.10487092348872441</v>
          </cell>
          <cell r="I43">
            <v>0.10395977023127403</v>
          </cell>
          <cell r="J43">
            <v>1.4107747632758343E-2</v>
          </cell>
          <cell r="K43">
            <v>8.22314941397893E-3</v>
          </cell>
          <cell r="L43">
            <v>8.22314941397893E-3</v>
          </cell>
          <cell r="M43">
            <v>0.11897867112148276</v>
          </cell>
          <cell r="N43">
            <v>0.11218291964525297</v>
          </cell>
          <cell r="O43">
            <v>0.11218291964525297</v>
          </cell>
          <cell r="P43">
            <v>0.21199999999999999</v>
          </cell>
          <cell r="Q43">
            <v>7.0000000000000007E-2</v>
          </cell>
          <cell r="R43">
            <v>7.0000000000000007E-2</v>
          </cell>
        </row>
        <row r="44">
          <cell r="E44" t="str">
            <v>Hinganghat</v>
          </cell>
          <cell r="F44" t="str">
            <v>Hinganghat</v>
          </cell>
          <cell r="G44" t="str">
            <v>u</v>
          </cell>
          <cell r="H44">
            <v>0.107</v>
          </cell>
          <cell r="I44">
            <v>0.10299999999999999</v>
          </cell>
          <cell r="J44">
            <v>3.4000000000000002E-2</v>
          </cell>
          <cell r="K44">
            <v>0.03</v>
          </cell>
          <cell r="L44">
            <v>0.03</v>
          </cell>
          <cell r="M44">
            <v>0.14100000000000001</v>
          </cell>
          <cell r="N44">
            <v>0.13300000000000001</v>
          </cell>
          <cell r="O44">
            <v>0.13300000000000001</v>
          </cell>
          <cell r="P44">
            <v>7.0000000000000007E-2</v>
          </cell>
          <cell r="Q44">
            <v>0.05</v>
          </cell>
          <cell r="R44">
            <v>0.04</v>
          </cell>
        </row>
        <row r="45">
          <cell r="E45" t="str">
            <v>Hingoli</v>
          </cell>
          <cell r="F45" t="str">
            <v>Hingoli</v>
          </cell>
          <cell r="G45" t="str">
            <v>r</v>
          </cell>
          <cell r="H45">
            <v>0.245</v>
          </cell>
          <cell r="I45">
            <v>0.19400000000000001</v>
          </cell>
          <cell r="J45">
            <v>0.46400000000000002</v>
          </cell>
          <cell r="K45">
            <v>0.36099999999999999</v>
          </cell>
          <cell r="L45">
            <v>0.08</v>
          </cell>
          <cell r="M45">
            <v>0.70900000000000007</v>
          </cell>
          <cell r="N45">
            <v>0.55499999999999994</v>
          </cell>
          <cell r="O45">
            <v>0.27400000000000002</v>
          </cell>
          <cell r="P45">
            <v>0.214</v>
          </cell>
          <cell r="Q45">
            <v>7.0000000000000007E-2</v>
          </cell>
          <cell r="R45">
            <v>7.0000000000000007E-2</v>
          </cell>
        </row>
        <row r="46">
          <cell r="E46" t="str">
            <v>Ichalkaranji</v>
          </cell>
          <cell r="F46" t="str">
            <v>Ichalkaranji</v>
          </cell>
          <cell r="G46" t="str">
            <v>r</v>
          </cell>
          <cell r="H46">
            <v>6.6000000000000003E-2</v>
          </cell>
          <cell r="I46">
            <v>6.4000000000000001E-2</v>
          </cell>
          <cell r="J46">
            <v>5.0999999999999997E-2</v>
          </cell>
          <cell r="K46">
            <v>4.7E-2</v>
          </cell>
          <cell r="L46">
            <v>4.7E-2</v>
          </cell>
          <cell r="M46">
            <v>0.11699999999999999</v>
          </cell>
          <cell r="N46">
            <v>0.111</v>
          </cell>
          <cell r="O46">
            <v>0.111</v>
          </cell>
          <cell r="P46">
            <v>4.8000000000000001E-2</v>
          </cell>
          <cell r="Q46">
            <v>0.04</v>
          </cell>
          <cell r="R46">
            <v>0.03</v>
          </cell>
        </row>
        <row r="47">
          <cell r="E47" t="str">
            <v>Islampur</v>
          </cell>
          <cell r="F47" t="str">
            <v>Islampur</v>
          </cell>
          <cell r="G47" t="str">
            <v>r</v>
          </cell>
          <cell r="H47">
            <v>0.17299999999999999</v>
          </cell>
          <cell r="I47">
            <v>0.14699999999999999</v>
          </cell>
          <cell r="J47">
            <v>7.0999999999999994E-2</v>
          </cell>
          <cell r="K47">
            <v>6.8000000000000005E-2</v>
          </cell>
          <cell r="L47">
            <v>6.8000000000000005E-2</v>
          </cell>
          <cell r="M47">
            <v>0.24399999999999999</v>
          </cell>
          <cell r="N47">
            <v>0.215</v>
          </cell>
          <cell r="O47">
            <v>0.215</v>
          </cell>
          <cell r="P47">
            <v>4.2000000000000003E-2</v>
          </cell>
          <cell r="Q47">
            <v>0.04</v>
          </cell>
          <cell r="R47">
            <v>0.03</v>
          </cell>
        </row>
        <row r="48">
          <cell r="E48" t="str">
            <v>Jalgaon</v>
          </cell>
          <cell r="F48" t="str">
            <v>Jalgaon UCR</v>
          </cell>
          <cell r="G48" t="str">
            <v>ur</v>
          </cell>
          <cell r="H48">
            <v>0.14350019497460603</v>
          </cell>
          <cell r="I48">
            <v>0.1281372888437157</v>
          </cell>
          <cell r="J48">
            <v>0.13911014268072111</v>
          </cell>
          <cell r="K48">
            <v>0.12013771603687536</v>
          </cell>
          <cell r="L48">
            <v>0.05</v>
          </cell>
          <cell r="M48">
            <v>0.28261033765532712</v>
          </cell>
          <cell r="N48">
            <v>0.24827500488059107</v>
          </cell>
          <cell r="O48">
            <v>0.17810000000000001</v>
          </cell>
          <cell r="P48">
            <v>7.7299999999999994E-2</v>
          </cell>
          <cell r="Q48">
            <v>0.05</v>
          </cell>
          <cell r="R48">
            <v>0.04</v>
          </cell>
        </row>
        <row r="49">
          <cell r="E49" t="str">
            <v>Jalna-I</v>
          </cell>
          <cell r="F49" t="str">
            <v>Jalna-I</v>
          </cell>
          <cell r="G49" t="str">
            <v>r</v>
          </cell>
          <cell r="H49">
            <v>0.13900000000000001</v>
          </cell>
          <cell r="I49">
            <v>0.12</v>
          </cell>
          <cell r="J49">
            <v>0.14399999999999999</v>
          </cell>
          <cell r="K49">
            <v>0.128</v>
          </cell>
          <cell r="L49">
            <v>0.08</v>
          </cell>
          <cell r="M49">
            <v>0.28300000000000003</v>
          </cell>
          <cell r="N49">
            <v>0.248</v>
          </cell>
          <cell r="O49">
            <v>0.2</v>
          </cell>
          <cell r="P49">
            <v>0.22</v>
          </cell>
          <cell r="Q49">
            <v>7.0000000000000007E-2</v>
          </cell>
          <cell r="R49">
            <v>7.0000000000000007E-2</v>
          </cell>
        </row>
        <row r="50">
          <cell r="E50" t="str">
            <v>Jalna II</v>
          </cell>
          <cell r="F50" t="str">
            <v>Jalna-II</v>
          </cell>
          <cell r="G50" t="str">
            <v>r</v>
          </cell>
          <cell r="H50">
            <v>0.22962554359678269</v>
          </cell>
          <cell r="I50">
            <v>0.18476131411754082</v>
          </cell>
          <cell r="J50">
            <v>0.39880492685288516</v>
          </cell>
          <cell r="K50">
            <v>0.30666838341559466</v>
          </cell>
          <cell r="L50">
            <v>0.08</v>
          </cell>
          <cell r="M50">
            <v>0.62843047044966782</v>
          </cell>
          <cell r="N50">
            <v>0.49142969753313548</v>
          </cell>
          <cell r="O50">
            <v>0.26476131411754084</v>
          </cell>
          <cell r="P50">
            <v>0.22</v>
          </cell>
          <cell r="Q50">
            <v>7.0000000000000007E-2</v>
          </cell>
          <cell r="R50">
            <v>7.0000000000000007E-2</v>
          </cell>
        </row>
        <row r="51">
          <cell r="E51" t="str">
            <v>Jaysingpur</v>
          </cell>
          <cell r="F51" t="str">
            <v>Jaysingpur</v>
          </cell>
          <cell r="G51" t="str">
            <v>r</v>
          </cell>
          <cell r="H51">
            <v>0.183</v>
          </cell>
          <cell r="I51">
            <v>0.155</v>
          </cell>
          <cell r="J51">
            <v>0.12</v>
          </cell>
          <cell r="K51">
            <v>0.112</v>
          </cell>
          <cell r="L51">
            <v>0.08</v>
          </cell>
          <cell r="M51">
            <v>0.30299999999999999</v>
          </cell>
          <cell r="N51">
            <v>0.26700000000000002</v>
          </cell>
          <cell r="O51">
            <v>0.23499999999999999</v>
          </cell>
          <cell r="P51">
            <v>0.1065</v>
          </cell>
          <cell r="Q51">
            <v>7.0000000000000007E-2</v>
          </cell>
          <cell r="R51">
            <v>7.0000000000000007E-2</v>
          </cell>
        </row>
        <row r="52">
          <cell r="E52" t="str">
            <v>Kalwa</v>
          </cell>
          <cell r="F52" t="str">
            <v>Kalwa</v>
          </cell>
          <cell r="G52" t="str">
            <v>u</v>
          </cell>
          <cell r="H52">
            <v>0.214</v>
          </cell>
          <cell r="I52">
            <v>0.158</v>
          </cell>
          <cell r="J52">
            <v>0.252</v>
          </cell>
          <cell r="K52">
            <v>0.20799999999999999</v>
          </cell>
          <cell r="L52">
            <v>0.03</v>
          </cell>
          <cell r="M52">
            <v>0.46599999999999997</v>
          </cell>
          <cell r="N52">
            <v>0.36599999999999999</v>
          </cell>
          <cell r="O52">
            <v>0.188</v>
          </cell>
          <cell r="P52">
            <v>0.216</v>
          </cell>
          <cell r="Q52">
            <v>0.05</v>
          </cell>
          <cell r="R52">
            <v>0.03</v>
          </cell>
        </row>
        <row r="53">
          <cell r="E53" t="str">
            <v>Kalyan R</v>
          </cell>
          <cell r="F53" t="str">
            <v>Kalyan ( R )</v>
          </cell>
          <cell r="G53" t="str">
            <v>r</v>
          </cell>
          <cell r="H53">
            <v>0.24099999999999999</v>
          </cell>
          <cell r="I53">
            <v>0.217</v>
          </cell>
          <cell r="J53">
            <v>6.9000000000000006E-2</v>
          </cell>
          <cell r="K53">
            <v>5.5E-2</v>
          </cell>
          <cell r="L53">
            <v>5.5E-2</v>
          </cell>
          <cell r="M53">
            <v>0.31</v>
          </cell>
          <cell r="N53">
            <v>0.27200000000000002</v>
          </cell>
          <cell r="O53">
            <v>0.27200000000000002</v>
          </cell>
          <cell r="P53">
            <v>0.16200000000000001</v>
          </cell>
          <cell r="Q53">
            <v>7.0000000000000007E-2</v>
          </cell>
          <cell r="R53">
            <v>0.04</v>
          </cell>
        </row>
        <row r="54">
          <cell r="E54" t="str">
            <v>Kalyan East</v>
          </cell>
          <cell r="F54" t="str">
            <v>Kalyan East</v>
          </cell>
          <cell r="G54" t="str">
            <v>u</v>
          </cell>
          <cell r="H54">
            <v>7.3898748908932221E-2</v>
          </cell>
          <cell r="I54">
            <v>5.4005757949435122E-2</v>
          </cell>
          <cell r="J54">
            <v>0.19610125109106777</v>
          </cell>
          <cell r="K54">
            <v>0.18599424205056486</v>
          </cell>
          <cell r="L54">
            <v>0.03</v>
          </cell>
          <cell r="M54">
            <v>0.27</v>
          </cell>
          <cell r="N54">
            <v>0.24</v>
          </cell>
          <cell r="O54">
            <v>8.4005757949435128E-2</v>
          </cell>
          <cell r="P54">
            <v>8.5099999999999995E-2</v>
          </cell>
          <cell r="Q54">
            <v>0.05</v>
          </cell>
          <cell r="R54">
            <v>0.05</v>
          </cell>
        </row>
        <row r="55">
          <cell r="E55" t="str">
            <v>Kankavali</v>
          </cell>
          <cell r="F55" t="str">
            <v>Kankavali</v>
          </cell>
          <cell r="G55" t="str">
            <v>u</v>
          </cell>
          <cell r="H55">
            <v>0.20300000000000001</v>
          </cell>
          <cell r="I55">
            <v>0.17899999999999999</v>
          </cell>
          <cell r="J55">
            <v>2.1999999999999999E-2</v>
          </cell>
          <cell r="K55">
            <v>2.1000000000000001E-2</v>
          </cell>
          <cell r="L55">
            <v>2.1000000000000001E-2</v>
          </cell>
          <cell r="M55">
            <v>0.22500000000000001</v>
          </cell>
          <cell r="N55">
            <v>0.19999999999999998</v>
          </cell>
          <cell r="O55">
            <v>0.19999999999999998</v>
          </cell>
          <cell r="P55">
            <v>4.8000000000000001E-2</v>
          </cell>
          <cell r="Q55">
            <v>0.04</v>
          </cell>
          <cell r="R55">
            <v>0.03</v>
          </cell>
        </row>
        <row r="56">
          <cell r="E56" t="str">
            <v>Kannad</v>
          </cell>
          <cell r="F56" t="str">
            <v>Kannad</v>
          </cell>
          <cell r="G56" t="str">
            <v>r</v>
          </cell>
          <cell r="H56">
            <v>0.21319665776552674</v>
          </cell>
          <cell r="I56">
            <v>0.16776334719091715</v>
          </cell>
          <cell r="J56">
            <v>0.32818961752444392</v>
          </cell>
          <cell r="K56">
            <v>0.25559819561264691</v>
          </cell>
          <cell r="L56">
            <v>0.08</v>
          </cell>
          <cell r="M56">
            <v>0.54138627528997063</v>
          </cell>
          <cell r="N56">
            <v>0.42336154280356408</v>
          </cell>
          <cell r="O56">
            <v>0.24776334719091714</v>
          </cell>
          <cell r="P56">
            <v>0.18459999999999999</v>
          </cell>
          <cell r="Q56">
            <v>7.0000000000000007E-2</v>
          </cell>
          <cell r="R56">
            <v>7.0000000000000007E-2</v>
          </cell>
        </row>
        <row r="57">
          <cell r="E57" t="str">
            <v>Karad</v>
          </cell>
          <cell r="F57" t="str">
            <v>Karad</v>
          </cell>
          <cell r="G57" t="str">
            <v>r</v>
          </cell>
          <cell r="H57">
            <v>5.3458054366003309E-2</v>
          </cell>
          <cell r="I57">
            <v>4.8785240549665425E-2</v>
          </cell>
          <cell r="J57">
            <v>0.21232399676593008</v>
          </cell>
          <cell r="K57">
            <v>0.18470600605304166</v>
          </cell>
          <cell r="L57">
            <v>0.08</v>
          </cell>
          <cell r="M57">
            <v>0.26578205113193337</v>
          </cell>
          <cell r="N57">
            <v>0.23349124660270709</v>
          </cell>
          <cell r="O57">
            <v>0.12878524054966542</v>
          </cell>
          <cell r="P57">
            <v>8.2000000000000003E-2</v>
          </cell>
          <cell r="Q57">
            <v>0.05</v>
          </cell>
          <cell r="R57">
            <v>0.05</v>
          </cell>
        </row>
        <row r="58">
          <cell r="E58" t="str">
            <v>Karjat</v>
          </cell>
          <cell r="F58" t="str">
            <v>Karjat</v>
          </cell>
          <cell r="G58" t="str">
            <v>r</v>
          </cell>
          <cell r="H58">
            <v>0.19900000000000001</v>
          </cell>
          <cell r="I58">
            <v>0.17699999999999999</v>
          </cell>
          <cell r="J58">
            <v>0.14799999999999999</v>
          </cell>
          <cell r="K58">
            <v>8.3000000000000004E-2</v>
          </cell>
          <cell r="L58">
            <v>0.08</v>
          </cell>
          <cell r="M58">
            <v>0.34699999999999998</v>
          </cell>
          <cell r="N58">
            <v>0.26</v>
          </cell>
          <cell r="O58">
            <v>0.25700000000000001</v>
          </cell>
          <cell r="P58">
            <v>0.122</v>
          </cell>
          <cell r="Q58">
            <v>7.0000000000000007E-2</v>
          </cell>
          <cell r="R58">
            <v>7.0000000000000007E-2</v>
          </cell>
        </row>
        <row r="59">
          <cell r="E59" t="str">
            <v>Katol</v>
          </cell>
          <cell r="F59" t="str">
            <v>Katol</v>
          </cell>
          <cell r="G59" t="str">
            <v>r</v>
          </cell>
          <cell r="H59">
            <v>0.22</v>
          </cell>
          <cell r="I59">
            <v>0.183</v>
          </cell>
          <cell r="J59">
            <v>0.123</v>
          </cell>
          <cell r="K59">
            <v>8.5999999999999993E-2</v>
          </cell>
          <cell r="L59">
            <v>0.08</v>
          </cell>
          <cell r="M59">
            <v>0.34299999999999997</v>
          </cell>
          <cell r="N59">
            <v>0.26900000000000002</v>
          </cell>
          <cell r="O59">
            <v>0.26300000000000001</v>
          </cell>
          <cell r="P59">
            <v>0.1265</v>
          </cell>
          <cell r="Q59">
            <v>7.0000000000000007E-2</v>
          </cell>
          <cell r="R59">
            <v>0.04</v>
          </cell>
        </row>
        <row r="60">
          <cell r="E60" t="str">
            <v>Kedgaon</v>
          </cell>
          <cell r="F60" t="str">
            <v>Kedgaon</v>
          </cell>
          <cell r="G60" t="str">
            <v>r</v>
          </cell>
          <cell r="H60">
            <v>14.296773304161729</v>
          </cell>
          <cell r="I60">
            <v>12.189946276003184</v>
          </cell>
          <cell r="J60">
            <v>13.838044241021771</v>
          </cell>
          <cell r="K60">
            <v>12.526672448199763</v>
          </cell>
          <cell r="L60">
            <v>8</v>
          </cell>
          <cell r="M60">
            <v>28.134817545183498</v>
          </cell>
          <cell r="N60">
            <v>24.716618724202945</v>
          </cell>
          <cell r="O60">
            <v>20.189946276003184</v>
          </cell>
          <cell r="P60">
            <v>12.45</v>
          </cell>
          <cell r="Q60">
            <v>7</v>
          </cell>
          <cell r="R60">
            <v>7</v>
          </cell>
        </row>
        <row r="61">
          <cell r="E61" t="str">
            <v>Khamgaon</v>
          </cell>
          <cell r="F61" t="str">
            <v>Khamgaon</v>
          </cell>
          <cell r="G61" t="str">
            <v>r</v>
          </cell>
          <cell r="H61">
            <v>0.23400000000000001</v>
          </cell>
          <cell r="I61">
            <v>0.21</v>
          </cell>
          <cell r="J61">
            <v>9.0999999999999998E-2</v>
          </cell>
          <cell r="K61">
            <v>7.5999999999999998E-2</v>
          </cell>
          <cell r="L61">
            <v>7.5999999999999998E-2</v>
          </cell>
          <cell r="M61">
            <v>0.32500000000000001</v>
          </cell>
          <cell r="N61">
            <v>0.28599999999999998</v>
          </cell>
          <cell r="O61">
            <v>0.28599999999999998</v>
          </cell>
          <cell r="P61">
            <v>0.16400000000000001</v>
          </cell>
          <cell r="Q61">
            <v>7.0000000000000007E-2</v>
          </cell>
          <cell r="R61">
            <v>7.0000000000000007E-2</v>
          </cell>
        </row>
        <row r="62">
          <cell r="E62" t="str">
            <v>Kolhapur Rural I</v>
          </cell>
          <cell r="F62" t="str">
            <v>Kolhapur (R-I)</v>
          </cell>
          <cell r="G62" t="str">
            <v>u</v>
          </cell>
          <cell r="H62">
            <v>0.18815162377612654</v>
          </cell>
          <cell r="I62">
            <v>0.16900114440259009</v>
          </cell>
          <cell r="J62">
            <v>2.4606249085466696E-2</v>
          </cell>
          <cell r="K62">
            <v>1.7908019506051989E-2</v>
          </cell>
          <cell r="L62">
            <v>1.7908019506051989E-2</v>
          </cell>
          <cell r="M62">
            <v>0.21275787286159323</v>
          </cell>
          <cell r="N62">
            <v>0.1869091639086421</v>
          </cell>
          <cell r="O62">
            <v>0.1869091639086421</v>
          </cell>
          <cell r="P62">
            <v>6.4299999999999996E-2</v>
          </cell>
          <cell r="Q62">
            <v>0.04</v>
          </cell>
          <cell r="R62">
            <v>0.04</v>
          </cell>
        </row>
        <row r="63">
          <cell r="E63" t="str">
            <v>Kolhapur R II</v>
          </cell>
          <cell r="F63" t="str">
            <v>Kolhapur R-II</v>
          </cell>
          <cell r="G63" t="str">
            <v>r</v>
          </cell>
          <cell r="H63">
            <v>0.128</v>
          </cell>
          <cell r="I63">
            <v>0.11600000000000001</v>
          </cell>
          <cell r="J63">
            <v>6.2E-2</v>
          </cell>
          <cell r="K63">
            <v>5.0999999999999997E-2</v>
          </cell>
          <cell r="L63">
            <v>5.0999999999999997E-2</v>
          </cell>
          <cell r="M63">
            <v>0.19</v>
          </cell>
          <cell r="N63">
            <v>0.16700000000000001</v>
          </cell>
          <cell r="O63">
            <v>0.16700000000000001</v>
          </cell>
          <cell r="P63">
            <v>9.1999999999999998E-2</v>
          </cell>
          <cell r="Q63">
            <v>7.0000000000000007E-2</v>
          </cell>
          <cell r="R63">
            <v>0.04</v>
          </cell>
        </row>
        <row r="64">
          <cell r="E64" t="str">
            <v>Kolhapur Urban</v>
          </cell>
          <cell r="F64" t="str">
            <v>Kolhapur Urban</v>
          </cell>
          <cell r="G64" t="str">
            <v>u</v>
          </cell>
          <cell r="H64">
            <v>6.1000000000000004E-3</v>
          </cell>
          <cell r="I64">
            <v>5.7999999999999996E-3</v>
          </cell>
          <cell r="J64">
            <v>0.04</v>
          </cell>
          <cell r="K64">
            <v>3.7600000000000001E-2</v>
          </cell>
          <cell r="L64">
            <v>0.03</v>
          </cell>
          <cell r="M64">
            <v>4.6100000000000002E-2</v>
          </cell>
          <cell r="N64">
            <v>4.3400000000000001E-2</v>
          </cell>
          <cell r="O64">
            <v>3.5799999999999998E-2</v>
          </cell>
          <cell r="P64">
            <v>2.1399999999999999E-2</v>
          </cell>
          <cell r="Q64">
            <v>0.02</v>
          </cell>
          <cell r="R64">
            <v>0.02</v>
          </cell>
        </row>
        <row r="65">
          <cell r="E65" t="str">
            <v>Kothrud</v>
          </cell>
          <cell r="F65" t="str">
            <v>Kothrud</v>
          </cell>
          <cell r="G65" t="str">
            <v>u</v>
          </cell>
          <cell r="H65">
            <v>10.214195006459247</v>
          </cell>
          <cell r="I65">
            <v>10.091909212644852</v>
          </cell>
          <cell r="J65">
            <v>4.357653076774703</v>
          </cell>
          <cell r="K65">
            <v>3.6476329018838065</v>
          </cell>
          <cell r="L65">
            <v>3</v>
          </cell>
          <cell r="M65">
            <v>14.571848083233952</v>
          </cell>
          <cell r="N65">
            <v>13.739542114528657</v>
          </cell>
          <cell r="O65">
            <v>13.091909212644852</v>
          </cell>
          <cell r="P65">
            <v>2.39</v>
          </cell>
          <cell r="Q65">
            <v>2</v>
          </cell>
          <cell r="R65">
            <v>2</v>
          </cell>
        </row>
        <row r="66">
          <cell r="E66" t="str">
            <v>Kudal</v>
          </cell>
          <cell r="F66" t="str">
            <v>Kudal</v>
          </cell>
          <cell r="G66" t="str">
            <v>r</v>
          </cell>
          <cell r="H66">
            <v>0.222</v>
          </cell>
          <cell r="I66">
            <v>0.19700000000000001</v>
          </cell>
          <cell r="J66">
            <v>7.2999999999999995E-2</v>
          </cell>
          <cell r="K66">
            <v>6.2E-2</v>
          </cell>
          <cell r="L66">
            <v>6.2E-2</v>
          </cell>
          <cell r="M66">
            <v>0.29499999999999998</v>
          </cell>
          <cell r="N66">
            <v>0.25900000000000001</v>
          </cell>
          <cell r="O66">
            <v>0.25900000000000001</v>
          </cell>
          <cell r="P66">
            <v>9.1600000000000001E-2</v>
          </cell>
          <cell r="Q66">
            <v>7.0000000000000007E-2</v>
          </cell>
          <cell r="R66">
            <v>0.05</v>
          </cell>
        </row>
        <row r="67">
          <cell r="E67" t="str">
            <v>Latur</v>
          </cell>
          <cell r="F67" t="str">
            <v>Latur</v>
          </cell>
          <cell r="G67" t="str">
            <v>r</v>
          </cell>
          <cell r="H67">
            <v>0.2263055605789723</v>
          </cell>
          <cell r="I67">
            <v>0.17537302875437993</v>
          </cell>
          <cell r="J67">
            <v>0.29624187560900989</v>
          </cell>
          <cell r="K67">
            <v>0.23325662971655264</v>
          </cell>
          <cell r="L67">
            <v>0.08</v>
          </cell>
          <cell r="M67">
            <v>0.52254743618798216</v>
          </cell>
          <cell r="N67">
            <v>0.40862965847093258</v>
          </cell>
          <cell r="O67">
            <v>0.25537302875437995</v>
          </cell>
          <cell r="P67">
            <v>0.1046</v>
          </cell>
          <cell r="Q67">
            <v>0.04</v>
          </cell>
          <cell r="R67">
            <v>0.04</v>
          </cell>
        </row>
        <row r="68">
          <cell r="E68" t="str">
            <v>Malegaon Rural</v>
          </cell>
          <cell r="F68" t="str">
            <v>Malegaon Rural</v>
          </cell>
          <cell r="G68" t="str">
            <v>r</v>
          </cell>
          <cell r="H68">
            <v>0.36711507707751351</v>
          </cell>
          <cell r="I68">
            <v>0.30206382937190129</v>
          </cell>
          <cell r="J68">
            <v>0.20749214392234908</v>
          </cell>
          <cell r="K68">
            <v>0.14727633806820375</v>
          </cell>
          <cell r="L68">
            <v>0.08</v>
          </cell>
          <cell r="M68">
            <v>0.57460722099986261</v>
          </cell>
          <cell r="N68">
            <v>0.44934016744010508</v>
          </cell>
          <cell r="O68">
            <v>0.38206382937190131</v>
          </cell>
          <cell r="P68">
            <v>0.13</v>
          </cell>
          <cell r="Q68">
            <v>7.0000000000000007E-2</v>
          </cell>
          <cell r="R68">
            <v>7.0000000000000007E-2</v>
          </cell>
        </row>
        <row r="69">
          <cell r="E69" t="str">
            <v>Malegaon UCR</v>
          </cell>
          <cell r="F69" t="str">
            <v>Malegaon UCR</v>
          </cell>
          <cell r="G69" t="str">
            <v>u</v>
          </cell>
          <cell r="H69">
            <v>0.3162064954326777</v>
          </cell>
          <cell r="I69">
            <v>0.25005619358358644</v>
          </cell>
          <cell r="J69">
            <v>0.20636777693281527</v>
          </cell>
          <cell r="K69">
            <v>0.15859445065302347</v>
          </cell>
          <cell r="L69">
            <v>0.03</v>
          </cell>
          <cell r="M69">
            <v>0.52257427236549292</v>
          </cell>
          <cell r="N69">
            <v>0.40865064423660985</v>
          </cell>
          <cell r="O69">
            <v>0.28005619358358647</v>
          </cell>
          <cell r="P69">
            <v>0.16339999999999999</v>
          </cell>
          <cell r="Q69">
            <v>0.05</v>
          </cell>
          <cell r="R69">
            <v>0.05</v>
          </cell>
        </row>
        <row r="70">
          <cell r="E70" t="str">
            <v>Malkapur</v>
          </cell>
          <cell r="F70" t="str">
            <v>Malkapur</v>
          </cell>
          <cell r="G70" t="str">
            <v>r</v>
          </cell>
          <cell r="H70">
            <v>0.18099999999999999</v>
          </cell>
          <cell r="I70">
            <v>0.16</v>
          </cell>
          <cell r="J70">
            <v>8.8999999999999996E-2</v>
          </cell>
          <cell r="K70">
            <v>7.6999999999999999E-2</v>
          </cell>
          <cell r="L70">
            <v>7.6999999999999999E-2</v>
          </cell>
          <cell r="M70">
            <v>0.28300000000000003</v>
          </cell>
          <cell r="N70">
            <v>0.248</v>
          </cell>
          <cell r="O70">
            <v>0.2</v>
          </cell>
          <cell r="P70">
            <v>8.1000000000000003E-2</v>
          </cell>
          <cell r="Q70">
            <v>7.0000000000000007E-2</v>
          </cell>
          <cell r="R70">
            <v>0.05</v>
          </cell>
        </row>
        <row r="71">
          <cell r="E71" t="str">
            <v>Manchar</v>
          </cell>
          <cell r="F71" t="str">
            <v>Manchar</v>
          </cell>
          <cell r="G71" t="str">
            <v>r</v>
          </cell>
          <cell r="H71">
            <v>16.574483822551976</v>
          </cell>
          <cell r="I71">
            <v>12.828102256318546</v>
          </cell>
          <cell r="J71">
            <v>17.260884899840299</v>
          </cell>
          <cell r="K71">
            <v>13.729625451388481</v>
          </cell>
          <cell r="L71">
            <v>8</v>
          </cell>
          <cell r="M71">
            <v>33.835368722392275</v>
          </cell>
          <cell r="N71">
            <v>26.557727707707031</v>
          </cell>
          <cell r="O71">
            <v>20.828102256318545</v>
          </cell>
          <cell r="P71">
            <v>12.3</v>
          </cell>
          <cell r="Q71">
            <v>7</v>
          </cell>
          <cell r="R71">
            <v>7</v>
          </cell>
        </row>
        <row r="72">
          <cell r="E72" t="str">
            <v>MIDC Nagpur</v>
          </cell>
          <cell r="F72" t="str">
            <v>MIDC Nagpur</v>
          </cell>
          <cell r="G72" t="str">
            <v>r</v>
          </cell>
          <cell r="H72">
            <v>3.9721372976038614E-3</v>
          </cell>
          <cell r="I72">
            <v>3.4522574816186211E-3</v>
          </cell>
          <cell r="J72">
            <v>5.2714912246280953E-3</v>
          </cell>
          <cell r="K72">
            <v>5.2633990807354307E-3</v>
          </cell>
          <cell r="L72">
            <v>2E-3</v>
          </cell>
          <cell r="M72">
            <v>9.2436285222319559E-3</v>
          </cell>
          <cell r="N72">
            <v>8.7156565623540527E-3</v>
          </cell>
          <cell r="O72">
            <v>5.4522574816186211E-3</v>
          </cell>
          <cell r="P72">
            <v>0.16089999999999999</v>
          </cell>
          <cell r="Q72">
            <v>7.0000000000000007E-2</v>
          </cell>
          <cell r="R72">
            <v>0.05</v>
          </cell>
        </row>
        <row r="73">
          <cell r="E73" t="str">
            <v>Morshi</v>
          </cell>
          <cell r="F73" t="str">
            <v>Morshi</v>
          </cell>
          <cell r="G73" t="str">
            <v>r</v>
          </cell>
          <cell r="H73">
            <v>0.224</v>
          </cell>
          <cell r="I73">
            <v>0.20200000000000001</v>
          </cell>
          <cell r="J73">
            <v>9.9000000000000005E-2</v>
          </cell>
          <cell r="K73">
            <v>8.1000000000000003E-2</v>
          </cell>
          <cell r="L73">
            <v>0.08</v>
          </cell>
          <cell r="M73">
            <v>0.32300000000000001</v>
          </cell>
          <cell r="N73">
            <v>0.28300000000000003</v>
          </cell>
          <cell r="O73">
            <v>0.28200000000000003</v>
          </cell>
          <cell r="P73">
            <v>8.8099999999999998E-2</v>
          </cell>
          <cell r="Q73">
            <v>7.0000000000000007E-2</v>
          </cell>
          <cell r="R73">
            <v>0.04</v>
          </cell>
        </row>
        <row r="74">
          <cell r="E74" t="str">
            <v xml:space="preserve">Mulshi </v>
          </cell>
          <cell r="F74" t="str">
            <v>Mulshi</v>
          </cell>
          <cell r="G74" t="str">
            <v>r</v>
          </cell>
          <cell r="H74">
            <v>9.8900000000000002E-2</v>
          </cell>
          <cell r="I74">
            <v>8.48E-2</v>
          </cell>
          <cell r="J74">
            <v>5.21E-2</v>
          </cell>
          <cell r="K74">
            <v>4.7800000000000002E-2</v>
          </cell>
          <cell r="L74">
            <v>4.7800000000000002E-2</v>
          </cell>
          <cell r="M74">
            <v>0.151</v>
          </cell>
          <cell r="N74">
            <v>0.1326</v>
          </cell>
          <cell r="O74">
            <v>0.1326</v>
          </cell>
          <cell r="P74">
            <v>0.1651</v>
          </cell>
          <cell r="Q74">
            <v>7.0000000000000007E-2</v>
          </cell>
          <cell r="R74">
            <v>0.04</v>
          </cell>
        </row>
        <row r="75">
          <cell r="E75" t="str">
            <v>Nagar Road</v>
          </cell>
          <cell r="F75" t="str">
            <v>Nagar Road</v>
          </cell>
          <cell r="G75" t="str">
            <v>u</v>
          </cell>
          <cell r="H75">
            <v>0.11</v>
          </cell>
          <cell r="I75">
            <v>9.1999999999999998E-2</v>
          </cell>
          <cell r="J75">
            <v>8.5000000000000006E-2</v>
          </cell>
          <cell r="K75">
            <v>0.08</v>
          </cell>
          <cell r="L75">
            <v>0.03</v>
          </cell>
          <cell r="M75">
            <v>0.19500000000000001</v>
          </cell>
          <cell r="N75">
            <v>0.17199999999999999</v>
          </cell>
          <cell r="O75">
            <v>0.122</v>
          </cell>
          <cell r="P75">
            <v>6.0400000000000002E-2</v>
          </cell>
          <cell r="Q75">
            <v>0.05</v>
          </cell>
          <cell r="R75">
            <v>0.03</v>
          </cell>
        </row>
        <row r="76">
          <cell r="E76" t="str">
            <v>Nagpur Division II</v>
          </cell>
          <cell r="F76" t="str">
            <v>Nagpur Dn - II</v>
          </cell>
          <cell r="G76" t="str">
            <v>r</v>
          </cell>
          <cell r="H76">
            <v>7.4256318453992484E-2</v>
          </cell>
          <cell r="I76">
            <v>7.0698667066430396E-2</v>
          </cell>
          <cell r="J76">
            <v>6.0276725471578092E-2</v>
          </cell>
          <cell r="K76">
            <v>5.6150200163929048E-2</v>
          </cell>
          <cell r="L76">
            <v>5.6150200163929048E-2</v>
          </cell>
          <cell r="M76">
            <v>0.13453304392557058</v>
          </cell>
          <cell r="N76">
            <v>0.12684886723035946</v>
          </cell>
          <cell r="O76">
            <v>0.12684886723035943</v>
          </cell>
          <cell r="P76">
            <v>7.3800000000000004E-2</v>
          </cell>
          <cell r="Q76">
            <v>7.0000000000000007E-2</v>
          </cell>
          <cell r="R76">
            <v>0.05</v>
          </cell>
        </row>
        <row r="77">
          <cell r="E77" t="str">
            <v>Nagpur -I</v>
          </cell>
          <cell r="F77" t="str">
            <v>Nagpur Dn. 1</v>
          </cell>
          <cell r="G77" t="str">
            <v>r</v>
          </cell>
          <cell r="H77">
            <v>9.1999999999999998E-2</v>
          </cell>
          <cell r="I77">
            <v>6.6000000000000003E-2</v>
          </cell>
          <cell r="J77">
            <v>0.21099999999999999</v>
          </cell>
          <cell r="K77">
            <v>0.2</v>
          </cell>
          <cell r="L77">
            <v>0.08</v>
          </cell>
          <cell r="M77">
            <v>0.30299999999999999</v>
          </cell>
          <cell r="N77">
            <v>0.26600000000000001</v>
          </cell>
          <cell r="O77">
            <v>0.14600000000000002</v>
          </cell>
          <cell r="P77">
            <v>7.6600000000000001E-2</v>
          </cell>
          <cell r="Q77">
            <v>0.05</v>
          </cell>
          <cell r="R77">
            <v>0.03</v>
          </cell>
        </row>
        <row r="78">
          <cell r="E78" t="str">
            <v>Nanded</v>
          </cell>
          <cell r="F78" t="str">
            <v>Nanded</v>
          </cell>
          <cell r="G78" t="str">
            <v>r</v>
          </cell>
          <cell r="H78">
            <v>0.23915687014483938</v>
          </cell>
          <cell r="I78">
            <v>0.19145374249048536</v>
          </cell>
          <cell r="J78">
            <v>0.40298977847510498</v>
          </cell>
          <cell r="K78">
            <v>0.31070194241354609</v>
          </cell>
          <cell r="L78">
            <v>0.08</v>
          </cell>
          <cell r="M78">
            <v>0.64214664861994442</v>
          </cell>
          <cell r="N78">
            <v>0.50215568490403151</v>
          </cell>
          <cell r="O78">
            <v>0.27145374249048537</v>
          </cell>
          <cell r="P78">
            <v>0.20799999999999999</v>
          </cell>
          <cell r="Q78">
            <v>7.0000000000000007E-2</v>
          </cell>
          <cell r="R78">
            <v>7.0000000000000007E-2</v>
          </cell>
        </row>
        <row r="79">
          <cell r="E79" t="str">
            <v>Nandurbar</v>
          </cell>
          <cell r="F79" t="str">
            <v>Nandurbar</v>
          </cell>
          <cell r="G79" t="str">
            <v>r</v>
          </cell>
          <cell r="H79">
            <v>0.23839759613082406</v>
          </cell>
          <cell r="I79">
            <v>0.18077449500474438</v>
          </cell>
          <cell r="J79">
            <v>0.22979379321858856</v>
          </cell>
          <cell r="K79">
            <v>0.18671372524940197</v>
          </cell>
          <cell r="L79">
            <v>0.08</v>
          </cell>
          <cell r="M79">
            <v>0.46819138934941262</v>
          </cell>
          <cell r="N79">
            <v>0.36748822025414635</v>
          </cell>
          <cell r="O79">
            <v>0.26077449500474437</v>
          </cell>
          <cell r="P79">
            <v>0.25900000000000001</v>
          </cell>
          <cell r="Q79">
            <v>7.0000000000000007E-2</v>
          </cell>
          <cell r="R79">
            <v>7.0000000000000007E-2</v>
          </cell>
        </row>
        <row r="80">
          <cell r="E80" t="str">
            <v>Nashik Urban II</v>
          </cell>
          <cell r="F80" t="str">
            <v>Nashik (U) - II</v>
          </cell>
          <cell r="G80" t="str">
            <v>u</v>
          </cell>
          <cell r="H80">
            <v>6.5345949973712916E-2</v>
          </cell>
          <cell r="I80">
            <v>4.7555851277236161E-2</v>
          </cell>
          <cell r="J80">
            <v>0.22041461172048657</v>
          </cell>
          <cell r="K80">
            <v>0.20348664574506095</v>
          </cell>
          <cell r="L80">
            <v>0.03</v>
          </cell>
          <cell r="M80">
            <v>0.2857605616941995</v>
          </cell>
          <cell r="N80">
            <v>0.25104249702229714</v>
          </cell>
          <cell r="O80">
            <v>7.755585127723616E-2</v>
          </cell>
          <cell r="P80">
            <v>3.2000000000000001E-2</v>
          </cell>
          <cell r="Q80">
            <v>0.03</v>
          </cell>
          <cell r="R80">
            <v>0.02</v>
          </cell>
        </row>
        <row r="81">
          <cell r="E81" t="str">
            <v>Nashik Rural</v>
          </cell>
          <cell r="F81" t="str">
            <v>Nashik R</v>
          </cell>
          <cell r="G81" t="str">
            <v>r</v>
          </cell>
          <cell r="H81">
            <v>0.13821207905827393</v>
          </cell>
          <cell r="I81">
            <v>0.12538590688262943</v>
          </cell>
          <cell r="J81">
            <v>0.13993809318263642</v>
          </cell>
          <cell r="K81">
            <v>0.11897081390680039</v>
          </cell>
          <cell r="L81">
            <v>0.08</v>
          </cell>
          <cell r="M81">
            <v>0.27815017224091032</v>
          </cell>
          <cell r="N81">
            <v>0.24435672078942983</v>
          </cell>
          <cell r="O81">
            <v>0.20538590688262942</v>
          </cell>
          <cell r="P81">
            <v>0.11</v>
          </cell>
          <cell r="Q81">
            <v>7.0000000000000007E-2</v>
          </cell>
          <cell r="R81">
            <v>7.0000000000000007E-2</v>
          </cell>
        </row>
        <row r="82">
          <cell r="E82" t="str">
            <v>Nashik Urban - I</v>
          </cell>
          <cell r="F82" t="str">
            <v>Nashik Urban-I</v>
          </cell>
          <cell r="G82" t="str">
            <v>r</v>
          </cell>
          <cell r="H82">
            <v>9.8026593214359151E-2</v>
          </cell>
          <cell r="I82">
            <v>9.0968663390126339E-2</v>
          </cell>
          <cell r="J82">
            <v>2.3724872409434113E-2</v>
          </cell>
          <cell r="K82">
            <v>2.1999999999999999E-2</v>
          </cell>
          <cell r="L82">
            <v>2.1999999999999999E-2</v>
          </cell>
          <cell r="M82">
            <v>0.12175146562379327</v>
          </cell>
          <cell r="N82">
            <v>0.11479733935521834</v>
          </cell>
          <cell r="O82">
            <v>0.11296866339012634</v>
          </cell>
          <cell r="P82">
            <v>2.9000000000000001E-2</v>
          </cell>
          <cell r="Q82">
            <v>0.02</v>
          </cell>
          <cell r="R82">
            <v>0.02</v>
          </cell>
        </row>
        <row r="83">
          <cell r="E83" t="str">
            <v>Nerul</v>
          </cell>
          <cell r="F83" t="str">
            <v>Nerul</v>
          </cell>
          <cell r="G83" t="str">
            <v>r</v>
          </cell>
          <cell r="H83">
            <v>0.115</v>
          </cell>
          <cell r="I83">
            <v>0.109</v>
          </cell>
          <cell r="J83">
            <v>1.7999999999999999E-2</v>
          </cell>
          <cell r="K83">
            <v>1.6E-2</v>
          </cell>
          <cell r="L83">
            <v>1.6E-2</v>
          </cell>
          <cell r="M83">
            <v>0.13300000000000001</v>
          </cell>
          <cell r="N83">
            <v>0.125</v>
          </cell>
          <cell r="O83">
            <v>0.125</v>
          </cell>
          <cell r="P83">
            <v>0.12</v>
          </cell>
          <cell r="Q83">
            <v>0.05</v>
          </cell>
          <cell r="R83">
            <v>0.03</v>
          </cell>
        </row>
        <row r="84">
          <cell r="E84" t="str">
            <v>Nilanga</v>
          </cell>
          <cell r="F84" t="str">
            <v>Nilanga</v>
          </cell>
          <cell r="G84" t="str">
            <v>r</v>
          </cell>
          <cell r="H84">
            <v>0.25040379909665061</v>
          </cell>
          <cell r="I84">
            <v>0.20249273693930489</v>
          </cell>
          <cell r="J84">
            <v>0.41205386352181606</v>
          </cell>
          <cell r="K84">
            <v>0.31554606620172609</v>
          </cell>
          <cell r="L84">
            <v>0.08</v>
          </cell>
          <cell r="M84">
            <v>0.66245766261846672</v>
          </cell>
          <cell r="N84">
            <v>0.5180388031410309</v>
          </cell>
          <cell r="O84">
            <v>0.28249273693930488</v>
          </cell>
          <cell r="P84">
            <v>0.18</v>
          </cell>
          <cell r="Q84">
            <v>7.0000000000000007E-2</v>
          </cell>
          <cell r="R84">
            <v>7.0000000000000007E-2</v>
          </cell>
        </row>
        <row r="85">
          <cell r="E85" t="str">
            <v>Osmanabad</v>
          </cell>
          <cell r="F85" t="str">
            <v>Osmanabad</v>
          </cell>
          <cell r="G85" t="str">
            <v>r</v>
          </cell>
          <cell r="H85">
            <v>0.25481167850824338</v>
          </cell>
          <cell r="I85">
            <v>0.21320712207737647</v>
          </cell>
          <cell r="J85">
            <v>0.30855104976094361</v>
          </cell>
          <cell r="K85">
            <v>0.22733990448018151</v>
          </cell>
          <cell r="L85">
            <v>0.08</v>
          </cell>
          <cell r="M85">
            <v>0.56336272826918699</v>
          </cell>
          <cell r="N85">
            <v>0.44054702655755795</v>
          </cell>
          <cell r="O85">
            <v>0.29320712207737648</v>
          </cell>
          <cell r="P85">
            <v>3.8899999999999997E-2</v>
          </cell>
          <cell r="Q85">
            <v>0.03</v>
          </cell>
          <cell r="R85">
            <v>0.02</v>
          </cell>
        </row>
        <row r="86">
          <cell r="E86" t="str">
            <v>Pachora</v>
          </cell>
          <cell r="F86" t="str">
            <v>Pachora</v>
          </cell>
          <cell r="G86" t="str">
            <v>r</v>
          </cell>
          <cell r="H86">
            <v>0.16900000000000001</v>
          </cell>
          <cell r="I86">
            <v>0.154</v>
          </cell>
          <cell r="J86">
            <v>0.06</v>
          </cell>
          <cell r="K86">
            <v>4.7E-2</v>
          </cell>
          <cell r="L86">
            <v>4.7E-2</v>
          </cell>
          <cell r="M86">
            <v>0.22900000000000001</v>
          </cell>
          <cell r="N86">
            <v>0.20100000000000001</v>
          </cell>
          <cell r="O86">
            <v>0.20100000000000001</v>
          </cell>
          <cell r="P86">
            <v>0.11070000000000001</v>
          </cell>
          <cell r="Q86">
            <v>7.0000000000000007E-2</v>
          </cell>
          <cell r="R86">
            <v>7.0000000000000007E-2</v>
          </cell>
        </row>
        <row r="87">
          <cell r="E87" t="str">
            <v>Padmavati</v>
          </cell>
          <cell r="F87" t="str">
            <v>Padmavati</v>
          </cell>
          <cell r="G87" t="str">
            <v>u</v>
          </cell>
          <cell r="H87">
            <v>0.126</v>
          </cell>
          <cell r="I87">
            <v>0.111</v>
          </cell>
          <cell r="J87">
            <v>5.2999999999999999E-2</v>
          </cell>
          <cell r="K87">
            <v>4.7E-2</v>
          </cell>
          <cell r="L87">
            <v>0.03</v>
          </cell>
          <cell r="M87">
            <v>0.17899999999999999</v>
          </cell>
          <cell r="N87">
            <v>0.158</v>
          </cell>
          <cell r="O87">
            <v>0.14100000000000001</v>
          </cell>
          <cell r="P87">
            <v>2.4E-2</v>
          </cell>
          <cell r="Q87">
            <v>0.02</v>
          </cell>
          <cell r="R87">
            <v>0.02</v>
          </cell>
        </row>
        <row r="88">
          <cell r="E88" t="str">
            <v>Palghar</v>
          </cell>
          <cell r="F88" t="str">
            <v>Palghar</v>
          </cell>
          <cell r="G88" t="str">
            <v>r</v>
          </cell>
          <cell r="H88">
            <v>9.5000000000000001E-2</v>
          </cell>
          <cell r="I88">
            <v>8.6999999999999994E-2</v>
          </cell>
          <cell r="J88">
            <v>9.0999999999999998E-2</v>
          </cell>
          <cell r="K88">
            <v>4.1000000000000002E-2</v>
          </cell>
          <cell r="L88">
            <v>4.1000000000000002E-2</v>
          </cell>
          <cell r="M88">
            <v>0.186</v>
          </cell>
          <cell r="N88">
            <v>0.128</v>
          </cell>
          <cell r="O88">
            <v>0.128</v>
          </cell>
          <cell r="P88">
            <v>0.1009</v>
          </cell>
          <cell r="Q88">
            <v>7.0000000000000007E-2</v>
          </cell>
          <cell r="R88">
            <v>0.04</v>
          </cell>
        </row>
        <row r="89">
          <cell r="E89" t="str">
            <v>Pandharkawada</v>
          </cell>
          <cell r="F89" t="str">
            <v>Pandharkawda</v>
          </cell>
          <cell r="G89" t="str">
            <v>r</v>
          </cell>
          <cell r="H89">
            <v>0.219</v>
          </cell>
          <cell r="I89">
            <v>0.17199999999999999</v>
          </cell>
          <cell r="J89">
            <v>0.161</v>
          </cell>
          <cell r="K89">
            <v>0.126</v>
          </cell>
          <cell r="L89">
            <v>0.08</v>
          </cell>
          <cell r="M89">
            <v>0.38</v>
          </cell>
          <cell r="N89">
            <v>0.29799999999999999</v>
          </cell>
          <cell r="O89">
            <v>0.252</v>
          </cell>
          <cell r="P89">
            <v>0.1065</v>
          </cell>
          <cell r="Q89">
            <v>7.0000000000000007E-2</v>
          </cell>
          <cell r="R89">
            <v>7.0000000000000007E-2</v>
          </cell>
        </row>
        <row r="90">
          <cell r="E90" t="str">
            <v>Pandharpur</v>
          </cell>
          <cell r="F90" t="str">
            <v>Pandharpur</v>
          </cell>
          <cell r="G90" t="str">
            <v>r</v>
          </cell>
          <cell r="H90">
            <v>0.24570810860246881</v>
          </cell>
          <cell r="I90">
            <v>0.15713498905828285</v>
          </cell>
          <cell r="J90">
            <v>0.481542260867592</v>
          </cell>
          <cell r="K90">
            <v>0.41157140871362002</v>
          </cell>
          <cell r="L90">
            <v>0.08</v>
          </cell>
          <cell r="M90">
            <v>0.72725036947006072</v>
          </cell>
          <cell r="N90">
            <v>0.56870639777190291</v>
          </cell>
          <cell r="O90">
            <v>0.23713498905828284</v>
          </cell>
          <cell r="P90">
            <v>6.4299999999999996E-2</v>
          </cell>
          <cell r="Q90">
            <v>0.04</v>
          </cell>
          <cell r="R90">
            <v>0.04</v>
          </cell>
        </row>
        <row r="91">
          <cell r="E91" t="str">
            <v>Panvel U</v>
          </cell>
          <cell r="F91" t="str">
            <v>Panvel Urban</v>
          </cell>
          <cell r="G91" t="str">
            <v>r</v>
          </cell>
          <cell r="H91">
            <v>9.4E-2</v>
          </cell>
          <cell r="I91">
            <v>8.8999999999999996E-2</v>
          </cell>
          <cell r="J91">
            <v>2.7E-2</v>
          </cell>
          <cell r="K91">
            <v>2.4E-2</v>
          </cell>
          <cell r="L91">
            <v>2.4E-2</v>
          </cell>
          <cell r="M91">
            <v>0.121</v>
          </cell>
          <cell r="N91">
            <v>0.11299999999999999</v>
          </cell>
          <cell r="O91">
            <v>0.11299999999999999</v>
          </cell>
          <cell r="P91">
            <v>0.159</v>
          </cell>
          <cell r="Q91">
            <v>0.05</v>
          </cell>
          <cell r="R91">
            <v>0.03</v>
          </cell>
        </row>
        <row r="92">
          <cell r="E92" t="str">
            <v>Panvel Rural</v>
          </cell>
          <cell r="F92" t="str">
            <v>Panvel(R )</v>
          </cell>
          <cell r="G92" t="str">
            <v>r</v>
          </cell>
          <cell r="H92">
            <v>1.9913659797424779E-2</v>
          </cell>
          <cell r="I92">
            <v>1.7787156631320269E-2</v>
          </cell>
          <cell r="J92">
            <v>6.8382210763737183E-2</v>
          </cell>
          <cell r="K92">
            <v>6.5465484021025963E-2</v>
          </cell>
          <cell r="L92">
            <v>6.5465484021025963E-2</v>
          </cell>
          <cell r="M92">
            <v>8.8295870561161963E-2</v>
          </cell>
          <cell r="N92">
            <v>8.3252640652346221E-2</v>
          </cell>
          <cell r="O92">
            <v>8.3252640652346235E-2</v>
          </cell>
          <cell r="P92">
            <v>8.8300000000000003E-2</v>
          </cell>
          <cell r="Q92">
            <v>8.3000000000000004E-2</v>
          </cell>
          <cell r="R92">
            <v>7.0000000000000007E-2</v>
          </cell>
        </row>
        <row r="93">
          <cell r="E93" t="str">
            <v>Parbhani</v>
          </cell>
          <cell r="F93" t="str">
            <v>Parbhani</v>
          </cell>
          <cell r="G93" t="str">
            <v>r</v>
          </cell>
          <cell r="H93">
            <v>0.23200000000000001</v>
          </cell>
          <cell r="I93">
            <v>0.16600000000000001</v>
          </cell>
          <cell r="J93">
            <v>0.40799999999999997</v>
          </cell>
          <cell r="K93">
            <v>0.33500000000000002</v>
          </cell>
          <cell r="L93">
            <v>0.08</v>
          </cell>
          <cell r="M93">
            <v>0.64</v>
          </cell>
          <cell r="N93">
            <v>0.501</v>
          </cell>
          <cell r="O93">
            <v>0.246</v>
          </cell>
          <cell r="P93">
            <v>0.32200000000000001</v>
          </cell>
          <cell r="Q93">
            <v>7.0000000000000007E-2</v>
          </cell>
          <cell r="R93">
            <v>7.0000000000000007E-2</v>
          </cell>
        </row>
        <row r="94">
          <cell r="E94" t="str">
            <v>Parvati</v>
          </cell>
          <cell r="F94" t="str">
            <v>Parvati</v>
          </cell>
          <cell r="G94" t="str">
            <v>u</v>
          </cell>
          <cell r="H94">
            <v>0.127</v>
          </cell>
          <cell r="I94">
            <v>0.11700000000000001</v>
          </cell>
          <cell r="J94">
            <v>9.0999999999999998E-2</v>
          </cell>
          <cell r="K94">
            <v>7.4999999999999997E-2</v>
          </cell>
          <cell r="L94">
            <v>0.03</v>
          </cell>
          <cell r="M94">
            <v>0.218</v>
          </cell>
          <cell r="N94">
            <v>0.192</v>
          </cell>
          <cell r="O94">
            <v>0.14700000000000002</v>
          </cell>
          <cell r="P94">
            <v>3.2000000000000001E-2</v>
          </cell>
          <cell r="Q94">
            <v>0.03</v>
          </cell>
          <cell r="R94">
            <v>0.02</v>
          </cell>
        </row>
        <row r="95">
          <cell r="E95" t="str">
            <v>Phaltan</v>
          </cell>
          <cell r="F95" t="str">
            <v>Phaltan</v>
          </cell>
          <cell r="G95" t="str">
            <v>r</v>
          </cell>
          <cell r="H95">
            <v>0.17699999999999999</v>
          </cell>
          <cell r="I95">
            <v>0.16600000000000001</v>
          </cell>
          <cell r="J95">
            <v>0.13500000000000001</v>
          </cell>
          <cell r="K95">
            <v>0.108</v>
          </cell>
          <cell r="L95">
            <v>0.08</v>
          </cell>
          <cell r="M95">
            <v>0.312</v>
          </cell>
          <cell r="N95">
            <v>0.27400000000000002</v>
          </cell>
          <cell r="O95">
            <v>0.246</v>
          </cell>
          <cell r="P95">
            <v>0.13500000000000001</v>
          </cell>
          <cell r="Q95">
            <v>7.0000000000000007E-2</v>
          </cell>
          <cell r="R95">
            <v>0.04</v>
          </cell>
        </row>
        <row r="96">
          <cell r="E96" t="str">
            <v>Pimpari</v>
          </cell>
          <cell r="F96" t="str">
            <v>Pimpri</v>
          </cell>
          <cell r="G96" t="str">
            <v>u</v>
          </cell>
          <cell r="H96">
            <v>8.1000000000000003E-2</v>
          </cell>
          <cell r="I96">
            <v>7.4999999999999997E-2</v>
          </cell>
          <cell r="J96">
            <v>5.2999999999999999E-2</v>
          </cell>
          <cell r="K96">
            <v>5.1999999999999998E-2</v>
          </cell>
          <cell r="L96">
            <v>0.03</v>
          </cell>
          <cell r="M96">
            <v>0.13400000000000001</v>
          </cell>
          <cell r="N96">
            <v>0.127</v>
          </cell>
          <cell r="O96">
            <v>0.105</v>
          </cell>
          <cell r="P96">
            <v>5.9499999999999997E-2</v>
          </cell>
          <cell r="Q96">
            <v>0.05</v>
          </cell>
          <cell r="R96">
            <v>0.03</v>
          </cell>
        </row>
        <row r="97">
          <cell r="E97" t="str">
            <v>Pusad</v>
          </cell>
          <cell r="F97" t="str">
            <v>Pusad</v>
          </cell>
          <cell r="G97" t="str">
            <v>r</v>
          </cell>
          <cell r="H97">
            <v>0.20300000000000001</v>
          </cell>
          <cell r="I97">
            <v>0.15</v>
          </cell>
          <cell r="J97">
            <v>0.437</v>
          </cell>
          <cell r="K97">
            <v>0.35</v>
          </cell>
          <cell r="L97">
            <v>0.08</v>
          </cell>
          <cell r="M97">
            <v>0.64</v>
          </cell>
          <cell r="N97">
            <v>0.5</v>
          </cell>
          <cell r="O97">
            <v>0.22999999999999998</v>
          </cell>
          <cell r="P97">
            <v>0.186</v>
          </cell>
          <cell r="Q97">
            <v>7.0000000000000007E-2</v>
          </cell>
          <cell r="R97">
            <v>7.0000000000000007E-2</v>
          </cell>
        </row>
        <row r="98">
          <cell r="E98" t="str">
            <v xml:space="preserve">Rajgurungr </v>
          </cell>
          <cell r="F98" t="str">
            <v>Rajgurunagar</v>
          </cell>
          <cell r="G98" t="str">
            <v>r</v>
          </cell>
          <cell r="H98">
            <v>2.028062991027893E-2</v>
          </cell>
          <cell r="I98">
            <v>1.8281954330581988E-2</v>
          </cell>
          <cell r="J98">
            <v>0.10493614375202694</v>
          </cell>
          <cell r="K98">
            <v>9.9782763703236466E-2</v>
          </cell>
          <cell r="L98">
            <v>0.08</v>
          </cell>
          <cell r="M98">
            <v>0.12521677366230588</v>
          </cell>
          <cell r="N98">
            <v>0.11806471803381845</v>
          </cell>
          <cell r="O98">
            <v>9.8281954330581983E-2</v>
          </cell>
          <cell r="P98">
            <v>5.8799999999999998E-2</v>
          </cell>
          <cell r="Q98">
            <v>0.04</v>
          </cell>
          <cell r="R98">
            <v>0.03</v>
          </cell>
        </row>
        <row r="99">
          <cell r="E99" t="str">
            <v>Rastapeth</v>
          </cell>
          <cell r="F99" t="str">
            <v>Rastapeth</v>
          </cell>
          <cell r="G99" t="str">
            <v>u</v>
          </cell>
          <cell r="H99">
            <v>0.16200000000000001</v>
          </cell>
          <cell r="I99">
            <v>0.14749999999999999</v>
          </cell>
          <cell r="J99">
            <v>8.0699999999999994E-2</v>
          </cell>
          <cell r="K99">
            <v>6.5799999999999997E-2</v>
          </cell>
          <cell r="L99">
            <v>0.03</v>
          </cell>
          <cell r="M99">
            <v>0.2427</v>
          </cell>
          <cell r="N99">
            <v>0.21329999999999999</v>
          </cell>
          <cell r="O99">
            <v>0.17749999999999999</v>
          </cell>
          <cell r="P99">
            <v>2.1600000000000001E-2</v>
          </cell>
          <cell r="Q99">
            <v>0.02</v>
          </cell>
          <cell r="R99">
            <v>0.02</v>
          </cell>
        </row>
        <row r="100">
          <cell r="E100" t="str">
            <v>Ratnagiri</v>
          </cell>
          <cell r="F100" t="str">
            <v>Ratnagiri</v>
          </cell>
          <cell r="G100" t="str">
            <v>u</v>
          </cell>
          <cell r="H100">
            <v>0.10199999999999999</v>
          </cell>
          <cell r="I100">
            <v>9.8000000000000004E-2</v>
          </cell>
          <cell r="J100">
            <v>3.7999999999999999E-2</v>
          </cell>
          <cell r="K100">
            <v>3.4000000000000002E-2</v>
          </cell>
          <cell r="L100">
            <v>0.03</v>
          </cell>
          <cell r="M100">
            <v>0.13999999999999999</v>
          </cell>
          <cell r="N100">
            <v>0.13200000000000001</v>
          </cell>
          <cell r="O100">
            <v>0.128</v>
          </cell>
          <cell r="P100">
            <v>0.159</v>
          </cell>
          <cell r="Q100">
            <v>0.05</v>
          </cell>
          <cell r="R100">
            <v>0.05</v>
          </cell>
        </row>
        <row r="101">
          <cell r="E101" t="str">
            <v>Sakoli</v>
          </cell>
          <cell r="F101" t="str">
            <v>Sakoli</v>
          </cell>
          <cell r="G101" t="str">
            <v>r</v>
          </cell>
          <cell r="H101">
            <v>0.22320344653382937</v>
          </cell>
          <cell r="I101">
            <v>0.20795933194919494</v>
          </cell>
          <cell r="J101">
            <v>0.35919630620067328</v>
          </cell>
          <cell r="K101">
            <v>0.24747455897098167</v>
          </cell>
          <cell r="L101">
            <v>0.08</v>
          </cell>
          <cell r="M101">
            <v>0.58239975273450262</v>
          </cell>
          <cell r="N101">
            <v>0.45543389092017661</v>
          </cell>
          <cell r="O101">
            <v>0.28795933194919493</v>
          </cell>
          <cell r="P101">
            <v>8.5099999999999995E-2</v>
          </cell>
          <cell r="Q101">
            <v>7.0000000000000007E-2</v>
          </cell>
          <cell r="R101">
            <v>0.05</v>
          </cell>
        </row>
        <row r="102">
          <cell r="E102" t="str">
            <v>Sangamner</v>
          </cell>
          <cell r="F102" t="str">
            <v>Sangamner</v>
          </cell>
          <cell r="G102" t="str">
            <v>r</v>
          </cell>
          <cell r="H102">
            <v>0.2187256799392803</v>
          </cell>
          <cell r="I102">
            <v>0.1662723115698751</v>
          </cell>
          <cell r="J102">
            <v>0.2661130101123339</v>
          </cell>
          <cell r="K102">
            <v>0.21428254563286758</v>
          </cell>
          <cell r="L102">
            <v>0.08</v>
          </cell>
          <cell r="M102">
            <v>0.48483869005161417</v>
          </cell>
          <cell r="N102">
            <v>0.38055485720274268</v>
          </cell>
          <cell r="O102">
            <v>0.24627231156987511</v>
          </cell>
          <cell r="P102">
            <v>0.18</v>
          </cell>
          <cell r="Q102">
            <v>7.0000000000000007E-2</v>
          </cell>
          <cell r="R102">
            <v>7.0000000000000007E-2</v>
          </cell>
        </row>
        <row r="103">
          <cell r="E103" t="str">
            <v>Sangli R</v>
          </cell>
          <cell r="F103" t="str">
            <v>Sangli ( R )</v>
          </cell>
          <cell r="G103" t="str">
            <v>r</v>
          </cell>
          <cell r="H103">
            <v>0.24299999999999999</v>
          </cell>
          <cell r="I103">
            <v>0.186</v>
          </cell>
          <cell r="J103">
            <v>9.8000000000000004E-2</v>
          </cell>
          <cell r="K103">
            <v>8.2000000000000003E-2</v>
          </cell>
          <cell r="L103">
            <v>0.08</v>
          </cell>
          <cell r="M103">
            <v>0.34099999999999997</v>
          </cell>
          <cell r="N103">
            <v>0.26800000000000002</v>
          </cell>
          <cell r="O103">
            <v>0.26600000000000001</v>
          </cell>
          <cell r="P103">
            <v>0.09</v>
          </cell>
          <cell r="Q103">
            <v>7.0000000000000007E-2</v>
          </cell>
          <cell r="R103">
            <v>0.05</v>
          </cell>
        </row>
        <row r="104">
          <cell r="E104" t="str">
            <v>Sangli Urban</v>
          </cell>
          <cell r="F104" t="str">
            <v xml:space="preserve">Sangli ( U ) </v>
          </cell>
          <cell r="G104" t="str">
            <v>r</v>
          </cell>
          <cell r="H104">
            <v>9.8000000000000004E-2</v>
          </cell>
          <cell r="I104">
            <v>9.7000000000000003E-2</v>
          </cell>
          <cell r="J104">
            <v>0.02</v>
          </cell>
          <cell r="K104">
            <v>1.4E-2</v>
          </cell>
          <cell r="L104">
            <v>1.4E-2</v>
          </cell>
          <cell r="M104">
            <v>0.11800000000000001</v>
          </cell>
          <cell r="N104">
            <v>0.111</v>
          </cell>
          <cell r="O104">
            <v>0.111</v>
          </cell>
          <cell r="P104">
            <v>4.8000000000000001E-2</v>
          </cell>
          <cell r="Q104">
            <v>0.04</v>
          </cell>
          <cell r="R104">
            <v>0.03</v>
          </cell>
        </row>
        <row r="105">
          <cell r="E105" t="str">
            <v>Satara</v>
          </cell>
          <cell r="F105" t="str">
            <v>Satara</v>
          </cell>
          <cell r="G105" t="str">
            <v>r</v>
          </cell>
          <cell r="H105">
            <v>0.14599999999999999</v>
          </cell>
          <cell r="I105">
            <v>0.13500000000000001</v>
          </cell>
          <cell r="J105">
            <v>2.1999999999999999E-2</v>
          </cell>
          <cell r="K105">
            <v>1.2E-2</v>
          </cell>
          <cell r="L105">
            <v>1.2E-2</v>
          </cell>
          <cell r="M105">
            <v>0.16799999999999998</v>
          </cell>
          <cell r="N105">
            <v>0.14700000000000002</v>
          </cell>
          <cell r="O105">
            <v>0.14700000000000002</v>
          </cell>
          <cell r="P105">
            <v>4.4999999999999998E-2</v>
          </cell>
          <cell r="Q105">
            <v>0.04</v>
          </cell>
          <cell r="R105">
            <v>0.02</v>
          </cell>
        </row>
        <row r="106">
          <cell r="E106" t="str">
            <v>Savda</v>
          </cell>
          <cell r="F106" t="str">
            <v>Savda</v>
          </cell>
          <cell r="G106" t="str">
            <v>r</v>
          </cell>
          <cell r="H106">
            <v>0.17</v>
          </cell>
          <cell r="I106">
            <v>0.122</v>
          </cell>
          <cell r="J106">
            <v>0.48199999999999998</v>
          </cell>
          <cell r="K106">
            <v>0.38800000000000001</v>
          </cell>
          <cell r="L106">
            <v>0.08</v>
          </cell>
          <cell r="M106">
            <v>0.65200000000000002</v>
          </cell>
          <cell r="N106">
            <v>0.51</v>
          </cell>
          <cell r="O106">
            <v>0.20200000000000001</v>
          </cell>
          <cell r="P106">
            <v>8.0199999999999994E-2</v>
          </cell>
          <cell r="Q106">
            <v>7.0000000000000007E-2</v>
          </cell>
          <cell r="R106">
            <v>0.05</v>
          </cell>
        </row>
        <row r="107">
          <cell r="E107" t="str">
            <v>Shahada</v>
          </cell>
          <cell r="F107" t="str">
            <v>Shahada</v>
          </cell>
          <cell r="G107" t="str">
            <v>r</v>
          </cell>
          <cell r="H107">
            <v>0.23556487400316012</v>
          </cell>
          <cell r="I107">
            <v>0.18792520336942717</v>
          </cell>
          <cell r="J107">
            <v>0.40711470765956215</v>
          </cell>
          <cell r="K107">
            <v>0.31464723268900063</v>
          </cell>
          <cell r="L107">
            <v>0.08</v>
          </cell>
          <cell r="M107">
            <v>0.64267958166272232</v>
          </cell>
          <cell r="N107">
            <v>0.50257243605842783</v>
          </cell>
          <cell r="O107">
            <v>0.26792520336942716</v>
          </cell>
          <cell r="P107">
            <v>0.16</v>
          </cell>
          <cell r="Q107">
            <v>7.0000000000000007E-2</v>
          </cell>
          <cell r="R107">
            <v>7.0000000000000007E-2</v>
          </cell>
        </row>
        <row r="108">
          <cell r="E108" t="str">
            <v>Shivaji Nagar</v>
          </cell>
          <cell r="F108" t="str">
            <v>Shivaji Nagar</v>
          </cell>
          <cell r="G108" t="str">
            <v>u</v>
          </cell>
          <cell r="H108">
            <v>9.0999999999999998E-2</v>
          </cell>
          <cell r="I108">
            <v>8.5999999999999993E-2</v>
          </cell>
          <cell r="J108">
            <v>3.1E-2</v>
          </cell>
          <cell r="K108">
            <v>0.03</v>
          </cell>
          <cell r="L108">
            <v>0.03</v>
          </cell>
          <cell r="M108">
            <v>0.122</v>
          </cell>
          <cell r="N108">
            <v>0.11599999999999999</v>
          </cell>
          <cell r="O108">
            <v>0.11599999999999999</v>
          </cell>
          <cell r="P108">
            <v>2.9499999999999998E-2</v>
          </cell>
          <cell r="Q108">
            <v>0.02</v>
          </cell>
          <cell r="R108">
            <v>0.02</v>
          </cell>
        </row>
        <row r="109">
          <cell r="E109" t="str">
            <v>Solapur Rural</v>
          </cell>
          <cell r="F109" t="str">
            <v>Solapur (R )</v>
          </cell>
          <cell r="G109" t="str">
            <v>r</v>
          </cell>
          <cell r="H109">
            <v>0.14851317480872955</v>
          </cell>
          <cell r="I109">
            <v>0.14290126986292501</v>
          </cell>
          <cell r="J109">
            <v>0.29075997123045155</v>
          </cell>
          <cell r="K109">
            <v>0.20188872481787073</v>
          </cell>
          <cell r="L109">
            <v>0.08</v>
          </cell>
          <cell r="M109">
            <v>0.43927314603918111</v>
          </cell>
          <cell r="N109">
            <v>0.34478999468079574</v>
          </cell>
          <cell r="O109">
            <v>0.22290126986292502</v>
          </cell>
          <cell r="P109">
            <v>0.23400000000000001</v>
          </cell>
          <cell r="Q109">
            <v>7.0000000000000007E-2</v>
          </cell>
          <cell r="R109">
            <v>7.0000000000000007E-2</v>
          </cell>
        </row>
        <row r="110">
          <cell r="E110" t="str">
            <v>Solapur Urban</v>
          </cell>
          <cell r="F110" t="str">
            <v>Solapur (U)</v>
          </cell>
          <cell r="G110" t="str">
            <v>u</v>
          </cell>
          <cell r="H110">
            <v>0.11787962732015701</v>
          </cell>
          <cell r="I110">
            <v>0.10525584460118469</v>
          </cell>
          <cell r="J110">
            <v>7.8125836624863262E-2</v>
          </cell>
          <cell r="K110">
            <v>6.6936219996687127E-2</v>
          </cell>
          <cell r="L110">
            <v>0.03</v>
          </cell>
          <cell r="M110">
            <v>0.19600546394502028</v>
          </cell>
          <cell r="N110">
            <v>0.17219206459787181</v>
          </cell>
          <cell r="O110">
            <v>0.13525584460118467</v>
          </cell>
          <cell r="P110">
            <v>3.1600000000000003E-2</v>
          </cell>
          <cell r="Q110">
            <v>0.03</v>
          </cell>
          <cell r="R110">
            <v>0.03</v>
          </cell>
        </row>
        <row r="111">
          <cell r="E111" t="str">
            <v>Thane U</v>
          </cell>
          <cell r="F111" t="str">
            <v>Thane (U)</v>
          </cell>
          <cell r="G111" t="str">
            <v>u</v>
          </cell>
          <cell r="H111">
            <v>9.0999999999999998E-2</v>
          </cell>
          <cell r="I111">
            <v>8.7999999999999995E-2</v>
          </cell>
          <cell r="J111">
            <v>5.5E-2</v>
          </cell>
          <cell r="K111">
            <v>0.05</v>
          </cell>
          <cell r="L111">
            <v>0.03</v>
          </cell>
          <cell r="M111">
            <v>0.14599999999999999</v>
          </cell>
          <cell r="N111">
            <v>0.13800000000000001</v>
          </cell>
          <cell r="O111">
            <v>0.11799999999999999</v>
          </cell>
          <cell r="P111">
            <v>5.9999999999999995E-4</v>
          </cell>
          <cell r="Q111">
            <v>0</v>
          </cell>
          <cell r="R111">
            <v>0</v>
          </cell>
        </row>
        <row r="112">
          <cell r="E112" t="str">
            <v>Tuljapur</v>
          </cell>
          <cell r="F112" t="str">
            <v>Tuljapur</v>
          </cell>
          <cell r="G112" t="str">
            <v>r</v>
          </cell>
          <cell r="H112">
            <v>0.20910400556374295</v>
          </cell>
          <cell r="I112">
            <v>0.16729569561951621</v>
          </cell>
          <cell r="J112">
            <v>0.34115278435528468</v>
          </cell>
          <cell r="K112">
            <v>0.26300254826094116</v>
          </cell>
          <cell r="L112">
            <v>0.08</v>
          </cell>
          <cell r="M112">
            <v>0.5502567899190276</v>
          </cell>
          <cell r="N112">
            <v>0.43029824388045734</v>
          </cell>
          <cell r="O112">
            <v>0.2472956956195162</v>
          </cell>
          <cell r="P112">
            <v>8.7400000000000005E-2</v>
          </cell>
          <cell r="Q112">
            <v>7.0000000000000007E-2</v>
          </cell>
          <cell r="R112">
            <v>0.05</v>
          </cell>
        </row>
        <row r="113">
          <cell r="E113" t="str">
            <v>Udgir</v>
          </cell>
          <cell r="F113" t="str">
            <v>Udgir</v>
          </cell>
          <cell r="G113" t="str">
            <v>r</v>
          </cell>
          <cell r="H113">
            <v>0.20380548462947734</v>
          </cell>
          <cell r="I113">
            <v>0.161063816894055</v>
          </cell>
          <cell r="J113">
            <v>0.45213742636911375</v>
          </cell>
          <cell r="K113">
            <v>0.35188048085838758</v>
          </cell>
          <cell r="L113">
            <v>0.08</v>
          </cell>
          <cell r="M113">
            <v>0.65594291099859103</v>
          </cell>
          <cell r="N113">
            <v>0.51294429775244255</v>
          </cell>
          <cell r="O113">
            <v>0.24106381689405498</v>
          </cell>
          <cell r="P113">
            <v>0.115</v>
          </cell>
          <cell r="Q113">
            <v>7.0000000000000007E-2</v>
          </cell>
          <cell r="R113">
            <v>7.0000000000000007E-2</v>
          </cell>
        </row>
        <row r="114">
          <cell r="E114" t="str">
            <v>Ulhasnagar I</v>
          </cell>
          <cell r="F114" t="str">
            <v>Ulhasnagar I</v>
          </cell>
          <cell r="G114" t="str">
            <v>u</v>
          </cell>
          <cell r="H114">
            <v>0.124</v>
          </cell>
          <cell r="I114">
            <v>8.5000000000000006E-2</v>
          </cell>
          <cell r="J114">
            <v>0.248</v>
          </cell>
          <cell r="K114">
            <v>0.20599999999999999</v>
          </cell>
          <cell r="L114">
            <v>0.03</v>
          </cell>
          <cell r="M114">
            <v>0.372</v>
          </cell>
          <cell r="N114">
            <v>0.29099999999999998</v>
          </cell>
          <cell r="O114">
            <v>0.115</v>
          </cell>
          <cell r="P114">
            <v>6.6000000000000003E-2</v>
          </cell>
          <cell r="Q114">
            <v>0.04</v>
          </cell>
          <cell r="R114">
            <v>0.03</v>
          </cell>
        </row>
        <row r="115">
          <cell r="E115" t="str">
            <v>Ulhasnagar II</v>
          </cell>
          <cell r="F115" t="str">
            <v>Ulhasnagar II</v>
          </cell>
          <cell r="G115" t="str">
            <v>u</v>
          </cell>
          <cell r="H115">
            <v>0.191</v>
          </cell>
          <cell r="I115">
            <v>0.17299999999999999</v>
          </cell>
          <cell r="J115">
            <v>8.8999999999999996E-2</v>
          </cell>
          <cell r="K115">
            <v>7.1999999999999995E-2</v>
          </cell>
          <cell r="L115">
            <v>0.03</v>
          </cell>
          <cell r="M115">
            <v>0.28000000000000003</v>
          </cell>
          <cell r="N115">
            <v>0.245</v>
          </cell>
          <cell r="O115">
            <v>0.20299999999999999</v>
          </cell>
          <cell r="P115">
            <v>9.7000000000000003E-2</v>
          </cell>
          <cell r="Q115">
            <v>0.04</v>
          </cell>
          <cell r="R115">
            <v>0.03</v>
          </cell>
        </row>
        <row r="116">
          <cell r="E116" t="str">
            <v>Vasai</v>
          </cell>
          <cell r="F116" t="str">
            <v>Vasai</v>
          </cell>
          <cell r="G116" t="str">
            <v>r</v>
          </cell>
          <cell r="H116">
            <v>8.3000000000000004E-2</v>
          </cell>
          <cell r="I116">
            <v>7.5999999999999998E-2</v>
          </cell>
          <cell r="J116">
            <v>6.6000000000000003E-2</v>
          </cell>
          <cell r="K116">
            <v>6.4000000000000001E-2</v>
          </cell>
          <cell r="L116">
            <v>0.05</v>
          </cell>
          <cell r="M116">
            <v>0.14900000000000002</v>
          </cell>
          <cell r="N116">
            <v>0.14000000000000001</v>
          </cell>
          <cell r="O116">
            <v>0.126</v>
          </cell>
          <cell r="P116">
            <v>0.13300000000000001</v>
          </cell>
          <cell r="Q116">
            <v>7.0000000000000007E-2</v>
          </cell>
          <cell r="R116">
            <v>0.04</v>
          </cell>
        </row>
        <row r="117">
          <cell r="E117" t="str">
            <v>Vashi</v>
          </cell>
          <cell r="F117" t="str">
            <v>Vashi</v>
          </cell>
          <cell r="G117" t="str">
            <v>r</v>
          </cell>
          <cell r="H117">
            <v>3.5000000000000003E-2</v>
          </cell>
          <cell r="I117">
            <v>3.4000000000000002E-2</v>
          </cell>
          <cell r="J117">
            <v>5.0000000000000001E-3</v>
          </cell>
          <cell r="K117">
            <v>4.0000000000000001E-3</v>
          </cell>
          <cell r="L117">
            <v>4.0000000000000001E-3</v>
          </cell>
          <cell r="M117">
            <v>0.04</v>
          </cell>
          <cell r="N117">
            <v>3.8000000000000006E-2</v>
          </cell>
          <cell r="O117">
            <v>3.8000000000000006E-2</v>
          </cell>
          <cell r="P117">
            <v>7.0000000000000007E-2</v>
          </cell>
          <cell r="Q117">
            <v>0.05</v>
          </cell>
          <cell r="R117">
            <v>0.03</v>
          </cell>
        </row>
        <row r="118">
          <cell r="E118" t="str">
            <v>Virar</v>
          </cell>
          <cell r="F118" t="str">
            <v>Virar</v>
          </cell>
          <cell r="G118" t="str">
            <v>r</v>
          </cell>
          <cell r="H118">
            <v>0.26600000000000001</v>
          </cell>
          <cell r="I118">
            <v>0.25700000000000001</v>
          </cell>
          <cell r="J118">
            <v>9.7000000000000003E-2</v>
          </cell>
          <cell r="K118">
            <v>2.8000000000000001E-2</v>
          </cell>
          <cell r="L118">
            <v>2.8000000000000001E-2</v>
          </cell>
          <cell r="M118">
            <v>0.36299999999999999</v>
          </cell>
          <cell r="N118">
            <v>0.28500000000000003</v>
          </cell>
          <cell r="O118">
            <v>0.28500000000000003</v>
          </cell>
          <cell r="P118">
            <v>8.7099999999999997E-2</v>
          </cell>
          <cell r="Q118">
            <v>7.0000000000000007E-2</v>
          </cell>
          <cell r="R118">
            <v>0.04</v>
          </cell>
        </row>
        <row r="119">
          <cell r="E119" t="str">
            <v>Vita</v>
          </cell>
          <cell r="F119" t="str">
            <v>Vita</v>
          </cell>
          <cell r="G119" t="str">
            <v>r</v>
          </cell>
          <cell r="H119">
            <v>0.21122384634092908</v>
          </cell>
          <cell r="I119">
            <v>0.19195034193691299</v>
          </cell>
          <cell r="J119">
            <v>5.2422268897021479E-2</v>
          </cell>
          <cell r="K119">
            <v>3.9664471203016638E-2</v>
          </cell>
          <cell r="L119">
            <v>0.04</v>
          </cell>
          <cell r="M119">
            <v>0.26364611523795056</v>
          </cell>
          <cell r="N119">
            <v>0.23161481313992965</v>
          </cell>
          <cell r="O119">
            <v>0.231950341936913</v>
          </cell>
          <cell r="P119">
            <v>8.8700000000000001E-2</v>
          </cell>
          <cell r="Q119">
            <v>7.0000000000000007E-2</v>
          </cell>
          <cell r="R119">
            <v>0.05</v>
          </cell>
        </row>
        <row r="120">
          <cell r="E120" t="str">
            <v>Wagle Estate</v>
          </cell>
          <cell r="F120" t="str">
            <v>Wagle Estate</v>
          </cell>
          <cell r="G120" t="str">
            <v>u</v>
          </cell>
          <cell r="H120">
            <v>6.1512534519026052E-2</v>
          </cell>
          <cell r="I120">
            <v>4.7157388025032727E-2</v>
          </cell>
          <cell r="J120">
            <v>0.13387265105737581</v>
          </cell>
          <cell r="K120">
            <v>0.12448975802430413</v>
          </cell>
          <cell r="L120">
            <v>0.03</v>
          </cell>
          <cell r="M120">
            <v>0.19538518557640186</v>
          </cell>
          <cell r="N120">
            <v>0.17164714604933687</v>
          </cell>
          <cell r="O120">
            <v>7.7157388025032719E-2</v>
          </cell>
          <cell r="P120">
            <v>4.7399999999999998E-2</v>
          </cell>
          <cell r="Q120">
            <v>0.04</v>
          </cell>
          <cell r="R120">
            <v>0.03</v>
          </cell>
        </row>
        <row r="121">
          <cell r="E121" t="str">
            <v>Wai</v>
          </cell>
          <cell r="F121" t="str">
            <v>Wai</v>
          </cell>
          <cell r="G121" t="str">
            <v>r</v>
          </cell>
          <cell r="H121">
            <v>0.14899999999999999</v>
          </cell>
          <cell r="I121">
            <v>0.13800000000000001</v>
          </cell>
          <cell r="J121">
            <v>7.0000000000000007E-2</v>
          </cell>
          <cell r="K121">
            <v>5.5E-2</v>
          </cell>
          <cell r="L121">
            <v>5.5E-2</v>
          </cell>
          <cell r="M121">
            <v>0.219</v>
          </cell>
          <cell r="N121">
            <v>0.193</v>
          </cell>
          <cell r="O121">
            <v>0.193</v>
          </cell>
          <cell r="P121">
            <v>9.4E-2</v>
          </cell>
          <cell r="Q121">
            <v>0.04</v>
          </cell>
          <cell r="R121">
            <v>0.02</v>
          </cell>
        </row>
        <row r="122">
          <cell r="E122" t="str">
            <v>Wardha</v>
          </cell>
          <cell r="F122" t="str">
            <v>Wardha</v>
          </cell>
          <cell r="G122" t="str">
            <v>r</v>
          </cell>
          <cell r="H122">
            <v>9.0999999999999998E-2</v>
          </cell>
          <cell r="I122">
            <v>8.7999999999999995E-2</v>
          </cell>
          <cell r="J122">
            <v>1E-3</v>
          </cell>
          <cell r="K122">
            <v>1E-3</v>
          </cell>
          <cell r="L122">
            <v>1E-3</v>
          </cell>
          <cell r="M122">
            <v>9.1999999999999998E-2</v>
          </cell>
          <cell r="N122">
            <v>8.8999999999999996E-2</v>
          </cell>
          <cell r="O122">
            <v>8.8999999999999996E-2</v>
          </cell>
          <cell r="P122">
            <v>7.1300000000000002E-2</v>
          </cell>
          <cell r="Q122">
            <v>0.05</v>
          </cell>
          <cell r="R122">
            <v>0.04</v>
          </cell>
        </row>
        <row r="123">
          <cell r="E123" t="str">
            <v>Warora</v>
          </cell>
          <cell r="F123" t="str">
            <v>Warora</v>
          </cell>
          <cell r="G123" t="str">
            <v>u</v>
          </cell>
          <cell r="H123">
            <v>0.157</v>
          </cell>
          <cell r="I123">
            <v>0.14699999999999999</v>
          </cell>
          <cell r="J123">
            <v>4.2000000000000003E-2</v>
          </cell>
          <cell r="K123">
            <v>2.8000000000000001E-2</v>
          </cell>
          <cell r="L123">
            <v>2.8000000000000001E-2</v>
          </cell>
          <cell r="M123">
            <v>0.19900000000000001</v>
          </cell>
          <cell r="N123">
            <v>0.17499999999999999</v>
          </cell>
          <cell r="O123">
            <v>0.17499999999999999</v>
          </cell>
          <cell r="P123">
            <v>0.1187</v>
          </cell>
          <cell r="Q123">
            <v>7.0000000000000007E-2</v>
          </cell>
          <cell r="R123">
            <v>0.05</v>
          </cell>
        </row>
        <row r="124">
          <cell r="E124" t="str">
            <v>Washim</v>
          </cell>
          <cell r="F124" t="str">
            <v>Washim</v>
          </cell>
          <cell r="G124" t="str">
            <v>r</v>
          </cell>
          <cell r="H124">
            <v>0.189</v>
          </cell>
          <cell r="I124">
            <v>0.153</v>
          </cell>
          <cell r="J124">
            <v>0.32700000000000001</v>
          </cell>
          <cell r="K124">
            <v>0.251</v>
          </cell>
          <cell r="L124">
            <v>0.08</v>
          </cell>
          <cell r="M124">
            <v>0.51600000000000001</v>
          </cell>
          <cell r="N124">
            <v>0.40400000000000003</v>
          </cell>
          <cell r="O124">
            <v>0.23299999999999998</v>
          </cell>
          <cell r="P124">
            <v>8.8999999999999996E-2</v>
          </cell>
          <cell r="Q124">
            <v>7.0000000000000007E-2</v>
          </cell>
          <cell r="R124">
            <v>0.05</v>
          </cell>
        </row>
        <row r="125">
          <cell r="E125" t="str">
            <v>Yavatmal</v>
          </cell>
          <cell r="F125" t="str">
            <v>Yavatmal</v>
          </cell>
          <cell r="G125" t="str">
            <v>r</v>
          </cell>
          <cell r="H125">
            <v>0.246</v>
          </cell>
          <cell r="I125">
            <v>0.20699999999999999</v>
          </cell>
          <cell r="J125">
            <v>0.11799999999999999</v>
          </cell>
          <cell r="K125">
            <v>7.8E-2</v>
          </cell>
          <cell r="L125">
            <v>7.8E-2</v>
          </cell>
          <cell r="M125">
            <v>0.36399999999999999</v>
          </cell>
          <cell r="N125">
            <v>0.28499999999999998</v>
          </cell>
          <cell r="O125">
            <v>0.28499999999999998</v>
          </cell>
          <cell r="P125">
            <v>9.9000000000000005E-2</v>
          </cell>
          <cell r="Q125">
            <v>7.0000000000000007E-2</v>
          </cell>
          <cell r="R125">
            <v>0.04</v>
          </cell>
        </row>
      </sheetData>
      <sheetData sheetId="9">
        <row r="93">
          <cell r="B93" t="str">
            <v>T26</v>
          </cell>
          <cell r="C93" t="str">
            <v>Kolhapur</v>
          </cell>
          <cell r="D93" t="str">
            <v>Solapur</v>
          </cell>
          <cell r="E93" t="str">
            <v>Barshi</v>
          </cell>
          <cell r="F93" t="str">
            <v>M/s. GVPR Engineers Limited</v>
          </cell>
          <cell r="G93">
            <v>104.56909999999999</v>
          </cell>
          <cell r="H93">
            <v>127.66840000000001</v>
          </cell>
          <cell r="I93">
            <v>96.240870000000015</v>
          </cell>
          <cell r="J93" t="str">
            <v>REC</v>
          </cell>
          <cell r="K93">
            <v>106.93429999999999</v>
          </cell>
          <cell r="L93">
            <v>39874</v>
          </cell>
        </row>
        <row r="94">
          <cell r="B94" t="str">
            <v>T27</v>
          </cell>
          <cell r="C94" t="str">
            <v>Kolhapur</v>
          </cell>
          <cell r="D94" t="str">
            <v>Sangli</v>
          </cell>
          <cell r="E94" t="str">
            <v>Vita*</v>
          </cell>
          <cell r="F94" t="str">
            <v>M/s. GTL Limited</v>
          </cell>
          <cell r="G94">
            <v>93.330699999999993</v>
          </cell>
          <cell r="H94">
            <v>111.53019999999999</v>
          </cell>
          <cell r="I94">
            <v>68.98</v>
          </cell>
          <cell r="J94" t="str">
            <v>PFC</v>
          </cell>
          <cell r="K94">
            <v>86.223500000000001</v>
          </cell>
          <cell r="L94">
            <v>39874</v>
          </cell>
        </row>
        <row r="95">
          <cell r="B95" t="str">
            <v>T29</v>
          </cell>
          <cell r="C95" t="str">
            <v>Amravati</v>
          </cell>
          <cell r="D95" t="str">
            <v>Amaravati</v>
          </cell>
          <cell r="E95" t="str">
            <v>Achalpur</v>
          </cell>
          <cell r="F95" t="str">
            <v>M/s. Nagarjuna Construction Company Limited</v>
          </cell>
          <cell r="G95">
            <v>98.143899999999988</v>
          </cell>
          <cell r="H95">
            <v>119.33199999999999</v>
          </cell>
          <cell r="I95">
            <v>92.49</v>
          </cell>
          <cell r="J95" t="str">
            <v>PFC</v>
          </cell>
          <cell r="K95">
            <v>102.77379999999999</v>
          </cell>
          <cell r="L95">
            <v>39874</v>
          </cell>
        </row>
        <row r="96">
          <cell r="B96" t="str">
            <v>T30</v>
          </cell>
          <cell r="C96" t="str">
            <v>Amravati</v>
          </cell>
          <cell r="D96" t="str">
            <v>Amaravati</v>
          </cell>
          <cell r="E96" t="str">
            <v>Amravati U/Amravati R</v>
          </cell>
          <cell r="F96" t="str">
            <v>M/s. Ramky Infrastructure Limited</v>
          </cell>
          <cell r="G96">
            <v>127.113</v>
          </cell>
          <cell r="H96">
            <v>151.9</v>
          </cell>
          <cell r="I96">
            <v>114.81</v>
          </cell>
          <cell r="J96" t="str">
            <v>PFC/PFC</v>
          </cell>
          <cell r="K96">
            <v>127.56450000000001</v>
          </cell>
          <cell r="L96">
            <v>39874</v>
          </cell>
        </row>
        <row r="97">
          <cell r="B97" t="str">
            <v>T31</v>
          </cell>
          <cell r="C97" t="str">
            <v>Amravati</v>
          </cell>
          <cell r="D97" t="str">
            <v>Amaravati</v>
          </cell>
          <cell r="E97" t="str">
            <v>Morshi</v>
          </cell>
          <cell r="F97" t="str">
            <v>M/s. SMS Infrastructure Limited</v>
          </cell>
          <cell r="G97">
            <v>75.056100000000001</v>
          </cell>
          <cell r="H97">
            <v>94.2029</v>
          </cell>
          <cell r="I97">
            <v>64.233000000000004</v>
          </cell>
          <cell r="J97" t="str">
            <v>REC</v>
          </cell>
          <cell r="K97">
            <v>71.370800000000003</v>
          </cell>
          <cell r="L97">
            <v>39874</v>
          </cell>
        </row>
        <row r="98">
          <cell r="B98" t="str">
            <v>T32</v>
          </cell>
          <cell r="C98" t="str">
            <v>Amravati</v>
          </cell>
          <cell r="D98" t="str">
            <v>Buldhana</v>
          </cell>
          <cell r="E98" t="str">
            <v>Bhulbana</v>
          </cell>
          <cell r="F98" t="str">
            <v>M/s. Ramky Infrastructure Limited</v>
          </cell>
          <cell r="G98">
            <v>139.07849999999999</v>
          </cell>
          <cell r="H98">
            <v>166.19880000000001</v>
          </cell>
          <cell r="I98">
            <v>115.54</v>
          </cell>
          <cell r="J98" t="str">
            <v>PFC</v>
          </cell>
          <cell r="K98">
            <v>128.37979999999999</v>
          </cell>
          <cell r="L98">
            <v>39874</v>
          </cell>
        </row>
        <row r="99">
          <cell r="B99" t="str">
            <v>T33</v>
          </cell>
          <cell r="C99" t="str">
            <v>Amravati</v>
          </cell>
          <cell r="D99" t="str">
            <v>Buldhana</v>
          </cell>
          <cell r="E99" t="str">
            <v>Khamgaon</v>
          </cell>
          <cell r="F99" t="str">
            <v>M/s. Godrej &amp; Boyce Mfg. Co. Ltd.</v>
          </cell>
          <cell r="G99">
            <v>125.81219999999999</v>
          </cell>
          <cell r="H99">
            <v>152.29570000000001</v>
          </cell>
          <cell r="I99">
            <v>114.3</v>
          </cell>
          <cell r="J99" t="str">
            <v>PFC</v>
          </cell>
          <cell r="K99">
            <v>126.9958</v>
          </cell>
          <cell r="L99">
            <v>39874</v>
          </cell>
        </row>
        <row r="100">
          <cell r="B100" t="str">
            <v>T34</v>
          </cell>
          <cell r="C100" t="str">
            <v>Amravati</v>
          </cell>
          <cell r="D100" t="str">
            <v>Buldhana</v>
          </cell>
          <cell r="E100" t="str">
            <v>Malkapur</v>
          </cell>
          <cell r="F100" t="str">
            <v>M/s. Ramky Infrastructure Limited</v>
          </cell>
          <cell r="G100">
            <v>141.34299999999999</v>
          </cell>
          <cell r="H100">
            <v>168.9049</v>
          </cell>
          <cell r="I100">
            <v>118.19351561542656</v>
          </cell>
          <cell r="J100" t="str">
            <v>REC</v>
          </cell>
          <cell r="K100">
            <v>131.3261</v>
          </cell>
          <cell r="L100">
            <v>39874</v>
          </cell>
        </row>
        <row r="101">
          <cell r="B101" t="str">
            <v>T36</v>
          </cell>
          <cell r="C101" t="str">
            <v>Aurangabad</v>
          </cell>
          <cell r="D101" t="str">
            <v>Jalna, Parbhani</v>
          </cell>
          <cell r="E101" t="str">
            <v>Parbhani/Jalna I/Hingoli</v>
          </cell>
          <cell r="F101" t="str">
            <v>M/s. Ashoka Buildcon Ltd.</v>
          </cell>
          <cell r="G101">
            <v>233.21029999999999</v>
          </cell>
          <cell r="H101">
            <v>276.35419999999999</v>
          </cell>
          <cell r="I101">
            <v>235.53</v>
          </cell>
          <cell r="J101" t="str">
            <v>PFC/PFC/PFC</v>
          </cell>
          <cell r="K101">
            <v>261.70370000000003</v>
          </cell>
          <cell r="L101">
            <v>39874</v>
          </cell>
        </row>
        <row r="102">
          <cell r="B102" t="str">
            <v>T44</v>
          </cell>
          <cell r="C102" t="str">
            <v>Konkan</v>
          </cell>
          <cell r="D102" t="str">
            <v>Ratnagiri</v>
          </cell>
          <cell r="E102" t="str">
            <v>☼Chiplun/Ratnagiri</v>
          </cell>
          <cell r="F102" t="str">
            <v>M/s. Godrej and Boyce Mfg. Co. Ltd.</v>
          </cell>
          <cell r="G102">
            <v>170.3468</v>
          </cell>
          <cell r="H102">
            <v>193.29249999999999</v>
          </cell>
          <cell r="I102">
            <v>201.73000000000002</v>
          </cell>
          <cell r="J102" t="str">
            <v>RGB(Rs. 235Cr.) /PFC(Rs. 84.23Cr.)</v>
          </cell>
          <cell r="K102">
            <v>140.87629999999999</v>
          </cell>
          <cell r="L102">
            <v>39834</v>
          </cell>
        </row>
        <row r="103">
          <cell r="B103" t="str">
            <v>T45</v>
          </cell>
          <cell r="C103" t="str">
            <v>Konkan</v>
          </cell>
          <cell r="D103" t="str">
            <v>Sindhudurg</v>
          </cell>
          <cell r="E103" t="str">
            <v>Kudal/Kankavali</v>
          </cell>
          <cell r="F103" t="str">
            <v>M/s.Godrej and Boyce Mfg.Co. Ltd.</v>
          </cell>
          <cell r="G103">
            <v>125.23809999999999</v>
          </cell>
          <cell r="H103">
            <v>137.06059999999999</v>
          </cell>
          <cell r="I103">
            <v>94.51</v>
          </cell>
          <cell r="J103" t="str">
            <v>PFC/PFC</v>
          </cell>
          <cell r="K103">
            <v>105.00880000000001</v>
          </cell>
          <cell r="L103">
            <v>39844</v>
          </cell>
        </row>
        <row r="104">
          <cell r="B104" t="str">
            <v>T47</v>
          </cell>
          <cell r="C104" t="str">
            <v>Nagpur</v>
          </cell>
          <cell r="D104" t="str">
            <v>Chandrapur</v>
          </cell>
          <cell r="E104" t="str">
            <v>Chandrapur/Warora/Ballarshah</v>
          </cell>
          <cell r="F104" t="str">
            <v>M/s. ICSA (India) Limited</v>
          </cell>
          <cell r="G104">
            <v>144.21030000000002</v>
          </cell>
          <cell r="H104">
            <v>170.16820000000001</v>
          </cell>
          <cell r="I104">
            <v>114.15</v>
          </cell>
          <cell r="J104" t="str">
            <v>PFC/PFC/PFC</v>
          </cell>
          <cell r="K104">
            <v>126.8352</v>
          </cell>
          <cell r="L104">
            <v>39874</v>
          </cell>
        </row>
        <row r="105">
          <cell r="B105" t="str">
            <v>T49</v>
          </cell>
          <cell r="C105" t="str">
            <v>Nagpur</v>
          </cell>
          <cell r="D105" t="str">
            <v>Wardha</v>
          </cell>
          <cell r="E105" t="str">
            <v>Wardha/Hinganghat/Arvi</v>
          </cell>
          <cell r="F105" t="str">
            <v>M/s. Ramky Infrastructure Limited</v>
          </cell>
          <cell r="G105">
            <v>164.95650000000001</v>
          </cell>
          <cell r="H105">
            <v>194.238</v>
          </cell>
          <cell r="I105">
            <v>122.19</v>
          </cell>
          <cell r="J105" t="str">
            <v>PFC/PFC/PFC</v>
          </cell>
          <cell r="K105">
            <v>135.77519999999998</v>
          </cell>
          <cell r="L105">
            <v>39874</v>
          </cell>
        </row>
        <row r="106">
          <cell r="B106" t="str">
            <v>T50</v>
          </cell>
          <cell r="C106" t="str">
            <v>Nagpur (U)</v>
          </cell>
          <cell r="D106" t="str">
            <v>Nagpur (R)</v>
          </cell>
          <cell r="E106" t="str">
            <v>Nagpur I/Katol</v>
          </cell>
          <cell r="F106" t="str">
            <v>M/s. Ramky Infrastructure Limited</v>
          </cell>
          <cell r="G106">
            <v>162.7388</v>
          </cell>
          <cell r="H106">
            <v>192.5</v>
          </cell>
          <cell r="I106">
            <v>128.93</v>
          </cell>
          <cell r="J106" t="str">
            <v>PFC/PFC</v>
          </cell>
          <cell r="K106">
            <v>143.26009999999999</v>
          </cell>
          <cell r="L106">
            <v>39874</v>
          </cell>
        </row>
        <row r="107">
          <cell r="B107" t="str">
            <v>T51</v>
          </cell>
          <cell r="C107" t="str">
            <v>Nagpur (U)</v>
          </cell>
          <cell r="D107" t="str">
            <v>Nagpur U</v>
          </cell>
          <cell r="E107" t="str">
            <v>MIDC Nagpur/Congress Nagar</v>
          </cell>
          <cell r="F107" t="str">
            <v>M/s. GVPR Engineers Limited</v>
          </cell>
          <cell r="G107">
            <v>133.1729</v>
          </cell>
          <cell r="H107">
            <v>157.3837</v>
          </cell>
          <cell r="I107">
            <v>92.49</v>
          </cell>
          <cell r="J107" t="str">
            <v>PFC/PFC</v>
          </cell>
          <cell r="K107">
            <v>102.7706</v>
          </cell>
          <cell r="L107">
            <v>39874</v>
          </cell>
        </row>
        <row r="108">
          <cell r="B108" t="str">
            <v>T57</v>
          </cell>
          <cell r="C108" t="str">
            <v>Nashik</v>
          </cell>
          <cell r="D108" t="str">
            <v>Jalgaon</v>
          </cell>
          <cell r="E108" t="str">
            <v>Chalisgaon</v>
          </cell>
          <cell r="F108" t="str">
            <v>M/s. East Coast Constructions And Industries Ltd.</v>
          </cell>
          <cell r="G108">
            <v>83.616699999999994</v>
          </cell>
          <cell r="H108">
            <v>103.3048</v>
          </cell>
          <cell r="I108">
            <v>64.244949687635341</v>
          </cell>
          <cell r="J108" t="str">
            <v>REC</v>
          </cell>
          <cell r="K108">
            <v>71.383300000000006</v>
          </cell>
          <cell r="L108">
            <v>39874</v>
          </cell>
        </row>
        <row r="109">
          <cell r="B109" t="str">
            <v>T60</v>
          </cell>
          <cell r="C109" t="str">
            <v>Nashik</v>
          </cell>
          <cell r="D109" t="str">
            <v>Nashik Urban</v>
          </cell>
          <cell r="E109" t="str">
            <v>Nashik U-II</v>
          </cell>
          <cell r="F109" t="str">
            <v>M/s. Cobra Instalaciones Y Servicios, S.A.</v>
          </cell>
          <cell r="G109">
            <v>123.41370000000001</v>
          </cell>
          <cell r="H109">
            <v>133.2868</v>
          </cell>
          <cell r="I109">
            <v>103.92</v>
          </cell>
          <cell r="J109" t="str">
            <v>PFC</v>
          </cell>
          <cell r="K109">
            <v>129.89830000000001</v>
          </cell>
          <cell r="L109">
            <v>39844</v>
          </cell>
        </row>
        <row r="110">
          <cell r="B110" t="str">
            <v>T62</v>
          </cell>
          <cell r="C110" t="str">
            <v>Nashik</v>
          </cell>
          <cell r="D110" t="str">
            <v>Nashik R</v>
          </cell>
          <cell r="E110" t="str">
            <v>Chandwad</v>
          </cell>
          <cell r="F110" t="str">
            <v>M/s. Cobra Instalaciones Y Servicios, S.A.</v>
          </cell>
          <cell r="G110">
            <v>153.68979999999999</v>
          </cell>
          <cell r="H110">
            <v>167.52189999999999</v>
          </cell>
          <cell r="I110">
            <v>113.37111</v>
          </cell>
          <cell r="J110" t="str">
            <v>REC</v>
          </cell>
          <cell r="K110">
            <v>125.9679</v>
          </cell>
          <cell r="L110">
            <v>39827</v>
          </cell>
        </row>
        <row r="111">
          <cell r="B111" t="str">
            <v>T63</v>
          </cell>
          <cell r="C111" t="str">
            <v>Nashik</v>
          </cell>
          <cell r="D111" t="str">
            <v>Nashik R</v>
          </cell>
          <cell r="E111" t="str">
            <v>Malegaon -R</v>
          </cell>
          <cell r="F111" t="str">
            <v>M/s. Cobra Instalaciones Y Servicios, S.A.</v>
          </cell>
          <cell r="G111">
            <v>163.3922</v>
          </cell>
          <cell r="H111">
            <v>170.27099999999999</v>
          </cell>
          <cell r="I111">
            <v>104.88</v>
          </cell>
          <cell r="J111" t="str">
            <v>PFC</v>
          </cell>
          <cell r="K111">
            <v>116.5296</v>
          </cell>
          <cell r="L111">
            <v>39827</v>
          </cell>
        </row>
        <row r="112">
          <cell r="B112" t="str">
            <v>T64</v>
          </cell>
          <cell r="C112" t="str">
            <v>Nashik</v>
          </cell>
          <cell r="D112" t="str">
            <v>Nashik R</v>
          </cell>
          <cell r="E112" t="str">
            <v>Nashik -R</v>
          </cell>
          <cell r="F112" t="str">
            <v>M/s. Cobra Instalaciones Y Servicios, S.A.</v>
          </cell>
          <cell r="G112">
            <v>174.3999</v>
          </cell>
          <cell r="H112">
            <v>184.8639</v>
          </cell>
          <cell r="I112">
            <v>115.57</v>
          </cell>
          <cell r="J112" t="str">
            <v>PFC</v>
          </cell>
          <cell r="K112">
            <v>144.46420000000001</v>
          </cell>
          <cell r="L112">
            <v>39827</v>
          </cell>
        </row>
        <row r="113">
          <cell r="B113" t="str">
            <v>T65</v>
          </cell>
          <cell r="C113" t="str">
            <v>Nashik</v>
          </cell>
          <cell r="D113" t="str">
            <v>Dhule</v>
          </cell>
          <cell r="E113" t="str">
            <v>Shahada*</v>
          </cell>
          <cell r="F113" t="str">
            <v>M/s. Ashoka Buildcon Ltd.</v>
          </cell>
          <cell r="G113">
            <v>93.617699999999999</v>
          </cell>
          <cell r="H113">
            <v>116.6289</v>
          </cell>
          <cell r="I113">
            <v>55.29</v>
          </cell>
          <cell r="J113" t="str">
            <v>PFC</v>
          </cell>
          <cell r="K113">
            <v>69.103099999999998</v>
          </cell>
          <cell r="L113">
            <v>39874</v>
          </cell>
        </row>
        <row r="114">
          <cell r="B114" t="str">
            <v>T66</v>
          </cell>
          <cell r="C114" t="str">
            <v>Nashik</v>
          </cell>
          <cell r="D114" t="str">
            <v>Nashik Urban</v>
          </cell>
          <cell r="E114" t="str">
            <v>Nashik U-I*</v>
          </cell>
          <cell r="F114" t="str">
            <v>M/s. Cobra Instalaciones Y Servicios, S.A.</v>
          </cell>
          <cell r="G114">
            <v>131.25829999999999</v>
          </cell>
          <cell r="H114">
            <v>141.75899999999999</v>
          </cell>
          <cell r="I114">
            <v>116.57</v>
          </cell>
          <cell r="J114" t="str">
            <v>PFC</v>
          </cell>
          <cell r="K114">
            <v>129.53039999999999</v>
          </cell>
          <cell r="L114">
            <v>39827</v>
          </cell>
        </row>
        <row r="115">
          <cell r="B115" t="str">
            <v>T67</v>
          </cell>
          <cell r="C115" t="str">
            <v>Pune</v>
          </cell>
          <cell r="D115" t="str">
            <v>Ganeshkhind</v>
          </cell>
          <cell r="E115" t="str">
            <v>Pimpri/Shivaji Nagar</v>
          </cell>
          <cell r="F115" t="str">
            <v>M/s. Space Age Associates</v>
          </cell>
          <cell r="G115">
            <v>92.935300000000012</v>
          </cell>
          <cell r="H115">
            <v>108.5484</v>
          </cell>
          <cell r="I115">
            <v>91.47</v>
          </cell>
          <cell r="J115" t="str">
            <v>PFC/PFC</v>
          </cell>
          <cell r="K115">
            <v>101.6069</v>
          </cell>
          <cell r="L115">
            <v>39874</v>
          </cell>
        </row>
        <row r="116">
          <cell r="B116" t="str">
            <v>T68</v>
          </cell>
          <cell r="C116" t="str">
            <v>Pune</v>
          </cell>
          <cell r="D116" t="str">
            <v>Pune (R)</v>
          </cell>
          <cell r="E116" t="str">
            <v>Rajgurunagar/Mulshi</v>
          </cell>
          <cell r="F116" t="str">
            <v>M/s. Godrej &amp; Boyce Mfg. Co. Ltd.</v>
          </cell>
          <cell r="G116">
            <v>211.46340000000001</v>
          </cell>
          <cell r="H116">
            <v>226.62530000000001</v>
          </cell>
          <cell r="I116">
            <v>158.93099999999998</v>
          </cell>
          <cell r="J116" t="str">
            <v>REC/REC</v>
          </cell>
          <cell r="K116">
            <v>176.59039999999999</v>
          </cell>
          <cell r="L116">
            <v>39874</v>
          </cell>
        </row>
        <row r="117">
          <cell r="B117" t="str">
            <v>Grand Total</v>
          </cell>
          <cell r="G117">
            <v>3517.0018999999998</v>
          </cell>
          <cell r="H117">
            <v>3765.8401000000003</v>
          </cell>
          <cell r="I117">
            <v>2904.9744453030626</v>
          </cell>
          <cell r="K117">
            <v>2962.8725999999997</v>
          </cell>
        </row>
        <row r="118">
          <cell r="B118" t="str">
            <v>* Tenders re-floated</v>
          </cell>
        </row>
        <row r="119">
          <cell r="B119" t="str">
            <v>☼</v>
          </cell>
          <cell r="C119" t="str">
            <v>Raigad Bank has Sanctioned total amount of Rs. 235 Cr for Panvel (R ) and Chiplun Division</v>
          </cell>
        </row>
        <row r="127">
          <cell r="D127" t="str">
            <v>Kolhapur</v>
          </cell>
          <cell r="E127" t="str">
            <v>Solapur</v>
          </cell>
        </row>
        <row r="128">
          <cell r="D128" t="str">
            <v>Kolhapur</v>
          </cell>
          <cell r="E128" t="str">
            <v>Solapur</v>
          </cell>
        </row>
        <row r="129">
          <cell r="D129" t="str">
            <v>Nashik</v>
          </cell>
          <cell r="E129" t="str">
            <v>Nashik Urban</v>
          </cell>
        </row>
        <row r="130">
          <cell r="D130" t="str">
            <v>Kolhapur</v>
          </cell>
          <cell r="E130" t="str">
            <v>Solapur</v>
          </cell>
        </row>
        <row r="131">
          <cell r="D131" t="str">
            <v>Nashik</v>
          </cell>
          <cell r="E131" t="str">
            <v>Dhule</v>
          </cell>
        </row>
        <row r="132">
          <cell r="D132" t="str">
            <v>Kolhapur</v>
          </cell>
          <cell r="E132" t="str">
            <v>Sangli</v>
          </cell>
        </row>
        <row r="136">
          <cell r="B136" t="str">
            <v>Akluj</v>
          </cell>
          <cell r="C136">
            <v>7587.4240400350354</v>
          </cell>
          <cell r="D136">
            <v>5812.9929252004085</v>
          </cell>
          <cell r="E136" t="str">
            <v>REC</v>
          </cell>
          <cell r="F136">
            <v>950125</v>
          </cell>
          <cell r="G136">
            <v>5231.6909999999998</v>
          </cell>
          <cell r="H136">
            <v>25</v>
          </cell>
        </row>
        <row r="137">
          <cell r="B137" t="str">
            <v>Barshi</v>
          </cell>
          <cell r="C137">
            <v>13562.110790451734</v>
          </cell>
          <cell r="D137">
            <v>10693.427538212278</v>
          </cell>
          <cell r="E137" t="str">
            <v>REC</v>
          </cell>
          <cell r="F137">
            <v>950085</v>
          </cell>
          <cell r="G137">
            <v>9624.0870000000014</v>
          </cell>
          <cell r="H137">
            <v>26</v>
          </cell>
        </row>
        <row r="138">
          <cell r="B138" t="str">
            <v>Nashik Urban - I</v>
          </cell>
          <cell r="C138">
            <v>16107.093852279479</v>
          </cell>
          <cell r="D138">
            <v>12953.03539231487</v>
          </cell>
          <cell r="E138" t="str">
            <v>PFC</v>
          </cell>
          <cell r="F138">
            <v>21707039</v>
          </cell>
          <cell r="G138">
            <v>11657</v>
          </cell>
          <cell r="H138">
            <v>66</v>
          </cell>
        </row>
        <row r="139">
          <cell r="B139" t="str">
            <v>Pandharpur</v>
          </cell>
          <cell r="C139">
            <v>16489.720648810206</v>
          </cell>
          <cell r="D139">
            <v>12623.271021443215</v>
          </cell>
          <cell r="E139" t="str">
            <v>PFC</v>
          </cell>
          <cell r="F139">
            <v>21707016</v>
          </cell>
          <cell r="G139">
            <v>10000</v>
          </cell>
          <cell r="H139">
            <v>24</v>
          </cell>
        </row>
        <row r="140">
          <cell r="B140" t="str">
            <v>Shahada</v>
          </cell>
          <cell r="C140">
            <v>8680.2269908341586</v>
          </cell>
          <cell r="D140">
            <v>6910.3057361290585</v>
          </cell>
          <cell r="E140" t="str">
            <v>PFC</v>
          </cell>
          <cell r="F140">
            <v>21707018</v>
          </cell>
          <cell r="G140">
            <v>5529</v>
          </cell>
          <cell r="H140">
            <v>65</v>
          </cell>
        </row>
        <row r="141">
          <cell r="B141" t="str">
            <v>Vita</v>
          </cell>
          <cell r="C141">
            <v>13415.995699347688</v>
          </cell>
          <cell r="D141">
            <v>8622.3523418362729</v>
          </cell>
          <cell r="E141" t="str">
            <v>PFC</v>
          </cell>
          <cell r="F141">
            <v>21707019</v>
          </cell>
          <cell r="G141">
            <v>6898</v>
          </cell>
          <cell r="H141">
            <v>27</v>
          </cell>
        </row>
        <row r="435">
          <cell r="B435" t="str">
            <v>Infrastructure Plan Phase II (LoAs yet to be Issued)</v>
          </cell>
        </row>
        <row r="436">
          <cell r="H436">
            <v>39877</v>
          </cell>
        </row>
        <row r="437">
          <cell r="B437" t="str">
            <v>Tender No.</v>
          </cell>
          <cell r="C437" t="str">
            <v>Zone</v>
          </cell>
          <cell r="D437" t="str">
            <v>Circle</v>
          </cell>
          <cell r="E437" t="str">
            <v>Division</v>
          </cell>
          <cell r="F437" t="str">
            <v>Name of Agency</v>
          </cell>
          <cell r="G437" t="str">
            <v>Tender Cost</v>
          </cell>
          <cell r="H437" t="str">
            <v>LOA Award Cost</v>
          </cell>
          <cell r="I437" t="str">
            <v>Loan Sanctioned by Funding  Agency</v>
          </cell>
          <cell r="J437" t="str">
            <v>Funding Agency</v>
          </cell>
          <cell r="K437" t="str">
            <v>Cost approved in-principally by MERC</v>
          </cell>
        </row>
        <row r="438">
          <cell r="B438" t="str">
            <v>Division</v>
          </cell>
        </row>
        <row r="439">
          <cell r="G439" t="str">
            <v>(Rs. Cr)</v>
          </cell>
          <cell r="H439" t="str">
            <v>(Rs. Cr)</v>
          </cell>
          <cell r="I439" t="str">
            <v>(Rs. Cr)</v>
          </cell>
        </row>
        <row r="441">
          <cell r="B441" t="str">
            <v>T18</v>
          </cell>
          <cell r="C441" t="str">
            <v>Kolhapur</v>
          </cell>
          <cell r="D441" t="str">
            <v>Sangli</v>
          </cell>
          <cell r="E441" t="str">
            <v>Sangali (R)</v>
          </cell>
          <cell r="G441">
            <v>140.50959999999998</v>
          </cell>
          <cell r="I441">
            <v>124.03979065771202</v>
          </cell>
          <cell r="J441" t="str">
            <v>REC</v>
          </cell>
          <cell r="K441">
            <v>137.822</v>
          </cell>
          <cell r="L441" t="e">
            <v>#N/A</v>
          </cell>
        </row>
        <row r="442">
          <cell r="B442" t="str">
            <v>T19</v>
          </cell>
          <cell r="C442" t="str">
            <v>Kolhapur</v>
          </cell>
          <cell r="D442" t="str">
            <v>Sangli</v>
          </cell>
          <cell r="E442" t="str">
            <v>Sangali (U)/Islampur</v>
          </cell>
          <cell r="G442">
            <v>160.4597</v>
          </cell>
          <cell r="I442">
            <v>126.77118856717532</v>
          </cell>
          <cell r="J442" t="str">
            <v>REC/REC</v>
          </cell>
          <cell r="K442">
            <v>140.8569</v>
          </cell>
          <cell r="L442" t="e">
            <v>#N/A</v>
          </cell>
        </row>
        <row r="443">
          <cell r="B443" t="str">
            <v>T20</v>
          </cell>
          <cell r="C443" t="str">
            <v>Kolhapur</v>
          </cell>
          <cell r="D443" t="str">
            <v>Kolhapur</v>
          </cell>
          <cell r="E443" t="str">
            <v>Kolhapur -U/Kolhapur R-II</v>
          </cell>
          <cell r="F443" t="str">
            <v>M/s. Lanco Infratech Limited</v>
          </cell>
          <cell r="G443">
            <v>160.49160000000001</v>
          </cell>
          <cell r="H443">
            <v>200.1</v>
          </cell>
          <cell r="I443">
            <v>132.87588586045641</v>
          </cell>
          <cell r="J443" t="str">
            <v>REC/REC</v>
          </cell>
          <cell r="K443">
            <v>147.6397</v>
          </cell>
          <cell r="L443">
            <v>39969</v>
          </cell>
        </row>
        <row r="444">
          <cell r="B444" t="str">
            <v>T21</v>
          </cell>
          <cell r="C444" t="str">
            <v>Kolhapur</v>
          </cell>
          <cell r="D444" t="str">
            <v>Kolhapur</v>
          </cell>
          <cell r="E444" t="str">
            <v>Ichalkaranji/Jaysingpur</v>
          </cell>
          <cell r="F444" t="str">
            <v>M/s. Lanco Infratech Limited</v>
          </cell>
          <cell r="G444">
            <v>97.2059</v>
          </cell>
          <cell r="H444">
            <v>119.49</v>
          </cell>
          <cell r="I444">
            <v>85.35052066302066</v>
          </cell>
          <cell r="J444" t="str">
            <v>PFC/REC</v>
          </cell>
          <cell r="K444">
            <v>94.837699999999998</v>
          </cell>
          <cell r="L444">
            <v>39969</v>
          </cell>
        </row>
        <row r="445">
          <cell r="B445" t="str">
            <v>T22</v>
          </cell>
          <cell r="C445" t="str">
            <v>Kolhapur</v>
          </cell>
          <cell r="D445" t="str">
            <v>Satara</v>
          </cell>
          <cell r="E445" t="str">
            <v>Wai/Satara</v>
          </cell>
          <cell r="G445">
            <v>85.251800000000003</v>
          </cell>
          <cell r="I445">
            <v>66.266999999999996</v>
          </cell>
          <cell r="J445" t="str">
            <v>REC/REC</v>
          </cell>
          <cell r="K445">
            <v>73.631200000000007</v>
          </cell>
          <cell r="L445" t="e">
            <v>#N/A</v>
          </cell>
        </row>
        <row r="446">
          <cell r="B446" t="str">
            <v>T23</v>
          </cell>
          <cell r="C446" t="str">
            <v>Kolhapur</v>
          </cell>
          <cell r="D446" t="str">
            <v>Satara</v>
          </cell>
          <cell r="E446" t="str">
            <v>Karad/Phaltan</v>
          </cell>
          <cell r="G446">
            <v>136.1626</v>
          </cell>
          <cell r="I446">
            <v>105.52500000000001</v>
          </cell>
          <cell r="J446" t="str">
            <v>REC/REC</v>
          </cell>
          <cell r="K446">
            <v>117.2465</v>
          </cell>
          <cell r="L446" t="e">
            <v>#N/A</v>
          </cell>
        </row>
        <row r="447">
          <cell r="B447" t="str">
            <v>T24</v>
          </cell>
          <cell r="C447" t="str">
            <v>Kolhapur</v>
          </cell>
          <cell r="D447" t="str">
            <v>Solapur</v>
          </cell>
          <cell r="E447" t="str">
            <v>Pandharpur*</v>
          </cell>
          <cell r="F447" t="str">
            <v>M/s. Nagarjuna Construction Company Limited</v>
          </cell>
          <cell r="G447">
            <v>136.4796</v>
          </cell>
          <cell r="H447">
            <v>167.59690000000001</v>
          </cell>
          <cell r="I447">
            <v>100</v>
          </cell>
          <cell r="J447" t="str">
            <v>PFC</v>
          </cell>
          <cell r="K447">
            <v>126.23269999999999</v>
          </cell>
          <cell r="L447">
            <v>39939</v>
          </cell>
        </row>
        <row r="448">
          <cell r="B448" t="str">
            <v>T25</v>
          </cell>
          <cell r="C448" t="str">
            <v>Kolhapur</v>
          </cell>
          <cell r="D448" t="str">
            <v>Solapur</v>
          </cell>
          <cell r="E448" t="str">
            <v>Akluj*</v>
          </cell>
          <cell r="G448">
            <v>54.5383</v>
          </cell>
          <cell r="I448">
            <v>52.31691</v>
          </cell>
          <cell r="J448" t="str">
            <v>REC</v>
          </cell>
          <cell r="K448">
            <v>58.129899999999999</v>
          </cell>
          <cell r="L448" t="e">
            <v>#N/A</v>
          </cell>
        </row>
        <row r="449">
          <cell r="B449" t="str">
            <v>T35</v>
          </cell>
          <cell r="C449" t="str">
            <v>Amravati</v>
          </cell>
          <cell r="D449" t="str">
            <v>Yavatmal</v>
          </cell>
          <cell r="E449" t="str">
            <v>Yavatmal/Pusad/Pandharkawada</v>
          </cell>
          <cell r="F449" t="str">
            <v xml:space="preserve">M/s. Godrej &amp; Boyce Mfg. Co. Ltd. JV </v>
          </cell>
          <cell r="G449">
            <v>151.95760000000001</v>
          </cell>
          <cell r="H449">
            <v>186.95339999999999</v>
          </cell>
          <cell r="I449">
            <v>177.23936689099776</v>
          </cell>
          <cell r="J449" t="str">
            <v>REC/REC/REC</v>
          </cell>
          <cell r="K449">
            <v>196.93429999999998</v>
          </cell>
          <cell r="L449">
            <v>39939</v>
          </cell>
        </row>
        <row r="450">
          <cell r="B450" t="str">
            <v>T37</v>
          </cell>
          <cell r="C450" t="str">
            <v>Bhandup</v>
          </cell>
          <cell r="D450" t="str">
            <v>Thane (Urban)</v>
          </cell>
          <cell r="E450" t="str">
            <v>Thane (U)</v>
          </cell>
          <cell r="G450">
            <v>109.304</v>
          </cell>
          <cell r="I450">
            <v>169.79</v>
          </cell>
          <cell r="J450" t="str">
            <v>PFC</v>
          </cell>
          <cell r="K450">
            <v>188.65260000000001</v>
          </cell>
          <cell r="L450" t="e">
            <v>#N/A</v>
          </cell>
        </row>
        <row r="451">
          <cell r="B451" t="str">
            <v>T38</v>
          </cell>
          <cell r="C451" t="str">
            <v>Bhandup</v>
          </cell>
          <cell r="D451" t="str">
            <v>Thane (Urban)</v>
          </cell>
          <cell r="E451" t="str">
            <v>Wagle Estate/Kalwa</v>
          </cell>
          <cell r="G451">
            <v>106.71680000000001</v>
          </cell>
          <cell r="I451">
            <v>82.03</v>
          </cell>
          <cell r="J451" t="str">
            <v>PFC/PFC</v>
          </cell>
          <cell r="K451">
            <v>97.061099999999996</v>
          </cell>
          <cell r="L451" t="e">
            <v>#N/A</v>
          </cell>
        </row>
        <row r="452">
          <cell r="B452" t="str">
            <v>T39</v>
          </cell>
          <cell r="C452" t="str">
            <v>Bhandup</v>
          </cell>
          <cell r="D452" t="str">
            <v>Vashi</v>
          </cell>
          <cell r="E452" t="str">
            <v>Nerul/Vashi</v>
          </cell>
          <cell r="G452">
            <v>197.40939999999998</v>
          </cell>
          <cell r="I452">
            <v>158.84</v>
          </cell>
          <cell r="J452" t="str">
            <v>PFC/PFC</v>
          </cell>
          <cell r="K452">
            <v>176.4896</v>
          </cell>
          <cell r="L452" t="e">
            <v>#N/A</v>
          </cell>
        </row>
        <row r="453">
          <cell r="B453" t="str">
            <v>T40</v>
          </cell>
          <cell r="C453" t="str">
            <v>Bhandup</v>
          </cell>
          <cell r="D453" t="str">
            <v>Vashi</v>
          </cell>
          <cell r="E453" t="str">
            <v>Panvel U</v>
          </cell>
          <cell r="G453">
            <v>109.6168</v>
          </cell>
          <cell r="I453">
            <v>83</v>
          </cell>
          <cell r="J453" t="str">
            <v>PFC</v>
          </cell>
          <cell r="K453">
            <v>92.215800000000002</v>
          </cell>
          <cell r="L453" t="e">
            <v>#N/A</v>
          </cell>
        </row>
        <row r="454">
          <cell r="B454" t="str">
            <v>T41</v>
          </cell>
          <cell r="C454" t="str">
            <v>Kalyan</v>
          </cell>
          <cell r="D454" t="str">
            <v>Kalyan- II</v>
          </cell>
          <cell r="E454" t="str">
            <v>Ulhasnagar I/Ulhasnagar II/Kalyan ( R )</v>
          </cell>
          <cell r="G454">
            <v>96.434200000000004</v>
          </cell>
          <cell r="I454">
            <v>66.44</v>
          </cell>
          <cell r="J454" t="str">
            <v>PFC/PFC/PFC</v>
          </cell>
          <cell r="K454">
            <v>73.816199999999995</v>
          </cell>
          <cell r="L454" t="e">
            <v>#N/A</v>
          </cell>
        </row>
        <row r="455">
          <cell r="B455" t="str">
            <v>T42</v>
          </cell>
          <cell r="C455" t="str">
            <v>Kalyan</v>
          </cell>
          <cell r="D455" t="str">
            <v>Kalyan- I</v>
          </cell>
          <cell r="E455" t="str">
            <v>Kalyan East/Dombivali</v>
          </cell>
          <cell r="F455" t="str">
            <v>M/s. SMS Infrastructure Limited</v>
          </cell>
          <cell r="G455">
            <v>67.692399999999992</v>
          </cell>
          <cell r="H455">
            <v>87.526200000000003</v>
          </cell>
          <cell r="I455">
            <v>44.28</v>
          </cell>
          <cell r="J455" t="str">
            <v>PFC/PFC</v>
          </cell>
          <cell r="K455">
            <v>49.206499999999998</v>
          </cell>
          <cell r="L455">
            <v>39939</v>
          </cell>
        </row>
        <row r="456">
          <cell r="B456" t="str">
            <v>T43</v>
          </cell>
          <cell r="C456" t="str">
            <v>Kalyan</v>
          </cell>
          <cell r="D456" t="str">
            <v>Vasai</v>
          </cell>
          <cell r="E456" t="str">
            <v>Virar/Vasai/Palghar</v>
          </cell>
          <cell r="G456">
            <v>240.40950000000001</v>
          </cell>
          <cell r="I456">
            <v>227.95</v>
          </cell>
          <cell r="J456" t="str">
            <v>PFC/PFC/PFC</v>
          </cell>
          <cell r="K456">
            <v>253.28179999999998</v>
          </cell>
          <cell r="L456" t="e">
            <v>#N/A</v>
          </cell>
        </row>
        <row r="457">
          <cell r="B457" t="str">
            <v>T46</v>
          </cell>
          <cell r="C457" t="str">
            <v>Nagpur</v>
          </cell>
          <cell r="D457" t="str">
            <v>Bhandara</v>
          </cell>
          <cell r="E457" t="str">
            <v>Gondia/Bhandara</v>
          </cell>
          <cell r="F457" t="str">
            <v>M/s. Vijai Electricals Limited</v>
          </cell>
          <cell r="G457">
            <v>124.62090000000001</v>
          </cell>
          <cell r="H457">
            <v>156.7482</v>
          </cell>
          <cell r="I457">
            <v>95.9</v>
          </cell>
          <cell r="J457" t="str">
            <v>PFC/PFC</v>
          </cell>
          <cell r="K457">
            <v>106.5489</v>
          </cell>
          <cell r="L457">
            <v>39939</v>
          </cell>
        </row>
        <row r="458">
          <cell r="B458" t="str">
            <v>T28</v>
          </cell>
          <cell r="C458" t="str">
            <v>Amravati</v>
          </cell>
          <cell r="D458" t="str">
            <v>Akola</v>
          </cell>
          <cell r="E458" t="str">
            <v>Akola R/Washim</v>
          </cell>
          <cell r="F458" t="str">
            <v>M/s. Larsen  &amp;  Toubro  Limited</v>
          </cell>
          <cell r="G458">
            <v>103.7015</v>
          </cell>
          <cell r="H458">
            <v>128.1232</v>
          </cell>
          <cell r="I458">
            <v>127.36</v>
          </cell>
          <cell r="J458" t="str">
            <v>PFC/PFC</v>
          </cell>
          <cell r="K458">
            <v>141.506</v>
          </cell>
          <cell r="L458" t="e">
            <v>#N/A</v>
          </cell>
        </row>
        <row r="459">
          <cell r="B459" t="str">
            <v>T48</v>
          </cell>
          <cell r="C459" t="str">
            <v>Nagpur</v>
          </cell>
          <cell r="D459" t="str">
            <v>Gadchiroli</v>
          </cell>
          <cell r="E459" t="str">
            <v>Gadchiroli/Allapali</v>
          </cell>
          <cell r="G459">
            <v>43.7532</v>
          </cell>
          <cell r="I459">
            <v>36.39</v>
          </cell>
          <cell r="J459" t="str">
            <v>PFC/PFC</v>
          </cell>
          <cell r="K459">
            <v>40.438000000000002</v>
          </cell>
          <cell r="L459" t="e">
            <v>#N/A</v>
          </cell>
        </row>
        <row r="460">
          <cell r="B460" t="str">
            <v>T52</v>
          </cell>
          <cell r="C460" t="str">
            <v>Nashik</v>
          </cell>
          <cell r="D460" t="str">
            <v>Ahmednagar</v>
          </cell>
          <cell r="E460" t="str">
            <v>Karjat</v>
          </cell>
          <cell r="F460" t="str">
            <v>M/s. Ashoka Buildcon Ltd. JV</v>
          </cell>
          <cell r="G460">
            <v>105.78649999999999</v>
          </cell>
          <cell r="H460">
            <v>131.51</v>
          </cell>
          <cell r="I460">
            <v>93.44</v>
          </cell>
          <cell r="J460" t="str">
            <v>PFC</v>
          </cell>
          <cell r="K460">
            <v>103.83240000000001</v>
          </cell>
          <cell r="L460">
            <v>39939</v>
          </cell>
        </row>
        <row r="461">
          <cell r="B461" t="str">
            <v>T53</v>
          </cell>
          <cell r="C461" t="str">
            <v>Nashik</v>
          </cell>
          <cell r="D461" t="str">
            <v>Dhule</v>
          </cell>
          <cell r="E461" t="str">
            <v>Dhule(UCR)/Dhule (R )</v>
          </cell>
          <cell r="G461">
            <v>140.02620000000002</v>
          </cell>
          <cell r="I461">
            <v>113.24571261732271</v>
          </cell>
          <cell r="J461" t="str">
            <v>PFC/REC</v>
          </cell>
          <cell r="K461">
            <v>125.8338</v>
          </cell>
          <cell r="L461" t="e">
            <v>#N/A</v>
          </cell>
        </row>
        <row r="462">
          <cell r="B462" t="str">
            <v>T54</v>
          </cell>
          <cell r="C462" t="str">
            <v>Nashik</v>
          </cell>
          <cell r="D462" t="str">
            <v>Dhule</v>
          </cell>
          <cell r="E462" t="str">
            <v>Dondaicha</v>
          </cell>
          <cell r="F462" t="str">
            <v>M/s. Ashoka Buildcon Ltd. JV</v>
          </cell>
          <cell r="G462">
            <v>83.391200000000012</v>
          </cell>
          <cell r="H462">
            <v>103.49</v>
          </cell>
          <cell r="I462">
            <v>60.31</v>
          </cell>
          <cell r="J462" t="str">
            <v>PFC</v>
          </cell>
          <cell r="K462">
            <v>75.393199999999993</v>
          </cell>
          <cell r="L462">
            <v>39939</v>
          </cell>
        </row>
        <row r="463">
          <cell r="B463" t="str">
            <v>T55</v>
          </cell>
          <cell r="C463" t="str">
            <v>Nashik</v>
          </cell>
          <cell r="D463" t="str">
            <v>Dhule</v>
          </cell>
          <cell r="E463" t="str">
            <v>Nandurbar</v>
          </cell>
          <cell r="G463">
            <v>66.501400000000004</v>
          </cell>
          <cell r="I463">
            <v>51.809310000000004</v>
          </cell>
          <cell r="J463" t="str">
            <v>REC</v>
          </cell>
          <cell r="K463">
            <v>57.565899999999999</v>
          </cell>
          <cell r="L463" t="e">
            <v>#N/A</v>
          </cell>
        </row>
        <row r="464">
          <cell r="B464" t="str">
            <v>T56</v>
          </cell>
          <cell r="C464" t="str">
            <v>Nashik</v>
          </cell>
          <cell r="D464" t="str">
            <v>Jalgaon</v>
          </cell>
          <cell r="E464" t="str">
            <v>Bhusawal/Jalgaon</v>
          </cell>
          <cell r="F464" t="str">
            <v>M/s Jyoti Structures Limited</v>
          </cell>
          <cell r="G464">
            <v>118.7933</v>
          </cell>
          <cell r="H464">
            <v>148.4</v>
          </cell>
          <cell r="I464">
            <v>97.360380000000006</v>
          </cell>
          <cell r="J464" t="str">
            <v>REC/REC</v>
          </cell>
          <cell r="K464">
            <v>108.1782</v>
          </cell>
          <cell r="L464">
            <v>39939</v>
          </cell>
        </row>
        <row r="465">
          <cell r="B465" t="str">
            <v>T58</v>
          </cell>
          <cell r="C465" t="str">
            <v>Nashik</v>
          </cell>
          <cell r="D465" t="str">
            <v>Jalgaon</v>
          </cell>
          <cell r="E465" t="str">
            <v>Pachora/Savda</v>
          </cell>
          <cell r="F465" t="str">
            <v>M/s. GTL Limited</v>
          </cell>
          <cell r="G465">
            <v>165.1729</v>
          </cell>
          <cell r="H465">
            <v>197.82</v>
          </cell>
          <cell r="I465">
            <v>128.67743236384416</v>
          </cell>
          <cell r="J465" t="str">
            <v>REC/REC</v>
          </cell>
          <cell r="K465">
            <v>142.97499999999999</v>
          </cell>
          <cell r="L465">
            <v>39939</v>
          </cell>
        </row>
        <row r="466">
          <cell r="B466" t="str">
            <v>T59</v>
          </cell>
          <cell r="C466" t="str">
            <v>Nashik</v>
          </cell>
          <cell r="D466" t="str">
            <v>Jalgaon</v>
          </cell>
          <cell r="E466" t="str">
            <v>Dharangaon</v>
          </cell>
          <cell r="F466" t="str">
            <v>M/s. Ashoka Buildcon Ltd. JV</v>
          </cell>
          <cell r="G466">
            <v>99.128700000000009</v>
          </cell>
          <cell r="H466">
            <v>122.95</v>
          </cell>
          <cell r="I466">
            <v>82.76</v>
          </cell>
          <cell r="J466" t="str">
            <v>PFC</v>
          </cell>
          <cell r="K466">
            <v>91.959599999999995</v>
          </cell>
          <cell r="L466">
            <v>39939</v>
          </cell>
        </row>
        <row r="467">
          <cell r="B467" t="str">
            <v>T61</v>
          </cell>
          <cell r="C467" t="str">
            <v>Nashik</v>
          </cell>
          <cell r="D467" t="str">
            <v>Nashik R</v>
          </cell>
          <cell r="E467" t="str">
            <v>Malegaon -UCR</v>
          </cell>
          <cell r="F467" t="str">
            <v>M/s ECI Engineering &amp; Construction Company Limited</v>
          </cell>
          <cell r="G467">
            <v>100.09739999999999</v>
          </cell>
          <cell r="H467">
            <v>124.3</v>
          </cell>
          <cell r="I467">
            <v>82.004580000000004</v>
          </cell>
          <cell r="J467" t="str">
            <v>REC</v>
          </cell>
          <cell r="K467">
            <v>91.116200000000006</v>
          </cell>
          <cell r="L467">
            <v>39939</v>
          </cell>
        </row>
        <row r="468">
          <cell r="B468" t="str">
            <v>T69</v>
          </cell>
          <cell r="C468" t="str">
            <v>Pune</v>
          </cell>
          <cell r="D468" t="str">
            <v>Rastapeth</v>
          </cell>
          <cell r="E468" t="str">
            <v>Nagar Road/Rastapeth</v>
          </cell>
          <cell r="F468" t="str">
            <v>M/s Jyoti Structures Limited</v>
          </cell>
          <cell r="G468">
            <v>136.6054</v>
          </cell>
          <cell r="H468">
            <v>175.68</v>
          </cell>
          <cell r="I468">
            <v>106.59</v>
          </cell>
          <cell r="J468" t="str">
            <v>PFC/PFC</v>
          </cell>
          <cell r="K468">
            <v>118.43129999999999</v>
          </cell>
          <cell r="L468">
            <v>39939</v>
          </cell>
        </row>
        <row r="469">
          <cell r="B469" t="str">
            <v>T70</v>
          </cell>
          <cell r="C469" t="str">
            <v>Pune</v>
          </cell>
          <cell r="D469" t="str">
            <v>Rastapeth</v>
          </cell>
          <cell r="E469" t="str">
            <v>Parvati/Padmavati</v>
          </cell>
          <cell r="G469">
            <v>114.2893</v>
          </cell>
          <cell r="I469">
            <v>99.82</v>
          </cell>
          <cell r="J469" t="str">
            <v>PFC/PFC</v>
          </cell>
          <cell r="K469">
            <v>110.91569999999999</v>
          </cell>
          <cell r="L469" t="e">
            <v>#N/A</v>
          </cell>
        </row>
      </sheetData>
      <sheetData sheetId="10">
        <row r="13">
          <cell r="A13" t="str">
            <v>T1</v>
          </cell>
          <cell r="B13" t="str">
            <v>Kolhapur</v>
          </cell>
          <cell r="C13" t="str">
            <v>Kolhapur</v>
          </cell>
          <cell r="D13" t="str">
            <v>Gadhinglaj ,Kolhapur R-I</v>
          </cell>
          <cell r="E13" t="str">
            <v>M/s. Aster Teleservices (JV)</v>
          </cell>
          <cell r="F13">
            <v>149.82040000000001</v>
          </cell>
          <cell r="G13">
            <v>186.87869999999998</v>
          </cell>
          <cell r="H13">
            <v>148.30652553763468</v>
          </cell>
          <cell r="I13" t="str">
            <v>REC</v>
          </cell>
          <cell r="J13">
            <v>164.785</v>
          </cell>
          <cell r="K13">
            <v>39696</v>
          </cell>
          <cell r="L13">
            <v>39724</v>
          </cell>
          <cell r="M13" t="str">
            <v>01810015508                                Orientel Bank of Commerce           PEBHYD080004                                HSBC Bank</v>
          </cell>
          <cell r="N13" t="str">
            <v>5.29               13.40</v>
          </cell>
          <cell r="O13">
            <v>41008</v>
          </cell>
        </row>
        <row r="14">
          <cell r="A14" t="str">
            <v>T3</v>
          </cell>
          <cell r="B14" t="str">
            <v>Kolhapur</v>
          </cell>
          <cell r="C14" t="str">
            <v>Solapur</v>
          </cell>
          <cell r="D14" t="str">
            <v>Solapur -R ,Solapur -U</v>
          </cell>
          <cell r="E14" t="str">
            <v>M/s. Deepak Cables</v>
          </cell>
          <cell r="F14">
            <v>152.93340000000001</v>
          </cell>
          <cell r="G14">
            <v>191.16679999999999</v>
          </cell>
          <cell r="H14">
            <v>139.45173</v>
          </cell>
          <cell r="I14" t="str">
            <v>REC/PFC</v>
          </cell>
          <cell r="J14">
            <v>160.78899999999999</v>
          </cell>
          <cell r="K14">
            <v>39697</v>
          </cell>
          <cell r="L14">
            <v>39724</v>
          </cell>
          <cell r="M14" t="str">
            <v>0505308BG0002545              State Bank of India</v>
          </cell>
          <cell r="N14">
            <v>19.12</v>
          </cell>
          <cell r="O14">
            <v>41167</v>
          </cell>
        </row>
        <row r="15">
          <cell r="A15" t="str">
            <v>T5</v>
          </cell>
          <cell r="B15" t="str">
            <v>Nashik</v>
          </cell>
          <cell r="C15" t="str">
            <v>Ahmednagar</v>
          </cell>
          <cell r="D15" t="str">
            <v>Ahmednagar Rural  ,Ahmednagar UCR</v>
          </cell>
          <cell r="E15" t="str">
            <v>M/s. Maytas Infra Ltd. (JV)</v>
          </cell>
          <cell r="F15">
            <v>227.02136352204406</v>
          </cell>
          <cell r="G15">
            <v>265.8999</v>
          </cell>
          <cell r="H15">
            <v>179.38</v>
          </cell>
          <cell r="I15" t="str">
            <v>PFC</v>
          </cell>
          <cell r="J15">
            <v>224.22659999999999</v>
          </cell>
          <cell r="K15">
            <v>39697</v>
          </cell>
          <cell r="L15">
            <v>39724</v>
          </cell>
          <cell r="M15" t="str">
            <v>0008BG00080608                           ICICI Bank Ltd</v>
          </cell>
          <cell r="N15">
            <v>26.59</v>
          </cell>
          <cell r="O15">
            <v>41173</v>
          </cell>
        </row>
        <row r="16">
          <cell r="A16" t="str">
            <v>T6</v>
          </cell>
          <cell r="B16" t="str">
            <v>Nashik</v>
          </cell>
          <cell r="C16" t="str">
            <v>Ahmednagar</v>
          </cell>
          <cell r="D16" t="str">
            <v>Sangamner</v>
          </cell>
          <cell r="E16" t="str">
            <v>M/s. Pratibha Constructions (JV)</v>
          </cell>
          <cell r="F16">
            <v>136.68250151196438</v>
          </cell>
          <cell r="G16">
            <v>161.28540000000001</v>
          </cell>
          <cell r="H16">
            <v>89.54</v>
          </cell>
          <cell r="I16" t="str">
            <v>PFC</v>
          </cell>
          <cell r="J16">
            <v>111.9171</v>
          </cell>
          <cell r="K16">
            <v>39696</v>
          </cell>
          <cell r="L16">
            <v>39724</v>
          </cell>
          <cell r="M16" t="str">
            <v>08BG119                                  Karnataka Bank Ltd</v>
          </cell>
          <cell r="N16">
            <v>16.13</v>
          </cell>
          <cell r="O16">
            <v>41428</v>
          </cell>
        </row>
        <row r="17">
          <cell r="A17" t="str">
            <v>T8</v>
          </cell>
          <cell r="B17" t="str">
            <v>Aurangabad</v>
          </cell>
          <cell r="C17" t="str">
            <v>Aurangabad®</v>
          </cell>
          <cell r="D17" t="str">
            <v>Aurangabad -R ,Kannad ,Jalna-II</v>
          </cell>
          <cell r="E17" t="str">
            <v>M/s. Ashoka Buildcom Ltd. (JV)</v>
          </cell>
          <cell r="F17">
            <v>225.23099999999999</v>
          </cell>
          <cell r="G17">
            <v>267.91230000000002</v>
          </cell>
          <cell r="H17">
            <v>231.76</v>
          </cell>
          <cell r="I17" t="str">
            <v>PFC</v>
          </cell>
          <cell r="J17">
            <v>289.69619999999998</v>
          </cell>
          <cell r="K17">
            <v>39696</v>
          </cell>
          <cell r="L17">
            <v>39724</v>
          </cell>
          <cell r="M17" t="str">
            <v>01191PEBG080082                    Bank of India</v>
          </cell>
          <cell r="N17">
            <v>26.79</v>
          </cell>
          <cell r="O17" t="str">
            <v>25-032011</v>
          </cell>
        </row>
        <row r="18">
          <cell r="A18" t="str">
            <v>T9</v>
          </cell>
          <cell r="B18" t="str">
            <v>Latur</v>
          </cell>
          <cell r="C18" t="str">
            <v>Beed</v>
          </cell>
          <cell r="D18" t="str">
            <v>Beed ,Degloor</v>
          </cell>
          <cell r="E18" t="str">
            <v>M/s. Maytas Infra Ltd. (JV)</v>
          </cell>
          <cell r="F18">
            <v>186.67099999999999</v>
          </cell>
          <cell r="G18">
            <v>214.76779999999999</v>
          </cell>
          <cell r="H18">
            <v>172.06859</v>
          </cell>
          <cell r="I18" t="str">
            <v>PFC/REC</v>
          </cell>
          <cell r="J18">
            <v>206.66980000000001</v>
          </cell>
          <cell r="K18">
            <v>39697</v>
          </cell>
          <cell r="L18">
            <v>39724</v>
          </cell>
          <cell r="M18" t="str">
            <v>0008BG00080708                           ICICI Bank Ltd</v>
          </cell>
          <cell r="N18">
            <v>21.48</v>
          </cell>
          <cell r="O18">
            <v>41173</v>
          </cell>
        </row>
        <row r="19">
          <cell r="A19" t="str">
            <v>T10</v>
          </cell>
          <cell r="B19" t="str">
            <v>Latur</v>
          </cell>
          <cell r="C19" t="str">
            <v>Osmanabad</v>
          </cell>
          <cell r="D19" t="str">
            <v>Osmanabad ,Latur</v>
          </cell>
          <cell r="E19" t="str">
            <v>M/s. Nagarjuna Constructions (2nd Lowest)</v>
          </cell>
          <cell r="F19">
            <v>184.49180000000001</v>
          </cell>
          <cell r="G19">
            <v>228.8861</v>
          </cell>
          <cell r="H19">
            <v>167.73</v>
          </cell>
          <cell r="I19" t="str">
            <v>PFC</v>
          </cell>
          <cell r="J19">
            <v>209.6585</v>
          </cell>
          <cell r="K19">
            <v>39696</v>
          </cell>
          <cell r="L19">
            <v>39724</v>
          </cell>
          <cell r="M19" t="str">
            <v>030/LG/62/08-09                          Indian Overseas  Bank</v>
          </cell>
          <cell r="N19">
            <v>22.89</v>
          </cell>
          <cell r="O19">
            <v>41169</v>
          </cell>
        </row>
        <row r="20">
          <cell r="A20" t="str">
            <v>T12</v>
          </cell>
          <cell r="B20" t="str">
            <v>Latur</v>
          </cell>
          <cell r="C20" t="str">
            <v>Latur</v>
          </cell>
          <cell r="D20" t="str">
            <v>Nilanga ,Udgir</v>
          </cell>
          <cell r="E20" t="str">
            <v>M/s. ICSA (2nd Lowest)</v>
          </cell>
          <cell r="F20">
            <v>164.18009999999998</v>
          </cell>
          <cell r="G20">
            <v>204.2236</v>
          </cell>
          <cell r="H20">
            <v>134.45784</v>
          </cell>
          <cell r="I20" t="str">
            <v>REC</v>
          </cell>
          <cell r="J20">
            <v>149.39760000000001</v>
          </cell>
          <cell r="K20">
            <v>39696</v>
          </cell>
          <cell r="L20">
            <v>39724</v>
          </cell>
          <cell r="M20" t="str">
            <v>0910308BG0001279                      State Bank of India</v>
          </cell>
          <cell r="N20">
            <v>20.425000000000001</v>
          </cell>
          <cell r="O20">
            <v>41182</v>
          </cell>
        </row>
        <row r="21">
          <cell r="A21" t="str">
            <v>T14</v>
          </cell>
          <cell r="B21" t="str">
            <v>Kalyan</v>
          </cell>
          <cell r="C21" t="str">
            <v>Pen</v>
          </cell>
          <cell r="D21" t="str">
            <v>☼Panvel -R ,Goregaon</v>
          </cell>
          <cell r="E21" t="str">
            <v>M/s. SMS Infrastructures Ltd.</v>
          </cell>
          <cell r="F21">
            <v>177.61500000000001</v>
          </cell>
          <cell r="G21">
            <v>238.48390000000001</v>
          </cell>
          <cell r="H21">
            <v>174.97000000000003</v>
          </cell>
          <cell r="I21" t="str">
            <v>RGB(Rs. 235Cr.) /PFC(Rs 57.47Cr.)</v>
          </cell>
          <cell r="J21">
            <v>163.17099999999999</v>
          </cell>
          <cell r="K21">
            <v>39697</v>
          </cell>
          <cell r="L21">
            <v>39724</v>
          </cell>
          <cell r="M21" t="str">
            <v>126/08/79                                   Canara Bank                                   34/08                                              State Bank of Indore</v>
          </cell>
          <cell r="N21" t="str">
            <v>9.00           14.85</v>
          </cell>
          <cell r="O21">
            <v>41176</v>
          </cell>
        </row>
        <row r="22">
          <cell r="A22" t="str">
            <v>T15</v>
          </cell>
          <cell r="B22" t="str">
            <v>Pune (U)</v>
          </cell>
          <cell r="C22" t="str">
            <v>Ganeshkhind</v>
          </cell>
          <cell r="D22" t="str">
            <v>Bhosari ,Kothrud ,Bundgarden</v>
          </cell>
          <cell r="E22" t="str">
            <v>M/s. Deepak Cables</v>
          </cell>
          <cell r="F22">
            <v>151.62367839206161</v>
          </cell>
          <cell r="G22">
            <v>189.52959999999999</v>
          </cell>
          <cell r="H22">
            <v>158.78</v>
          </cell>
          <cell r="I22" t="str">
            <v>PFC</v>
          </cell>
          <cell r="J22">
            <v>198.44690000000003</v>
          </cell>
          <cell r="K22">
            <v>39696</v>
          </cell>
          <cell r="L22">
            <v>39724</v>
          </cell>
          <cell r="M22" t="str">
            <v>0505308BG0002548              State Bank of India</v>
          </cell>
          <cell r="N22">
            <v>18.95</v>
          </cell>
          <cell r="O22">
            <v>41167</v>
          </cell>
        </row>
        <row r="23">
          <cell r="A23" t="str">
            <v>T16</v>
          </cell>
          <cell r="B23" t="str">
            <v>Pune</v>
          </cell>
          <cell r="C23" t="str">
            <v>Pune Rural</v>
          </cell>
          <cell r="D23" t="str">
            <v>Baramati ,Kedgaon ,Manchar</v>
          </cell>
          <cell r="E23" t="str">
            <v>M/s. Vijay Electricals</v>
          </cell>
          <cell r="F23">
            <v>220.81804610598169</v>
          </cell>
          <cell r="G23">
            <v>273.53230000000002</v>
          </cell>
          <cell r="H23">
            <v>213.98374113260854</v>
          </cell>
          <cell r="I23" t="str">
            <v>REC</v>
          </cell>
          <cell r="J23">
            <v>237.75970000000001</v>
          </cell>
          <cell r="K23">
            <v>39696</v>
          </cell>
          <cell r="L23">
            <v>39724</v>
          </cell>
          <cell r="M23" t="str">
            <v>7039108BG0000023                          State Bank of Travancore</v>
          </cell>
          <cell r="N23">
            <v>27.353200000000001</v>
          </cell>
          <cell r="O23">
            <v>41348</v>
          </cell>
        </row>
        <row r="24">
          <cell r="A24" t="str">
            <v>T17</v>
          </cell>
          <cell r="B24" t="str">
            <v>Nagpur</v>
          </cell>
          <cell r="C24" t="str">
            <v>Gadchiroli</v>
          </cell>
          <cell r="D24" t="str">
            <v>Bramhapuri ,Sakoli ,Nagpur-II</v>
          </cell>
          <cell r="E24" t="str">
            <v>M/s. Vijay Electricals</v>
          </cell>
          <cell r="F24">
            <v>179.0395</v>
          </cell>
          <cell r="G24">
            <v>219.1139</v>
          </cell>
          <cell r="H24">
            <v>105.94</v>
          </cell>
          <cell r="I24" t="str">
            <v>PFC</v>
          </cell>
          <cell r="J24">
            <v>132.40819999999999</v>
          </cell>
          <cell r="K24">
            <v>39696</v>
          </cell>
          <cell r="L24">
            <v>39724</v>
          </cell>
          <cell r="M24" t="str">
            <v>7039108BG0000022                          State Bank of Travancore</v>
          </cell>
          <cell r="N24">
            <v>21.911300000000001</v>
          </cell>
          <cell r="O24">
            <v>41348</v>
          </cell>
        </row>
        <row r="25">
          <cell r="A25" t="str">
            <v>T13</v>
          </cell>
          <cell r="B25" t="str">
            <v>Latur</v>
          </cell>
          <cell r="C25" t="str">
            <v>Nanded</v>
          </cell>
          <cell r="D25" t="str">
            <v>Bhokar ,Nanded</v>
          </cell>
          <cell r="E25" t="str">
            <v>M/s. Techno Electric &amp; Engineering Co.  Limited JV</v>
          </cell>
          <cell r="F25">
            <v>208.86</v>
          </cell>
          <cell r="G25">
            <v>281.83999999999997</v>
          </cell>
          <cell r="H25">
            <v>158.57</v>
          </cell>
          <cell r="I25" t="str">
            <v>REC/REC</v>
          </cell>
          <cell r="J25">
            <v>176.19</v>
          </cell>
          <cell r="K25">
            <v>39939</v>
          </cell>
        </row>
      </sheetData>
      <sheetData sheetId="11">
        <row r="10">
          <cell r="B10" t="str">
            <v>Achalpur</v>
          </cell>
          <cell r="C10" t="str">
            <v>Achalpur</v>
          </cell>
          <cell r="D10">
            <v>8</v>
          </cell>
          <cell r="E10">
            <v>45</v>
          </cell>
          <cell r="F10">
            <v>6</v>
          </cell>
          <cell r="G10">
            <v>14.25</v>
          </cell>
          <cell r="H10">
            <v>3</v>
          </cell>
          <cell r="I10">
            <v>15</v>
          </cell>
          <cell r="J10">
            <v>0</v>
          </cell>
          <cell r="K10">
            <v>109</v>
          </cell>
          <cell r="L10">
            <v>0</v>
          </cell>
          <cell r="M10">
            <v>818</v>
          </cell>
          <cell r="N10">
            <v>522</v>
          </cell>
          <cell r="O10">
            <v>0</v>
          </cell>
          <cell r="P10">
            <v>0</v>
          </cell>
          <cell r="Q10">
            <v>1398</v>
          </cell>
          <cell r="R10">
            <v>96.51</v>
          </cell>
          <cell r="S10">
            <v>44</v>
          </cell>
          <cell r="T10">
            <v>1.1000000000000001</v>
          </cell>
          <cell r="U10">
            <v>0</v>
          </cell>
          <cell r="V10">
            <v>14</v>
          </cell>
          <cell r="W10">
            <v>0</v>
          </cell>
          <cell r="X10">
            <v>0</v>
          </cell>
        </row>
        <row r="11">
          <cell r="B11" t="str">
            <v>Ahmednagar Rural</v>
          </cell>
          <cell r="C11" t="str">
            <v xml:space="preserve">Ahmednagar Rural </v>
          </cell>
          <cell r="D11">
            <v>8</v>
          </cell>
          <cell r="E11">
            <v>40</v>
          </cell>
          <cell r="F11">
            <v>5</v>
          </cell>
          <cell r="G11">
            <v>25</v>
          </cell>
          <cell r="H11">
            <v>15</v>
          </cell>
          <cell r="I11">
            <v>100</v>
          </cell>
          <cell r="J11">
            <v>0</v>
          </cell>
          <cell r="K11">
            <v>155</v>
          </cell>
          <cell r="L11">
            <v>0</v>
          </cell>
          <cell r="M11">
            <v>650</v>
          </cell>
          <cell r="N11">
            <v>1777.6</v>
          </cell>
          <cell r="O11">
            <v>0</v>
          </cell>
          <cell r="P11">
            <v>0</v>
          </cell>
          <cell r="Q11">
            <v>621</v>
          </cell>
          <cell r="R11">
            <v>45.783000000000001</v>
          </cell>
          <cell r="S11">
            <v>200</v>
          </cell>
          <cell r="T11">
            <v>5</v>
          </cell>
          <cell r="U11">
            <v>30</v>
          </cell>
          <cell r="V11">
            <v>20</v>
          </cell>
          <cell r="W11">
            <v>80</v>
          </cell>
          <cell r="X11">
            <v>0</v>
          </cell>
        </row>
        <row r="12">
          <cell r="B12" t="str">
            <v>Ahmednagar UCR</v>
          </cell>
          <cell r="C12" t="str">
            <v>Ahmednagar UCR</v>
          </cell>
          <cell r="D12">
            <v>4</v>
          </cell>
          <cell r="E12">
            <v>20</v>
          </cell>
          <cell r="F12">
            <v>0</v>
          </cell>
          <cell r="G12">
            <v>0</v>
          </cell>
          <cell r="H12">
            <v>15</v>
          </cell>
          <cell r="I12">
            <v>75</v>
          </cell>
          <cell r="J12">
            <v>0</v>
          </cell>
          <cell r="K12">
            <v>52</v>
          </cell>
          <cell r="L12">
            <v>0</v>
          </cell>
          <cell r="M12">
            <v>270</v>
          </cell>
          <cell r="N12">
            <v>505</v>
          </cell>
          <cell r="O12">
            <v>0</v>
          </cell>
          <cell r="P12">
            <v>0</v>
          </cell>
          <cell r="Q12">
            <v>690</v>
          </cell>
          <cell r="R12">
            <v>53.85</v>
          </cell>
          <cell r="S12">
            <v>200</v>
          </cell>
          <cell r="T12">
            <v>5</v>
          </cell>
          <cell r="U12">
            <v>200</v>
          </cell>
          <cell r="V12">
            <v>14</v>
          </cell>
          <cell r="W12">
            <v>16</v>
          </cell>
          <cell r="X12">
            <v>0</v>
          </cell>
        </row>
        <row r="13">
          <cell r="B13" t="str">
            <v>Akluj</v>
          </cell>
          <cell r="C13" t="str">
            <v>Akluj</v>
          </cell>
          <cell r="D13">
            <v>3</v>
          </cell>
          <cell r="E13">
            <v>15</v>
          </cell>
          <cell r="F13">
            <v>3</v>
          </cell>
          <cell r="G13">
            <v>5.55</v>
          </cell>
          <cell r="H13">
            <v>3</v>
          </cell>
          <cell r="I13">
            <v>15</v>
          </cell>
          <cell r="J13">
            <v>0</v>
          </cell>
          <cell r="K13">
            <v>50.5</v>
          </cell>
          <cell r="L13">
            <v>0</v>
          </cell>
          <cell r="M13">
            <v>565</v>
          </cell>
          <cell r="N13">
            <v>55.86</v>
          </cell>
          <cell r="O13">
            <v>0</v>
          </cell>
          <cell r="P13">
            <v>0</v>
          </cell>
          <cell r="Q13">
            <v>600</v>
          </cell>
          <cell r="R13">
            <v>39.28</v>
          </cell>
          <cell r="S13">
            <v>100</v>
          </cell>
          <cell r="T13">
            <v>2.5</v>
          </cell>
          <cell r="U13">
            <v>40</v>
          </cell>
          <cell r="V13">
            <v>13</v>
          </cell>
          <cell r="W13">
            <v>14</v>
          </cell>
          <cell r="X13">
            <v>0</v>
          </cell>
        </row>
        <row r="14">
          <cell r="B14" t="str">
            <v>Akola Rural</v>
          </cell>
          <cell r="C14" t="str">
            <v>Akola R</v>
          </cell>
          <cell r="D14">
            <v>8</v>
          </cell>
          <cell r="E14">
            <v>40</v>
          </cell>
          <cell r="F14">
            <v>7</v>
          </cell>
          <cell r="G14">
            <v>12.95</v>
          </cell>
          <cell r="H14">
            <v>4</v>
          </cell>
          <cell r="I14">
            <v>20</v>
          </cell>
          <cell r="J14">
            <v>0</v>
          </cell>
          <cell r="K14">
            <v>75</v>
          </cell>
          <cell r="L14">
            <v>0</v>
          </cell>
          <cell r="M14">
            <v>341</v>
          </cell>
          <cell r="N14">
            <v>105</v>
          </cell>
          <cell r="O14">
            <v>0</v>
          </cell>
          <cell r="P14">
            <v>0</v>
          </cell>
          <cell r="Q14">
            <v>490</v>
          </cell>
          <cell r="R14">
            <v>30.346</v>
          </cell>
          <cell r="S14">
            <v>100</v>
          </cell>
          <cell r="T14">
            <v>2.5</v>
          </cell>
          <cell r="U14">
            <v>29</v>
          </cell>
          <cell r="V14">
            <v>7</v>
          </cell>
          <cell r="W14">
            <v>15</v>
          </cell>
          <cell r="X14">
            <v>0</v>
          </cell>
        </row>
        <row r="15">
          <cell r="B15" t="str">
            <v>Allapalli</v>
          </cell>
          <cell r="C15" t="str">
            <v>Allapali</v>
          </cell>
          <cell r="D15">
            <v>1</v>
          </cell>
          <cell r="E15">
            <v>5</v>
          </cell>
          <cell r="F15">
            <v>0</v>
          </cell>
          <cell r="G15">
            <v>0</v>
          </cell>
          <cell r="H15">
            <v>1</v>
          </cell>
          <cell r="I15">
            <v>5</v>
          </cell>
          <cell r="J15">
            <v>0</v>
          </cell>
          <cell r="K15">
            <v>25</v>
          </cell>
          <cell r="L15">
            <v>0</v>
          </cell>
          <cell r="M15">
            <v>120</v>
          </cell>
          <cell r="N15">
            <v>60</v>
          </cell>
          <cell r="O15">
            <v>0</v>
          </cell>
          <cell r="P15">
            <v>0</v>
          </cell>
          <cell r="Q15">
            <v>53</v>
          </cell>
          <cell r="R15">
            <v>3.6469999999999998</v>
          </cell>
          <cell r="S15">
            <v>77</v>
          </cell>
          <cell r="T15">
            <v>1.925</v>
          </cell>
          <cell r="U15">
            <v>74</v>
          </cell>
          <cell r="V15">
            <v>6</v>
          </cell>
          <cell r="W15">
            <v>0</v>
          </cell>
          <cell r="X15">
            <v>0</v>
          </cell>
        </row>
        <row r="16">
          <cell r="B16" t="str">
            <v>Ambejogai</v>
          </cell>
          <cell r="C16" t="str">
            <v>Ambejogai</v>
          </cell>
          <cell r="D16">
            <v>12</v>
          </cell>
          <cell r="E16">
            <v>60</v>
          </cell>
          <cell r="F16">
            <v>6</v>
          </cell>
          <cell r="G16">
            <v>11.1</v>
          </cell>
          <cell r="H16">
            <v>5</v>
          </cell>
          <cell r="I16">
            <v>25</v>
          </cell>
          <cell r="J16">
            <v>0</v>
          </cell>
          <cell r="K16">
            <v>70</v>
          </cell>
          <cell r="L16">
            <v>0</v>
          </cell>
          <cell r="M16">
            <v>500</v>
          </cell>
          <cell r="N16">
            <v>475</v>
          </cell>
          <cell r="O16">
            <v>0</v>
          </cell>
          <cell r="P16">
            <v>0</v>
          </cell>
          <cell r="Q16">
            <v>691</v>
          </cell>
          <cell r="R16">
            <v>38.250999999999998</v>
          </cell>
          <cell r="S16">
            <v>0</v>
          </cell>
          <cell r="T16">
            <v>0</v>
          </cell>
          <cell r="U16">
            <v>0</v>
          </cell>
          <cell r="V16">
            <v>6</v>
          </cell>
          <cell r="W16">
            <v>38</v>
          </cell>
          <cell r="X16">
            <v>29</v>
          </cell>
        </row>
        <row r="17">
          <cell r="B17" t="str">
            <v>Amravati Rural</v>
          </cell>
          <cell r="C17" t="str">
            <v>Amravati R</v>
          </cell>
          <cell r="D17">
            <v>7</v>
          </cell>
          <cell r="E17">
            <v>40</v>
          </cell>
          <cell r="F17">
            <v>2</v>
          </cell>
          <cell r="G17">
            <v>3.7</v>
          </cell>
          <cell r="H17">
            <v>2</v>
          </cell>
          <cell r="I17">
            <v>10</v>
          </cell>
          <cell r="J17">
            <v>0</v>
          </cell>
          <cell r="K17">
            <v>107.1</v>
          </cell>
          <cell r="L17">
            <v>0</v>
          </cell>
          <cell r="M17">
            <v>506.4</v>
          </cell>
          <cell r="N17">
            <v>570</v>
          </cell>
          <cell r="O17">
            <v>0</v>
          </cell>
          <cell r="P17">
            <v>0</v>
          </cell>
          <cell r="Q17">
            <v>800</v>
          </cell>
          <cell r="R17">
            <v>57.911000000000001</v>
          </cell>
          <cell r="S17">
            <v>24</v>
          </cell>
          <cell r="T17">
            <v>0.6</v>
          </cell>
          <cell r="U17">
            <v>10</v>
          </cell>
          <cell r="V17">
            <v>0</v>
          </cell>
          <cell r="W17">
            <v>18</v>
          </cell>
          <cell r="X17">
            <v>6</v>
          </cell>
        </row>
        <row r="18">
          <cell r="B18" t="str">
            <v>Amravati Urban</v>
          </cell>
          <cell r="C18" t="str">
            <v>Amravati U</v>
          </cell>
          <cell r="D18">
            <v>2</v>
          </cell>
          <cell r="E18">
            <v>20</v>
          </cell>
          <cell r="F18">
            <v>1</v>
          </cell>
          <cell r="G18">
            <v>1.85</v>
          </cell>
          <cell r="H18">
            <v>2</v>
          </cell>
          <cell r="I18">
            <v>10</v>
          </cell>
          <cell r="J18">
            <v>1</v>
          </cell>
          <cell r="K18">
            <v>26</v>
          </cell>
          <cell r="L18">
            <v>0</v>
          </cell>
          <cell r="M18">
            <v>94</v>
          </cell>
          <cell r="N18">
            <v>35</v>
          </cell>
          <cell r="O18">
            <v>0</v>
          </cell>
          <cell r="P18">
            <v>0</v>
          </cell>
          <cell r="Q18">
            <v>192</v>
          </cell>
          <cell r="R18">
            <v>19.2</v>
          </cell>
          <cell r="S18">
            <v>200</v>
          </cell>
          <cell r="T18">
            <v>5</v>
          </cell>
          <cell r="U18">
            <v>50</v>
          </cell>
          <cell r="V18">
            <v>0</v>
          </cell>
          <cell r="W18">
            <v>16</v>
          </cell>
          <cell r="X18">
            <v>0</v>
          </cell>
        </row>
        <row r="19">
          <cell r="B19" t="str">
            <v>Arvi</v>
          </cell>
          <cell r="C19" t="str">
            <v>Arvi</v>
          </cell>
          <cell r="D19">
            <v>4</v>
          </cell>
          <cell r="E19">
            <v>35</v>
          </cell>
          <cell r="F19">
            <v>1</v>
          </cell>
          <cell r="G19">
            <v>1.85</v>
          </cell>
          <cell r="H19">
            <v>3</v>
          </cell>
          <cell r="I19">
            <v>15</v>
          </cell>
          <cell r="J19">
            <v>0</v>
          </cell>
          <cell r="K19">
            <v>45</v>
          </cell>
          <cell r="L19">
            <v>0</v>
          </cell>
          <cell r="M19">
            <v>200</v>
          </cell>
          <cell r="N19">
            <v>59</v>
          </cell>
          <cell r="O19">
            <v>0</v>
          </cell>
          <cell r="P19">
            <v>0</v>
          </cell>
          <cell r="Q19">
            <v>221</v>
          </cell>
          <cell r="R19">
            <v>10.113</v>
          </cell>
          <cell r="S19">
            <v>10</v>
          </cell>
          <cell r="T19">
            <v>0.25</v>
          </cell>
          <cell r="U19">
            <v>14</v>
          </cell>
          <cell r="V19">
            <v>0</v>
          </cell>
          <cell r="W19">
            <v>0</v>
          </cell>
          <cell r="X19">
            <v>0</v>
          </cell>
        </row>
        <row r="20">
          <cell r="B20" t="str">
            <v>Aurangabad Rural</v>
          </cell>
          <cell r="C20" t="str">
            <v>Aurangabad -R</v>
          </cell>
          <cell r="D20">
            <v>11</v>
          </cell>
          <cell r="E20">
            <v>55</v>
          </cell>
          <cell r="F20">
            <v>5</v>
          </cell>
          <cell r="G20">
            <v>9.25</v>
          </cell>
          <cell r="H20">
            <v>11</v>
          </cell>
          <cell r="I20">
            <v>55</v>
          </cell>
          <cell r="J20">
            <v>0</v>
          </cell>
          <cell r="K20">
            <v>110</v>
          </cell>
          <cell r="L20">
            <v>0</v>
          </cell>
          <cell r="M20">
            <v>626</v>
          </cell>
          <cell r="N20">
            <v>91</v>
          </cell>
          <cell r="O20">
            <v>0</v>
          </cell>
          <cell r="P20">
            <v>0</v>
          </cell>
          <cell r="Q20">
            <v>775</v>
          </cell>
          <cell r="R20">
            <v>45.95</v>
          </cell>
          <cell r="S20">
            <v>0</v>
          </cell>
          <cell r="T20">
            <v>0</v>
          </cell>
          <cell r="U20">
            <v>0</v>
          </cell>
          <cell r="V20">
            <v>0</v>
          </cell>
          <cell r="W20">
            <v>0</v>
          </cell>
          <cell r="X20">
            <v>0</v>
          </cell>
        </row>
        <row r="21">
          <cell r="B21" t="str">
            <v>Ballarshah</v>
          </cell>
          <cell r="C21" t="str">
            <v>Ballarshah</v>
          </cell>
          <cell r="D21">
            <v>3</v>
          </cell>
          <cell r="E21">
            <v>20</v>
          </cell>
          <cell r="F21">
            <v>2</v>
          </cell>
          <cell r="G21">
            <v>10</v>
          </cell>
          <cell r="H21">
            <v>0</v>
          </cell>
          <cell r="I21">
            <v>0</v>
          </cell>
          <cell r="J21">
            <v>0</v>
          </cell>
          <cell r="K21">
            <v>53.2</v>
          </cell>
          <cell r="L21">
            <v>0</v>
          </cell>
          <cell r="M21">
            <v>398</v>
          </cell>
          <cell r="N21">
            <v>351</v>
          </cell>
          <cell r="O21">
            <v>0</v>
          </cell>
          <cell r="P21">
            <v>0</v>
          </cell>
          <cell r="Q21">
            <v>466</v>
          </cell>
          <cell r="R21">
            <v>35.804000000000002</v>
          </cell>
          <cell r="S21">
            <v>100</v>
          </cell>
          <cell r="T21">
            <v>2.5</v>
          </cell>
          <cell r="U21">
            <v>30</v>
          </cell>
          <cell r="V21">
            <v>0</v>
          </cell>
          <cell r="W21">
            <v>23</v>
          </cell>
          <cell r="X21">
            <v>0</v>
          </cell>
        </row>
        <row r="22">
          <cell r="B22" t="str">
            <v>Baramati</v>
          </cell>
          <cell r="C22" t="str">
            <v>Baramati</v>
          </cell>
          <cell r="D22">
            <v>4</v>
          </cell>
          <cell r="E22">
            <v>20</v>
          </cell>
          <cell r="F22">
            <v>2</v>
          </cell>
          <cell r="G22">
            <v>10</v>
          </cell>
          <cell r="H22">
            <v>8</v>
          </cell>
          <cell r="I22">
            <v>40</v>
          </cell>
          <cell r="J22">
            <v>0</v>
          </cell>
          <cell r="K22">
            <v>103</v>
          </cell>
          <cell r="L22">
            <v>250</v>
          </cell>
          <cell r="M22">
            <v>300</v>
          </cell>
          <cell r="N22">
            <v>59.5</v>
          </cell>
          <cell r="O22">
            <v>316</v>
          </cell>
          <cell r="P22">
            <v>25.44</v>
          </cell>
          <cell r="Q22">
            <v>314</v>
          </cell>
          <cell r="R22">
            <v>25.812999999999999</v>
          </cell>
          <cell r="S22">
            <v>0</v>
          </cell>
          <cell r="T22">
            <v>0</v>
          </cell>
          <cell r="U22">
            <v>0</v>
          </cell>
          <cell r="V22">
            <v>22</v>
          </cell>
          <cell r="W22">
            <v>0</v>
          </cell>
          <cell r="X22">
            <v>0</v>
          </cell>
        </row>
        <row r="23">
          <cell r="B23" t="str">
            <v>Barshi</v>
          </cell>
          <cell r="C23" t="str">
            <v>Barshi</v>
          </cell>
          <cell r="D23">
            <v>10</v>
          </cell>
          <cell r="E23">
            <v>50</v>
          </cell>
          <cell r="F23">
            <v>19</v>
          </cell>
          <cell r="G23">
            <v>35.15</v>
          </cell>
          <cell r="H23">
            <v>6</v>
          </cell>
          <cell r="I23">
            <v>30</v>
          </cell>
          <cell r="J23">
            <v>0</v>
          </cell>
          <cell r="K23">
            <v>171</v>
          </cell>
          <cell r="L23">
            <v>0</v>
          </cell>
          <cell r="M23">
            <v>702.5</v>
          </cell>
          <cell r="N23">
            <v>173.6</v>
          </cell>
          <cell r="O23">
            <v>0</v>
          </cell>
          <cell r="P23">
            <v>0</v>
          </cell>
          <cell r="Q23">
            <v>1156</v>
          </cell>
          <cell r="R23">
            <v>94.251000000000005</v>
          </cell>
          <cell r="S23">
            <v>100</v>
          </cell>
          <cell r="T23">
            <v>2.5</v>
          </cell>
          <cell r="U23">
            <v>50</v>
          </cell>
          <cell r="V23">
            <v>10</v>
          </cell>
          <cell r="W23">
            <v>90</v>
          </cell>
          <cell r="X23">
            <v>0</v>
          </cell>
        </row>
        <row r="24">
          <cell r="B24" t="str">
            <v>Beed</v>
          </cell>
          <cell r="C24" t="str">
            <v>Beed</v>
          </cell>
          <cell r="D24">
            <v>11</v>
          </cell>
          <cell r="E24">
            <v>55</v>
          </cell>
          <cell r="F24">
            <v>15</v>
          </cell>
          <cell r="G24">
            <v>27.75</v>
          </cell>
          <cell r="H24">
            <v>0</v>
          </cell>
          <cell r="I24">
            <v>0</v>
          </cell>
          <cell r="J24">
            <v>0</v>
          </cell>
          <cell r="K24">
            <v>75.599999999999994</v>
          </cell>
          <cell r="L24">
            <v>0</v>
          </cell>
          <cell r="M24">
            <v>900</v>
          </cell>
          <cell r="N24">
            <v>636</v>
          </cell>
          <cell r="O24">
            <v>0</v>
          </cell>
          <cell r="P24">
            <v>0</v>
          </cell>
          <cell r="Q24">
            <v>993</v>
          </cell>
          <cell r="R24">
            <v>77.540000000000006</v>
          </cell>
          <cell r="S24">
            <v>100</v>
          </cell>
          <cell r="T24">
            <v>2.5</v>
          </cell>
          <cell r="U24">
            <v>56</v>
          </cell>
          <cell r="V24">
            <v>23</v>
          </cell>
          <cell r="W24">
            <v>84</v>
          </cell>
          <cell r="X24">
            <v>9</v>
          </cell>
        </row>
        <row r="25">
          <cell r="B25" t="str">
            <v>Bhandara</v>
          </cell>
          <cell r="C25" t="str">
            <v>Bhandara</v>
          </cell>
          <cell r="D25">
            <v>4</v>
          </cell>
          <cell r="E25">
            <v>35</v>
          </cell>
          <cell r="F25">
            <v>0</v>
          </cell>
          <cell r="G25">
            <v>0</v>
          </cell>
          <cell r="H25">
            <v>4</v>
          </cell>
          <cell r="I25">
            <v>20</v>
          </cell>
          <cell r="J25">
            <v>0</v>
          </cell>
          <cell r="K25">
            <v>76</v>
          </cell>
          <cell r="L25">
            <v>0</v>
          </cell>
          <cell r="M25">
            <v>250</v>
          </cell>
          <cell r="N25">
            <v>44</v>
          </cell>
          <cell r="O25">
            <v>0</v>
          </cell>
          <cell r="P25">
            <v>0</v>
          </cell>
          <cell r="Q25">
            <v>362</v>
          </cell>
          <cell r="R25">
            <v>26.95</v>
          </cell>
          <cell r="S25">
            <v>150</v>
          </cell>
          <cell r="T25">
            <v>3.75</v>
          </cell>
          <cell r="U25">
            <v>60</v>
          </cell>
          <cell r="V25">
            <v>0</v>
          </cell>
          <cell r="W25">
            <v>0</v>
          </cell>
          <cell r="X25">
            <v>0</v>
          </cell>
        </row>
        <row r="26">
          <cell r="B26" t="str">
            <v>Bhokar</v>
          </cell>
          <cell r="C26" t="str">
            <v>Bhokar</v>
          </cell>
          <cell r="D26">
            <v>10</v>
          </cell>
          <cell r="E26">
            <v>50</v>
          </cell>
          <cell r="F26">
            <v>16</v>
          </cell>
          <cell r="G26">
            <v>51.65</v>
          </cell>
          <cell r="H26">
            <v>2</v>
          </cell>
          <cell r="I26">
            <v>10</v>
          </cell>
          <cell r="J26">
            <v>0</v>
          </cell>
          <cell r="K26">
            <v>132</v>
          </cell>
          <cell r="L26">
            <v>0</v>
          </cell>
          <cell r="M26">
            <v>318</v>
          </cell>
          <cell r="N26">
            <v>124</v>
          </cell>
          <cell r="O26">
            <v>0</v>
          </cell>
          <cell r="P26">
            <v>0</v>
          </cell>
          <cell r="Q26">
            <v>357</v>
          </cell>
          <cell r="R26">
            <v>27.856000000000002</v>
          </cell>
          <cell r="S26">
            <v>100</v>
          </cell>
          <cell r="T26">
            <v>2.5</v>
          </cell>
          <cell r="U26">
            <v>60</v>
          </cell>
          <cell r="V26">
            <v>4</v>
          </cell>
          <cell r="W26">
            <v>10</v>
          </cell>
          <cell r="X26">
            <v>78</v>
          </cell>
        </row>
        <row r="27">
          <cell r="B27" t="str">
            <v>Bhosari</v>
          </cell>
          <cell r="C27" t="str">
            <v>Bhosari</v>
          </cell>
          <cell r="D27">
            <v>0</v>
          </cell>
          <cell r="E27">
            <v>0</v>
          </cell>
          <cell r="F27">
            <v>0</v>
          </cell>
          <cell r="G27">
            <v>0</v>
          </cell>
          <cell r="H27">
            <v>0</v>
          </cell>
          <cell r="I27">
            <v>0</v>
          </cell>
          <cell r="J27">
            <v>1</v>
          </cell>
          <cell r="K27">
            <v>0</v>
          </cell>
          <cell r="L27">
            <v>91.4</v>
          </cell>
          <cell r="M27">
            <v>0</v>
          </cell>
          <cell r="N27">
            <v>60.13</v>
          </cell>
          <cell r="O27">
            <v>207</v>
          </cell>
          <cell r="P27">
            <v>45.055</v>
          </cell>
          <cell r="Q27">
            <v>0</v>
          </cell>
          <cell r="R27">
            <v>0</v>
          </cell>
          <cell r="S27">
            <v>200</v>
          </cell>
          <cell r="T27">
            <v>5</v>
          </cell>
          <cell r="U27">
            <v>7.2972972972973</v>
          </cell>
          <cell r="V27">
            <v>0</v>
          </cell>
          <cell r="W27">
            <v>0</v>
          </cell>
          <cell r="X27">
            <v>1</v>
          </cell>
        </row>
        <row r="28">
          <cell r="B28" t="str">
            <v>Buldhana</v>
          </cell>
          <cell r="C28" t="str">
            <v>Bhulbana</v>
          </cell>
          <cell r="D28">
            <v>9</v>
          </cell>
          <cell r="E28">
            <v>45</v>
          </cell>
          <cell r="F28">
            <v>10</v>
          </cell>
          <cell r="G28">
            <v>18.5</v>
          </cell>
          <cell r="H28">
            <v>5</v>
          </cell>
          <cell r="I28">
            <v>25</v>
          </cell>
          <cell r="J28">
            <v>0</v>
          </cell>
          <cell r="K28">
            <v>101</v>
          </cell>
          <cell r="L28">
            <v>0</v>
          </cell>
          <cell r="M28">
            <v>1194</v>
          </cell>
          <cell r="N28">
            <v>875</v>
          </cell>
          <cell r="O28">
            <v>0</v>
          </cell>
          <cell r="P28">
            <v>0</v>
          </cell>
          <cell r="Q28">
            <v>1802</v>
          </cell>
          <cell r="R28">
            <v>115.04300000000001</v>
          </cell>
          <cell r="S28">
            <v>0</v>
          </cell>
          <cell r="T28">
            <v>0</v>
          </cell>
          <cell r="U28">
            <v>0</v>
          </cell>
          <cell r="V28">
            <v>19</v>
          </cell>
          <cell r="W28">
            <v>25</v>
          </cell>
          <cell r="X28">
            <v>0</v>
          </cell>
        </row>
        <row r="29">
          <cell r="B29" t="str">
            <v>Bhusawal</v>
          </cell>
          <cell r="C29" t="str">
            <v>Bhusawal</v>
          </cell>
          <cell r="D29">
            <v>4</v>
          </cell>
          <cell r="E29">
            <v>20</v>
          </cell>
          <cell r="F29">
            <v>7</v>
          </cell>
          <cell r="G29">
            <v>12.95</v>
          </cell>
          <cell r="H29">
            <v>5</v>
          </cell>
          <cell r="I29">
            <v>25</v>
          </cell>
          <cell r="J29">
            <v>0</v>
          </cell>
          <cell r="K29">
            <v>33</v>
          </cell>
          <cell r="L29">
            <v>0</v>
          </cell>
          <cell r="M29">
            <v>180</v>
          </cell>
          <cell r="N29">
            <v>270</v>
          </cell>
          <cell r="O29">
            <v>0</v>
          </cell>
          <cell r="P29">
            <v>0</v>
          </cell>
          <cell r="Q29">
            <v>326</v>
          </cell>
          <cell r="R29">
            <v>32.6</v>
          </cell>
          <cell r="S29">
            <v>100</v>
          </cell>
          <cell r="T29">
            <v>2.5</v>
          </cell>
          <cell r="U29">
            <v>25</v>
          </cell>
          <cell r="V29">
            <v>5</v>
          </cell>
          <cell r="W29">
            <v>23</v>
          </cell>
          <cell r="X29">
            <v>0</v>
          </cell>
        </row>
        <row r="30">
          <cell r="B30" t="str">
            <v>Bramhapuri</v>
          </cell>
          <cell r="C30" t="str">
            <v>Bramhapuri</v>
          </cell>
          <cell r="D30">
            <v>5</v>
          </cell>
          <cell r="E30">
            <v>25</v>
          </cell>
          <cell r="F30">
            <v>2</v>
          </cell>
          <cell r="G30">
            <v>10</v>
          </cell>
          <cell r="H30">
            <v>0</v>
          </cell>
          <cell r="I30">
            <v>0</v>
          </cell>
          <cell r="J30">
            <v>0</v>
          </cell>
          <cell r="K30">
            <v>45</v>
          </cell>
          <cell r="L30">
            <v>0</v>
          </cell>
          <cell r="M30">
            <v>105</v>
          </cell>
          <cell r="N30">
            <v>10</v>
          </cell>
          <cell r="O30">
            <v>0</v>
          </cell>
          <cell r="P30">
            <v>0</v>
          </cell>
          <cell r="Q30">
            <v>155</v>
          </cell>
          <cell r="R30">
            <v>7.5650000000000004</v>
          </cell>
          <cell r="S30">
            <v>0</v>
          </cell>
          <cell r="T30">
            <v>0</v>
          </cell>
          <cell r="U30">
            <v>0</v>
          </cell>
          <cell r="V30">
            <v>8</v>
          </cell>
          <cell r="W30">
            <v>8</v>
          </cell>
          <cell r="X30">
            <v>0</v>
          </cell>
        </row>
        <row r="31">
          <cell r="B31" t="str">
            <v>Bund Garden</v>
          </cell>
          <cell r="C31" t="str">
            <v>Bundgarden</v>
          </cell>
          <cell r="D31">
            <v>0</v>
          </cell>
          <cell r="E31">
            <v>0</v>
          </cell>
          <cell r="F31">
            <v>1</v>
          </cell>
          <cell r="G31">
            <v>5</v>
          </cell>
          <cell r="H31">
            <v>1</v>
          </cell>
          <cell r="I31">
            <v>10</v>
          </cell>
          <cell r="J31">
            <v>1</v>
          </cell>
          <cell r="K31">
            <v>0</v>
          </cell>
          <cell r="L31">
            <v>64</v>
          </cell>
          <cell r="M31">
            <v>44.8</v>
          </cell>
          <cell r="N31">
            <v>15</v>
          </cell>
          <cell r="O31">
            <v>26</v>
          </cell>
          <cell r="P31">
            <v>5.32</v>
          </cell>
          <cell r="Q31">
            <v>33</v>
          </cell>
          <cell r="R31">
            <v>7.8250000000000002</v>
          </cell>
          <cell r="S31">
            <v>81</v>
          </cell>
          <cell r="T31">
            <v>2.0249999999999999</v>
          </cell>
          <cell r="U31">
            <v>4</v>
          </cell>
          <cell r="V31">
            <v>3</v>
          </cell>
          <cell r="W31">
            <v>0</v>
          </cell>
          <cell r="X31">
            <v>0</v>
          </cell>
        </row>
        <row r="32">
          <cell r="B32" t="str">
            <v>Chalisgaon</v>
          </cell>
          <cell r="C32" t="str">
            <v>Chalisgaon</v>
          </cell>
          <cell r="D32">
            <v>6</v>
          </cell>
          <cell r="E32">
            <v>30</v>
          </cell>
          <cell r="F32">
            <v>2</v>
          </cell>
          <cell r="G32">
            <v>3.7</v>
          </cell>
          <cell r="H32">
            <v>0</v>
          </cell>
          <cell r="I32">
            <v>0</v>
          </cell>
          <cell r="J32">
            <v>0</v>
          </cell>
          <cell r="K32">
            <v>92</v>
          </cell>
          <cell r="L32">
            <v>0</v>
          </cell>
          <cell r="M32">
            <v>533</v>
          </cell>
          <cell r="N32">
            <v>154</v>
          </cell>
          <cell r="O32">
            <v>0</v>
          </cell>
          <cell r="P32">
            <v>0</v>
          </cell>
          <cell r="Q32">
            <v>456</v>
          </cell>
          <cell r="R32">
            <v>43.639000000000003</v>
          </cell>
          <cell r="S32">
            <v>63</v>
          </cell>
          <cell r="T32">
            <v>1.575</v>
          </cell>
          <cell r="U32">
            <v>39</v>
          </cell>
          <cell r="V32">
            <v>20</v>
          </cell>
          <cell r="W32">
            <v>14</v>
          </cell>
          <cell r="X32">
            <v>1</v>
          </cell>
        </row>
        <row r="33">
          <cell r="B33" t="str">
            <v>Chandrapur</v>
          </cell>
          <cell r="C33" t="str">
            <v>Chandrapur</v>
          </cell>
          <cell r="D33">
            <v>0</v>
          </cell>
          <cell r="E33">
            <v>0</v>
          </cell>
          <cell r="F33">
            <v>0</v>
          </cell>
          <cell r="G33">
            <v>0</v>
          </cell>
          <cell r="H33">
            <v>0</v>
          </cell>
          <cell r="I33">
            <v>0</v>
          </cell>
          <cell r="J33">
            <v>0</v>
          </cell>
          <cell r="K33">
            <v>15</v>
          </cell>
          <cell r="L33">
            <v>0</v>
          </cell>
          <cell r="M33">
            <v>82</v>
          </cell>
          <cell r="N33">
            <v>179</v>
          </cell>
          <cell r="O33">
            <v>0</v>
          </cell>
          <cell r="P33">
            <v>0</v>
          </cell>
          <cell r="Q33">
            <v>369</v>
          </cell>
          <cell r="R33">
            <v>32.015999999999998</v>
          </cell>
          <cell r="S33">
            <v>200</v>
          </cell>
          <cell r="T33">
            <v>5</v>
          </cell>
          <cell r="U33">
            <v>136</v>
          </cell>
          <cell r="V33">
            <v>0</v>
          </cell>
          <cell r="W33">
            <v>16</v>
          </cell>
          <cell r="X33">
            <v>0</v>
          </cell>
        </row>
        <row r="34">
          <cell r="B34" t="str">
            <v>Chandwad</v>
          </cell>
          <cell r="C34" t="str">
            <v>Chandwad</v>
          </cell>
          <cell r="D34">
            <v>14</v>
          </cell>
          <cell r="E34">
            <v>95</v>
          </cell>
          <cell r="F34">
            <v>11</v>
          </cell>
          <cell r="G34">
            <v>23.5</v>
          </cell>
          <cell r="H34">
            <v>5</v>
          </cell>
          <cell r="I34">
            <v>25</v>
          </cell>
          <cell r="J34">
            <v>0</v>
          </cell>
          <cell r="K34">
            <v>142.5</v>
          </cell>
          <cell r="L34">
            <v>0</v>
          </cell>
          <cell r="M34">
            <v>1097.6500000000001</v>
          </cell>
          <cell r="N34">
            <v>423.64</v>
          </cell>
          <cell r="O34">
            <v>0</v>
          </cell>
          <cell r="P34">
            <v>0</v>
          </cell>
          <cell r="Q34">
            <v>1258</v>
          </cell>
          <cell r="R34">
            <v>91.501000000000005</v>
          </cell>
          <cell r="S34">
            <v>182</v>
          </cell>
          <cell r="T34">
            <v>4.55</v>
          </cell>
          <cell r="U34">
            <v>40</v>
          </cell>
          <cell r="V34">
            <v>14</v>
          </cell>
          <cell r="W34">
            <v>0</v>
          </cell>
          <cell r="X34">
            <v>0</v>
          </cell>
        </row>
        <row r="35">
          <cell r="B35" t="str">
            <v>Chiplun</v>
          </cell>
          <cell r="C35" t="str">
            <v>Chiplun</v>
          </cell>
          <cell r="D35">
            <v>3</v>
          </cell>
          <cell r="E35">
            <v>15</v>
          </cell>
          <cell r="F35">
            <v>2</v>
          </cell>
          <cell r="G35">
            <v>3.7</v>
          </cell>
          <cell r="H35">
            <v>2</v>
          </cell>
          <cell r="I35">
            <v>10</v>
          </cell>
          <cell r="J35">
            <v>0</v>
          </cell>
          <cell r="K35">
            <v>64.3</v>
          </cell>
          <cell r="L35">
            <v>0</v>
          </cell>
          <cell r="M35">
            <v>200.37</v>
          </cell>
          <cell r="N35">
            <v>13.76</v>
          </cell>
          <cell r="O35">
            <v>0</v>
          </cell>
          <cell r="P35">
            <v>0</v>
          </cell>
          <cell r="Q35">
            <v>142</v>
          </cell>
          <cell r="R35">
            <v>8.9459999999999997</v>
          </cell>
          <cell r="S35">
            <v>0</v>
          </cell>
          <cell r="T35">
            <v>0</v>
          </cell>
          <cell r="U35">
            <v>0</v>
          </cell>
          <cell r="V35">
            <v>0</v>
          </cell>
          <cell r="W35">
            <v>0</v>
          </cell>
          <cell r="X35">
            <v>0</v>
          </cell>
        </row>
        <row r="36">
          <cell r="B36" t="str">
            <v>Congress Nagar</v>
          </cell>
          <cell r="C36" t="str">
            <v>Congress Nagar</v>
          </cell>
          <cell r="D36">
            <v>0</v>
          </cell>
          <cell r="E36">
            <v>0</v>
          </cell>
          <cell r="F36">
            <v>0</v>
          </cell>
          <cell r="G36">
            <v>0</v>
          </cell>
          <cell r="H36">
            <v>0</v>
          </cell>
          <cell r="I36">
            <v>0</v>
          </cell>
          <cell r="J36">
            <v>0</v>
          </cell>
          <cell r="K36">
            <v>75</v>
          </cell>
          <cell r="L36">
            <v>0</v>
          </cell>
          <cell r="M36">
            <v>85</v>
          </cell>
          <cell r="N36">
            <v>0</v>
          </cell>
          <cell r="O36">
            <v>0</v>
          </cell>
          <cell r="P36">
            <v>0</v>
          </cell>
          <cell r="Q36">
            <v>386</v>
          </cell>
          <cell r="R36">
            <v>39.5</v>
          </cell>
          <cell r="S36">
            <v>0</v>
          </cell>
          <cell r="T36">
            <v>0</v>
          </cell>
          <cell r="U36">
            <v>0</v>
          </cell>
          <cell r="V36">
            <v>0</v>
          </cell>
          <cell r="W36">
            <v>44</v>
          </cell>
          <cell r="X36">
            <v>0</v>
          </cell>
        </row>
        <row r="37">
          <cell r="B37" t="str">
            <v>Degloor</v>
          </cell>
          <cell r="C37" t="str">
            <v>Degloor</v>
          </cell>
          <cell r="D37">
            <v>7</v>
          </cell>
          <cell r="E37">
            <v>35</v>
          </cell>
          <cell r="F37">
            <v>6</v>
          </cell>
          <cell r="G37">
            <v>11.1</v>
          </cell>
          <cell r="H37">
            <v>4</v>
          </cell>
          <cell r="I37">
            <v>20</v>
          </cell>
          <cell r="J37">
            <v>0</v>
          </cell>
          <cell r="K37">
            <v>95</v>
          </cell>
          <cell r="L37">
            <v>0</v>
          </cell>
          <cell r="M37">
            <v>410</v>
          </cell>
          <cell r="N37">
            <v>29.6</v>
          </cell>
          <cell r="O37">
            <v>0</v>
          </cell>
          <cell r="P37">
            <v>0</v>
          </cell>
          <cell r="Q37">
            <v>350</v>
          </cell>
          <cell r="R37">
            <v>27.6</v>
          </cell>
          <cell r="S37">
            <v>100</v>
          </cell>
          <cell r="T37">
            <v>2.5</v>
          </cell>
          <cell r="U37">
            <v>40</v>
          </cell>
          <cell r="V37">
            <v>9</v>
          </cell>
          <cell r="W37">
            <v>7</v>
          </cell>
          <cell r="X37">
            <v>24</v>
          </cell>
        </row>
        <row r="38">
          <cell r="B38" t="str">
            <v>Dharangaon</v>
          </cell>
          <cell r="C38" t="str">
            <v>Dharangaon</v>
          </cell>
          <cell r="D38">
            <v>6</v>
          </cell>
          <cell r="E38">
            <v>30</v>
          </cell>
          <cell r="F38">
            <v>4</v>
          </cell>
          <cell r="G38">
            <v>7.4</v>
          </cell>
          <cell r="H38">
            <v>5</v>
          </cell>
          <cell r="I38">
            <v>25</v>
          </cell>
          <cell r="J38">
            <v>0</v>
          </cell>
          <cell r="K38">
            <v>124</v>
          </cell>
          <cell r="L38">
            <v>0</v>
          </cell>
          <cell r="M38">
            <v>770</v>
          </cell>
          <cell r="N38">
            <v>605</v>
          </cell>
          <cell r="O38">
            <v>0</v>
          </cell>
          <cell r="P38">
            <v>0</v>
          </cell>
          <cell r="Q38">
            <v>850</v>
          </cell>
          <cell r="R38">
            <v>72.974999999999994</v>
          </cell>
          <cell r="S38">
            <v>100</v>
          </cell>
          <cell r="T38">
            <v>2.5</v>
          </cell>
          <cell r="U38">
            <v>75</v>
          </cell>
          <cell r="V38">
            <v>0</v>
          </cell>
          <cell r="W38">
            <v>51</v>
          </cell>
          <cell r="X38">
            <v>0</v>
          </cell>
        </row>
        <row r="39">
          <cell r="B39" t="str">
            <v>Dhule (R)</v>
          </cell>
          <cell r="C39" t="str">
            <v>Dhule (R )</v>
          </cell>
          <cell r="D39">
            <v>4</v>
          </cell>
          <cell r="E39">
            <v>20</v>
          </cell>
          <cell r="F39">
            <v>10</v>
          </cell>
          <cell r="G39">
            <v>31.1</v>
          </cell>
          <cell r="H39">
            <v>3</v>
          </cell>
          <cell r="I39">
            <v>15</v>
          </cell>
          <cell r="J39">
            <v>0</v>
          </cell>
          <cell r="K39">
            <v>114</v>
          </cell>
          <cell r="L39">
            <v>0</v>
          </cell>
          <cell r="M39">
            <v>600</v>
          </cell>
          <cell r="N39">
            <v>81.040000000000006</v>
          </cell>
          <cell r="O39">
            <v>0</v>
          </cell>
          <cell r="P39">
            <v>0</v>
          </cell>
          <cell r="Q39">
            <v>616</v>
          </cell>
          <cell r="R39">
            <v>45.573</v>
          </cell>
          <cell r="S39">
            <v>100</v>
          </cell>
          <cell r="T39">
            <v>2.5</v>
          </cell>
          <cell r="U39">
            <v>89</v>
          </cell>
          <cell r="V39">
            <v>0</v>
          </cell>
          <cell r="W39">
            <v>0</v>
          </cell>
          <cell r="X39">
            <v>0</v>
          </cell>
        </row>
        <row r="40">
          <cell r="B40" t="str">
            <v>Dhule UCR</v>
          </cell>
          <cell r="C40" t="str">
            <v>Dhule(UCR)</v>
          </cell>
          <cell r="D40">
            <v>1</v>
          </cell>
          <cell r="E40">
            <v>5</v>
          </cell>
          <cell r="F40">
            <v>9</v>
          </cell>
          <cell r="G40">
            <v>29.25</v>
          </cell>
          <cell r="H40">
            <v>2</v>
          </cell>
          <cell r="I40">
            <v>10</v>
          </cell>
          <cell r="J40">
            <v>0</v>
          </cell>
          <cell r="K40">
            <v>83.5</v>
          </cell>
          <cell r="L40">
            <v>0</v>
          </cell>
          <cell r="M40">
            <v>118.06</v>
          </cell>
          <cell r="N40">
            <v>41</v>
          </cell>
          <cell r="O40">
            <v>0</v>
          </cell>
          <cell r="P40">
            <v>0</v>
          </cell>
          <cell r="Q40">
            <v>247</v>
          </cell>
          <cell r="R40">
            <v>20.074999999999999</v>
          </cell>
          <cell r="S40">
            <v>200</v>
          </cell>
          <cell r="T40">
            <v>5</v>
          </cell>
          <cell r="U40">
            <v>72</v>
          </cell>
          <cell r="V40">
            <v>10</v>
          </cell>
          <cell r="W40">
            <v>12</v>
          </cell>
          <cell r="X40">
            <v>0</v>
          </cell>
        </row>
        <row r="41">
          <cell r="B41" t="str">
            <v>Dombivali U</v>
          </cell>
          <cell r="C41" t="str">
            <v>Dombivali</v>
          </cell>
          <cell r="D41">
            <v>0</v>
          </cell>
          <cell r="E41">
            <v>0</v>
          </cell>
          <cell r="F41">
            <v>0</v>
          </cell>
          <cell r="G41">
            <v>0</v>
          </cell>
          <cell r="H41">
            <v>0</v>
          </cell>
          <cell r="I41">
            <v>0</v>
          </cell>
          <cell r="J41">
            <v>1</v>
          </cell>
          <cell r="K41">
            <v>0</v>
          </cell>
          <cell r="L41">
            <v>78</v>
          </cell>
          <cell r="M41">
            <v>0</v>
          </cell>
          <cell r="N41">
            <v>56</v>
          </cell>
          <cell r="O41">
            <v>62</v>
          </cell>
          <cell r="P41">
            <v>32.445</v>
          </cell>
          <cell r="Q41">
            <v>0</v>
          </cell>
          <cell r="R41">
            <v>0</v>
          </cell>
          <cell r="S41">
            <v>45</v>
          </cell>
          <cell r="T41">
            <v>1.125</v>
          </cell>
          <cell r="U41">
            <v>7</v>
          </cell>
          <cell r="V41">
            <v>0</v>
          </cell>
          <cell r="W41">
            <v>13</v>
          </cell>
          <cell r="X41">
            <v>0</v>
          </cell>
        </row>
        <row r="42">
          <cell r="B42" t="str">
            <v>Dondaicha</v>
          </cell>
          <cell r="C42" t="str">
            <v>Dondaicha</v>
          </cell>
          <cell r="D42">
            <v>4</v>
          </cell>
          <cell r="E42">
            <v>20</v>
          </cell>
          <cell r="F42">
            <v>9</v>
          </cell>
          <cell r="G42">
            <v>19.8</v>
          </cell>
          <cell r="H42">
            <v>0</v>
          </cell>
          <cell r="I42">
            <v>0</v>
          </cell>
          <cell r="J42">
            <v>0</v>
          </cell>
          <cell r="K42">
            <v>110.5</v>
          </cell>
          <cell r="L42">
            <v>0</v>
          </cell>
          <cell r="M42">
            <v>443</v>
          </cell>
          <cell r="N42">
            <v>122.5</v>
          </cell>
          <cell r="O42">
            <v>0</v>
          </cell>
          <cell r="P42">
            <v>0</v>
          </cell>
          <cell r="Q42">
            <v>672</v>
          </cell>
          <cell r="R42">
            <v>45.414000000000001</v>
          </cell>
          <cell r="S42">
            <v>0</v>
          </cell>
          <cell r="T42">
            <v>0</v>
          </cell>
          <cell r="U42">
            <v>0</v>
          </cell>
          <cell r="V42">
            <v>8</v>
          </cell>
          <cell r="W42">
            <v>15</v>
          </cell>
          <cell r="X42">
            <v>0</v>
          </cell>
        </row>
        <row r="43">
          <cell r="B43" t="str">
            <v>Gadchiroli</v>
          </cell>
          <cell r="C43" t="str">
            <v>Gadchiroli</v>
          </cell>
          <cell r="D43">
            <v>0</v>
          </cell>
          <cell r="E43">
            <v>0</v>
          </cell>
          <cell r="F43">
            <v>2</v>
          </cell>
          <cell r="G43">
            <v>3.7</v>
          </cell>
          <cell r="H43">
            <v>2</v>
          </cell>
          <cell r="I43">
            <v>15</v>
          </cell>
          <cell r="J43">
            <v>0</v>
          </cell>
          <cell r="K43">
            <v>3</v>
          </cell>
          <cell r="L43">
            <v>0</v>
          </cell>
          <cell r="M43">
            <v>70</v>
          </cell>
          <cell r="N43">
            <v>30</v>
          </cell>
          <cell r="O43">
            <v>0</v>
          </cell>
          <cell r="P43">
            <v>0</v>
          </cell>
          <cell r="Q43">
            <v>62</v>
          </cell>
          <cell r="R43">
            <v>6.0380000000000003</v>
          </cell>
          <cell r="S43">
            <v>25</v>
          </cell>
          <cell r="T43">
            <v>0.625</v>
          </cell>
          <cell r="U43">
            <v>60</v>
          </cell>
          <cell r="V43">
            <v>0</v>
          </cell>
          <cell r="W43">
            <v>0</v>
          </cell>
          <cell r="X43">
            <v>1</v>
          </cell>
        </row>
        <row r="44">
          <cell r="B44" t="str">
            <v>Gadhinglaj</v>
          </cell>
          <cell r="C44" t="str">
            <v>Gadhinglaj</v>
          </cell>
          <cell r="D44">
            <v>10</v>
          </cell>
          <cell r="E44">
            <v>50</v>
          </cell>
          <cell r="F44">
            <v>6</v>
          </cell>
          <cell r="G44">
            <v>11.1</v>
          </cell>
          <cell r="H44">
            <v>4</v>
          </cell>
          <cell r="I44">
            <v>20</v>
          </cell>
          <cell r="J44">
            <v>0</v>
          </cell>
          <cell r="K44">
            <v>165</v>
          </cell>
          <cell r="L44">
            <v>0</v>
          </cell>
          <cell r="M44">
            <v>480</v>
          </cell>
          <cell r="N44">
            <v>425.38</v>
          </cell>
          <cell r="O44">
            <v>0</v>
          </cell>
          <cell r="P44">
            <v>0</v>
          </cell>
          <cell r="Q44">
            <v>721</v>
          </cell>
          <cell r="R44">
            <v>48.781999999999996</v>
          </cell>
          <cell r="S44">
            <v>0</v>
          </cell>
          <cell r="T44">
            <v>0</v>
          </cell>
          <cell r="U44">
            <v>0</v>
          </cell>
          <cell r="V44">
            <v>7</v>
          </cell>
          <cell r="W44">
            <v>33</v>
          </cell>
          <cell r="X44">
            <v>1</v>
          </cell>
        </row>
        <row r="45">
          <cell r="B45" t="str">
            <v>Gondia</v>
          </cell>
          <cell r="C45" t="str">
            <v>Gondia</v>
          </cell>
          <cell r="D45">
            <v>7</v>
          </cell>
          <cell r="E45">
            <v>35</v>
          </cell>
          <cell r="F45">
            <v>1</v>
          </cell>
          <cell r="G45">
            <v>1.85</v>
          </cell>
          <cell r="H45">
            <v>2</v>
          </cell>
          <cell r="I45">
            <v>10</v>
          </cell>
          <cell r="J45">
            <v>0</v>
          </cell>
          <cell r="K45">
            <v>71.84</v>
          </cell>
          <cell r="L45">
            <v>0</v>
          </cell>
          <cell r="M45">
            <v>325</v>
          </cell>
          <cell r="N45">
            <v>166</v>
          </cell>
          <cell r="O45">
            <v>0</v>
          </cell>
          <cell r="P45">
            <v>0</v>
          </cell>
          <cell r="Q45">
            <v>483</v>
          </cell>
          <cell r="R45">
            <v>34.424999999999997</v>
          </cell>
          <cell r="S45">
            <v>200</v>
          </cell>
          <cell r="T45">
            <v>5</v>
          </cell>
          <cell r="U45">
            <v>107</v>
          </cell>
          <cell r="V45">
            <v>0</v>
          </cell>
          <cell r="W45">
            <v>0</v>
          </cell>
          <cell r="X45">
            <v>0</v>
          </cell>
        </row>
        <row r="46">
          <cell r="B46" t="str">
            <v>Goregaon</v>
          </cell>
          <cell r="C46" t="str">
            <v>Goregaon</v>
          </cell>
          <cell r="D46">
            <v>0</v>
          </cell>
          <cell r="E46">
            <v>0</v>
          </cell>
          <cell r="F46">
            <v>0</v>
          </cell>
          <cell r="G46">
            <v>0</v>
          </cell>
          <cell r="H46">
            <v>0</v>
          </cell>
          <cell r="I46">
            <v>0</v>
          </cell>
          <cell r="J46">
            <v>4</v>
          </cell>
          <cell r="K46">
            <v>0</v>
          </cell>
          <cell r="L46">
            <v>188</v>
          </cell>
          <cell r="M46">
            <v>0</v>
          </cell>
          <cell r="N46">
            <v>100</v>
          </cell>
          <cell r="O46">
            <v>167</v>
          </cell>
          <cell r="P46">
            <v>10.02</v>
          </cell>
          <cell r="Q46">
            <v>0</v>
          </cell>
          <cell r="R46">
            <v>0</v>
          </cell>
          <cell r="S46">
            <v>35</v>
          </cell>
          <cell r="T46">
            <v>0.875</v>
          </cell>
          <cell r="U46">
            <v>70</v>
          </cell>
          <cell r="V46">
            <v>0</v>
          </cell>
          <cell r="W46">
            <v>0</v>
          </cell>
          <cell r="X46">
            <v>0</v>
          </cell>
        </row>
        <row r="47">
          <cell r="B47" t="str">
            <v>Hinganghat</v>
          </cell>
          <cell r="C47" t="str">
            <v>Hinganghat</v>
          </cell>
          <cell r="D47">
            <v>5</v>
          </cell>
          <cell r="E47">
            <v>85</v>
          </cell>
          <cell r="F47">
            <v>3</v>
          </cell>
          <cell r="G47">
            <v>5.55</v>
          </cell>
          <cell r="H47">
            <v>4</v>
          </cell>
          <cell r="I47">
            <v>20</v>
          </cell>
          <cell r="J47">
            <v>0</v>
          </cell>
          <cell r="K47">
            <v>36.15</v>
          </cell>
          <cell r="L47">
            <v>0</v>
          </cell>
          <cell r="M47">
            <v>346</v>
          </cell>
          <cell r="N47">
            <v>110</v>
          </cell>
          <cell r="O47">
            <v>0</v>
          </cell>
          <cell r="P47">
            <v>0</v>
          </cell>
          <cell r="Q47">
            <v>358</v>
          </cell>
          <cell r="R47">
            <v>18.140999999999998</v>
          </cell>
          <cell r="S47">
            <v>8</v>
          </cell>
          <cell r="T47">
            <v>0.2</v>
          </cell>
          <cell r="U47">
            <v>4</v>
          </cell>
          <cell r="V47">
            <v>0</v>
          </cell>
          <cell r="W47">
            <v>0</v>
          </cell>
          <cell r="X47">
            <v>0</v>
          </cell>
        </row>
        <row r="48">
          <cell r="B48" t="str">
            <v>Hingoli</v>
          </cell>
          <cell r="C48" t="str">
            <v>Hingoli</v>
          </cell>
          <cell r="D48">
            <v>12</v>
          </cell>
          <cell r="E48">
            <v>60</v>
          </cell>
          <cell r="F48">
            <v>6</v>
          </cell>
          <cell r="G48">
            <v>11.1</v>
          </cell>
          <cell r="H48">
            <v>6</v>
          </cell>
          <cell r="I48">
            <v>30</v>
          </cell>
          <cell r="J48">
            <v>0</v>
          </cell>
          <cell r="K48">
            <v>92</v>
          </cell>
          <cell r="L48">
            <v>0</v>
          </cell>
          <cell r="M48">
            <v>1020</v>
          </cell>
          <cell r="N48">
            <v>350</v>
          </cell>
          <cell r="O48">
            <v>0</v>
          </cell>
          <cell r="P48">
            <v>0</v>
          </cell>
          <cell r="Q48">
            <v>1660</v>
          </cell>
          <cell r="R48">
            <v>106.7</v>
          </cell>
          <cell r="S48">
            <v>100</v>
          </cell>
          <cell r="T48">
            <v>2.5</v>
          </cell>
          <cell r="U48">
            <v>30</v>
          </cell>
          <cell r="V48">
            <v>0</v>
          </cell>
          <cell r="W48">
            <v>78</v>
          </cell>
          <cell r="X48">
            <v>62</v>
          </cell>
        </row>
        <row r="49">
          <cell r="B49" t="str">
            <v>Ichalkaranji</v>
          </cell>
          <cell r="C49" t="str">
            <v>Ichalkaranji</v>
          </cell>
          <cell r="D49">
            <v>0</v>
          </cell>
          <cell r="E49">
            <v>0</v>
          </cell>
          <cell r="F49">
            <v>2</v>
          </cell>
          <cell r="G49">
            <v>3.7</v>
          </cell>
          <cell r="H49">
            <v>3</v>
          </cell>
          <cell r="I49">
            <v>25</v>
          </cell>
          <cell r="J49">
            <v>0</v>
          </cell>
          <cell r="K49">
            <v>13</v>
          </cell>
          <cell r="L49">
            <v>0</v>
          </cell>
          <cell r="M49">
            <v>44.75</v>
          </cell>
          <cell r="N49">
            <v>12</v>
          </cell>
          <cell r="O49">
            <v>0</v>
          </cell>
          <cell r="P49">
            <v>0</v>
          </cell>
          <cell r="Q49">
            <v>169</v>
          </cell>
          <cell r="R49">
            <v>20.654</v>
          </cell>
          <cell r="S49">
            <v>0</v>
          </cell>
          <cell r="T49">
            <v>0</v>
          </cell>
          <cell r="U49">
            <v>0</v>
          </cell>
          <cell r="V49">
            <v>0</v>
          </cell>
          <cell r="W49">
            <v>0</v>
          </cell>
          <cell r="X49">
            <v>0</v>
          </cell>
        </row>
        <row r="50">
          <cell r="B50" t="str">
            <v>Islampur</v>
          </cell>
          <cell r="C50" t="str">
            <v>Islampur</v>
          </cell>
          <cell r="D50">
            <v>6</v>
          </cell>
          <cell r="E50">
            <v>30</v>
          </cell>
          <cell r="F50">
            <v>4</v>
          </cell>
          <cell r="G50">
            <v>10.55</v>
          </cell>
          <cell r="H50">
            <v>3</v>
          </cell>
          <cell r="I50">
            <v>15</v>
          </cell>
          <cell r="J50">
            <v>0</v>
          </cell>
          <cell r="K50">
            <v>49.1</v>
          </cell>
          <cell r="L50">
            <v>0</v>
          </cell>
          <cell r="M50">
            <v>235</v>
          </cell>
          <cell r="N50">
            <v>47</v>
          </cell>
          <cell r="O50">
            <v>0</v>
          </cell>
          <cell r="P50">
            <v>0</v>
          </cell>
          <cell r="Q50">
            <v>361</v>
          </cell>
          <cell r="R50">
            <v>32.305</v>
          </cell>
          <cell r="S50">
            <v>100</v>
          </cell>
          <cell r="T50">
            <v>2.5</v>
          </cell>
          <cell r="U50">
            <v>77</v>
          </cell>
          <cell r="V50">
            <v>11</v>
          </cell>
          <cell r="W50">
            <v>58</v>
          </cell>
          <cell r="X50">
            <v>17</v>
          </cell>
        </row>
        <row r="51">
          <cell r="B51" t="str">
            <v>Jalgaon</v>
          </cell>
          <cell r="C51" t="str">
            <v>Jalgaon</v>
          </cell>
          <cell r="D51">
            <v>5</v>
          </cell>
          <cell r="E51">
            <v>25</v>
          </cell>
          <cell r="F51">
            <v>2</v>
          </cell>
          <cell r="G51">
            <v>3.7</v>
          </cell>
          <cell r="H51">
            <v>3</v>
          </cell>
          <cell r="I51">
            <v>15</v>
          </cell>
          <cell r="J51">
            <v>0</v>
          </cell>
          <cell r="K51">
            <v>81</v>
          </cell>
          <cell r="L51">
            <v>0</v>
          </cell>
          <cell r="M51">
            <v>95</v>
          </cell>
          <cell r="N51">
            <v>110</v>
          </cell>
          <cell r="O51">
            <v>0</v>
          </cell>
          <cell r="P51">
            <v>0</v>
          </cell>
          <cell r="Q51">
            <v>440</v>
          </cell>
          <cell r="R51">
            <v>44</v>
          </cell>
          <cell r="S51">
            <v>120</v>
          </cell>
          <cell r="T51">
            <v>3</v>
          </cell>
          <cell r="U51">
            <v>60</v>
          </cell>
          <cell r="V51">
            <v>0</v>
          </cell>
          <cell r="W51">
            <v>22</v>
          </cell>
          <cell r="X51">
            <v>0</v>
          </cell>
        </row>
        <row r="52">
          <cell r="B52" t="str">
            <v>Jalna-I</v>
          </cell>
          <cell r="C52" t="str">
            <v>Jalna I</v>
          </cell>
          <cell r="D52">
            <v>6</v>
          </cell>
          <cell r="E52">
            <v>30</v>
          </cell>
          <cell r="F52">
            <v>8</v>
          </cell>
          <cell r="G52">
            <v>14.8</v>
          </cell>
          <cell r="H52">
            <v>3</v>
          </cell>
          <cell r="I52">
            <v>15</v>
          </cell>
          <cell r="J52">
            <v>0</v>
          </cell>
          <cell r="K52">
            <v>104</v>
          </cell>
          <cell r="L52">
            <v>0</v>
          </cell>
          <cell r="M52">
            <v>283</v>
          </cell>
          <cell r="N52">
            <v>266</v>
          </cell>
          <cell r="O52">
            <v>0</v>
          </cell>
          <cell r="P52">
            <v>0</v>
          </cell>
          <cell r="Q52">
            <v>550</v>
          </cell>
          <cell r="R52">
            <v>39.978000000000002</v>
          </cell>
          <cell r="S52">
            <v>100</v>
          </cell>
          <cell r="T52">
            <v>2.5</v>
          </cell>
          <cell r="U52">
            <v>62</v>
          </cell>
          <cell r="V52">
            <v>4</v>
          </cell>
          <cell r="W52">
            <v>50</v>
          </cell>
          <cell r="X52">
            <v>0</v>
          </cell>
        </row>
        <row r="53">
          <cell r="B53" t="str">
            <v>Jalna II</v>
          </cell>
          <cell r="C53" t="str">
            <v>Jalna-II</v>
          </cell>
          <cell r="D53">
            <v>8</v>
          </cell>
          <cell r="E53">
            <v>40</v>
          </cell>
          <cell r="F53">
            <v>9</v>
          </cell>
          <cell r="G53">
            <v>22.95</v>
          </cell>
          <cell r="H53">
            <v>2</v>
          </cell>
          <cell r="I53">
            <v>10</v>
          </cell>
          <cell r="J53">
            <v>0</v>
          </cell>
          <cell r="K53">
            <v>81.62</v>
          </cell>
          <cell r="L53">
            <v>0</v>
          </cell>
          <cell r="M53">
            <v>462.13</v>
          </cell>
          <cell r="N53">
            <v>22.8</v>
          </cell>
          <cell r="O53">
            <v>0</v>
          </cell>
          <cell r="P53">
            <v>0</v>
          </cell>
          <cell r="Q53">
            <v>736</v>
          </cell>
          <cell r="R53">
            <v>53.768000000000001</v>
          </cell>
          <cell r="S53">
            <v>100</v>
          </cell>
          <cell r="T53">
            <v>2.5</v>
          </cell>
          <cell r="U53">
            <v>20</v>
          </cell>
          <cell r="V53">
            <v>6</v>
          </cell>
          <cell r="W53">
            <v>30</v>
          </cell>
          <cell r="X53">
            <v>0</v>
          </cell>
        </row>
        <row r="54">
          <cell r="B54" t="str">
            <v>Jaysingpur</v>
          </cell>
          <cell r="C54" t="str">
            <v>Jaysingpur</v>
          </cell>
          <cell r="D54">
            <v>4</v>
          </cell>
          <cell r="E54">
            <v>25</v>
          </cell>
          <cell r="F54">
            <v>12</v>
          </cell>
          <cell r="G54">
            <v>34.799999999999997</v>
          </cell>
          <cell r="H54">
            <v>2</v>
          </cell>
          <cell r="I54">
            <v>10</v>
          </cell>
          <cell r="J54">
            <v>0</v>
          </cell>
          <cell r="K54">
            <v>40.5</v>
          </cell>
          <cell r="L54">
            <v>0</v>
          </cell>
          <cell r="M54">
            <v>365</v>
          </cell>
          <cell r="N54">
            <v>303</v>
          </cell>
          <cell r="O54">
            <v>0</v>
          </cell>
          <cell r="P54">
            <v>0</v>
          </cell>
          <cell r="Q54">
            <v>719</v>
          </cell>
          <cell r="R54">
            <v>49.256</v>
          </cell>
          <cell r="S54">
            <v>100</v>
          </cell>
          <cell r="T54">
            <v>2.5</v>
          </cell>
          <cell r="U54">
            <v>63</v>
          </cell>
          <cell r="V54">
            <v>4</v>
          </cell>
          <cell r="W54">
            <v>6</v>
          </cell>
          <cell r="X54">
            <v>4</v>
          </cell>
        </row>
        <row r="55">
          <cell r="B55" t="str">
            <v>Kalwa</v>
          </cell>
          <cell r="C55" t="str">
            <v>Kalwa</v>
          </cell>
          <cell r="D55">
            <v>0</v>
          </cell>
          <cell r="E55">
            <v>0</v>
          </cell>
          <cell r="F55">
            <v>0</v>
          </cell>
          <cell r="G55">
            <v>0</v>
          </cell>
          <cell r="H55">
            <v>0</v>
          </cell>
          <cell r="I55">
            <v>0</v>
          </cell>
          <cell r="J55">
            <v>1</v>
          </cell>
          <cell r="K55">
            <v>0</v>
          </cell>
          <cell r="L55">
            <v>30.46</v>
          </cell>
          <cell r="M55">
            <v>2.15</v>
          </cell>
          <cell r="N55">
            <v>14.7</v>
          </cell>
          <cell r="O55">
            <v>29</v>
          </cell>
          <cell r="P55">
            <v>18.27</v>
          </cell>
          <cell r="Q55">
            <v>0</v>
          </cell>
          <cell r="R55">
            <v>0</v>
          </cell>
          <cell r="S55">
            <v>0</v>
          </cell>
          <cell r="T55">
            <v>0</v>
          </cell>
          <cell r="U55">
            <v>0</v>
          </cell>
          <cell r="V55">
            <v>0</v>
          </cell>
          <cell r="W55">
            <v>0</v>
          </cell>
          <cell r="X55">
            <v>0</v>
          </cell>
        </row>
        <row r="56">
          <cell r="B56" t="str">
            <v>Kalyan R</v>
          </cell>
          <cell r="C56" t="str">
            <v>Kalyan ( R )</v>
          </cell>
          <cell r="D56">
            <v>0</v>
          </cell>
          <cell r="E56">
            <v>0</v>
          </cell>
          <cell r="F56">
            <v>0</v>
          </cell>
          <cell r="G56">
            <v>0</v>
          </cell>
          <cell r="H56">
            <v>0</v>
          </cell>
          <cell r="I56">
            <v>0</v>
          </cell>
          <cell r="J56">
            <v>4</v>
          </cell>
          <cell r="K56">
            <v>0</v>
          </cell>
          <cell r="L56">
            <v>173</v>
          </cell>
          <cell r="M56">
            <v>0</v>
          </cell>
          <cell r="N56">
            <v>39</v>
          </cell>
          <cell r="O56">
            <v>217</v>
          </cell>
          <cell r="P56">
            <v>37.44</v>
          </cell>
          <cell r="Q56">
            <v>0</v>
          </cell>
          <cell r="R56">
            <v>0</v>
          </cell>
          <cell r="S56">
            <v>100</v>
          </cell>
          <cell r="T56">
            <v>2.5</v>
          </cell>
          <cell r="U56">
            <v>17</v>
          </cell>
          <cell r="V56">
            <v>4</v>
          </cell>
          <cell r="W56">
            <v>6</v>
          </cell>
          <cell r="X56">
            <v>0</v>
          </cell>
        </row>
        <row r="57">
          <cell r="B57" t="str">
            <v>Kalyan East</v>
          </cell>
          <cell r="C57" t="str">
            <v>Kalyan East</v>
          </cell>
          <cell r="D57">
            <v>0</v>
          </cell>
          <cell r="E57">
            <v>0</v>
          </cell>
          <cell r="F57">
            <v>0</v>
          </cell>
          <cell r="G57">
            <v>0</v>
          </cell>
          <cell r="H57">
            <v>0</v>
          </cell>
          <cell r="I57">
            <v>0</v>
          </cell>
          <cell r="J57">
            <v>1</v>
          </cell>
          <cell r="K57">
            <v>0</v>
          </cell>
          <cell r="L57">
            <v>8</v>
          </cell>
          <cell r="M57">
            <v>0</v>
          </cell>
          <cell r="N57">
            <v>9</v>
          </cell>
          <cell r="O57">
            <v>12</v>
          </cell>
          <cell r="P57">
            <v>5.04</v>
          </cell>
          <cell r="Q57">
            <v>0</v>
          </cell>
          <cell r="R57">
            <v>0</v>
          </cell>
          <cell r="S57">
            <v>63</v>
          </cell>
          <cell r="T57">
            <v>1.575</v>
          </cell>
          <cell r="U57">
            <v>8</v>
          </cell>
          <cell r="V57">
            <v>0</v>
          </cell>
          <cell r="W57">
            <v>12</v>
          </cell>
          <cell r="X57">
            <v>0</v>
          </cell>
        </row>
        <row r="58">
          <cell r="B58" t="str">
            <v>Kankavali</v>
          </cell>
          <cell r="C58" t="str">
            <v>Kankavali</v>
          </cell>
          <cell r="D58">
            <v>3</v>
          </cell>
          <cell r="E58">
            <v>15</v>
          </cell>
          <cell r="F58">
            <v>1</v>
          </cell>
          <cell r="G58">
            <v>1.85</v>
          </cell>
          <cell r="H58">
            <v>2</v>
          </cell>
          <cell r="I58">
            <v>10</v>
          </cell>
          <cell r="J58">
            <v>0</v>
          </cell>
          <cell r="K58">
            <v>63</v>
          </cell>
          <cell r="L58">
            <v>0</v>
          </cell>
          <cell r="M58">
            <v>186</v>
          </cell>
          <cell r="N58">
            <v>76</v>
          </cell>
          <cell r="O58">
            <v>0</v>
          </cell>
          <cell r="P58">
            <v>0</v>
          </cell>
          <cell r="Q58">
            <v>124</v>
          </cell>
          <cell r="R58">
            <v>11.18</v>
          </cell>
          <cell r="S58">
            <v>74</v>
          </cell>
          <cell r="T58">
            <v>1.85</v>
          </cell>
          <cell r="U58">
            <v>74</v>
          </cell>
          <cell r="V58">
            <v>10</v>
          </cell>
          <cell r="W58">
            <v>70</v>
          </cell>
          <cell r="X58">
            <v>12</v>
          </cell>
        </row>
        <row r="59">
          <cell r="B59" t="str">
            <v>Kannad</v>
          </cell>
          <cell r="C59" t="str">
            <v>Kannad</v>
          </cell>
          <cell r="D59">
            <v>14</v>
          </cell>
          <cell r="E59">
            <v>70</v>
          </cell>
          <cell r="F59">
            <v>6</v>
          </cell>
          <cell r="G59">
            <v>11.1</v>
          </cell>
          <cell r="H59">
            <v>11</v>
          </cell>
          <cell r="I59">
            <v>55</v>
          </cell>
          <cell r="J59">
            <v>0</v>
          </cell>
          <cell r="K59">
            <v>145.5</v>
          </cell>
          <cell r="L59">
            <v>0</v>
          </cell>
          <cell r="M59">
            <v>650</v>
          </cell>
          <cell r="N59">
            <v>84</v>
          </cell>
          <cell r="O59">
            <v>0</v>
          </cell>
          <cell r="P59">
            <v>0</v>
          </cell>
          <cell r="Q59">
            <v>675</v>
          </cell>
          <cell r="R59">
            <v>41.5</v>
          </cell>
          <cell r="S59">
            <v>0</v>
          </cell>
          <cell r="T59">
            <v>0</v>
          </cell>
          <cell r="U59">
            <v>0</v>
          </cell>
          <cell r="V59">
            <v>4</v>
          </cell>
          <cell r="W59">
            <v>33</v>
          </cell>
          <cell r="X59">
            <v>0</v>
          </cell>
        </row>
        <row r="60">
          <cell r="B60" t="str">
            <v>Karad</v>
          </cell>
          <cell r="C60" t="str">
            <v>Karad</v>
          </cell>
          <cell r="D60">
            <v>2</v>
          </cell>
          <cell r="E60">
            <v>10</v>
          </cell>
          <cell r="F60">
            <v>5</v>
          </cell>
          <cell r="G60">
            <v>9.25</v>
          </cell>
          <cell r="H60">
            <v>3</v>
          </cell>
          <cell r="I60">
            <v>15</v>
          </cell>
          <cell r="J60">
            <v>0</v>
          </cell>
          <cell r="K60">
            <v>20</v>
          </cell>
          <cell r="L60">
            <v>100</v>
          </cell>
          <cell r="M60">
            <v>373</v>
          </cell>
          <cell r="N60">
            <v>144</v>
          </cell>
          <cell r="O60">
            <v>238</v>
          </cell>
          <cell r="P60">
            <v>16.559999999999999</v>
          </cell>
          <cell r="Q60">
            <v>430</v>
          </cell>
          <cell r="R60">
            <v>35.963000000000001</v>
          </cell>
          <cell r="S60">
            <v>60</v>
          </cell>
          <cell r="T60">
            <v>1.5</v>
          </cell>
          <cell r="U60">
            <v>70</v>
          </cell>
          <cell r="V60">
            <v>9</v>
          </cell>
          <cell r="W60">
            <v>20</v>
          </cell>
          <cell r="X60">
            <v>0</v>
          </cell>
        </row>
        <row r="61">
          <cell r="B61" t="str">
            <v>Karjat</v>
          </cell>
          <cell r="C61" t="str">
            <v>Karjat</v>
          </cell>
          <cell r="D61">
            <v>7</v>
          </cell>
          <cell r="E61">
            <v>40</v>
          </cell>
          <cell r="F61">
            <v>0</v>
          </cell>
          <cell r="G61">
            <v>0</v>
          </cell>
          <cell r="H61">
            <v>3</v>
          </cell>
          <cell r="I61">
            <v>15</v>
          </cell>
          <cell r="J61">
            <v>0</v>
          </cell>
          <cell r="K61">
            <v>48</v>
          </cell>
          <cell r="L61">
            <v>4</v>
          </cell>
          <cell r="M61">
            <v>316.87</v>
          </cell>
          <cell r="N61">
            <v>355</v>
          </cell>
          <cell r="O61">
            <v>6</v>
          </cell>
          <cell r="P61">
            <v>0.15</v>
          </cell>
          <cell r="Q61">
            <v>1390</v>
          </cell>
          <cell r="R61">
            <v>98.3</v>
          </cell>
          <cell r="S61">
            <v>100</v>
          </cell>
          <cell r="T61">
            <v>2.5</v>
          </cell>
          <cell r="U61">
            <v>55</v>
          </cell>
          <cell r="V61">
            <v>34</v>
          </cell>
          <cell r="W61">
            <v>16</v>
          </cell>
          <cell r="X61">
            <v>0</v>
          </cell>
        </row>
        <row r="62">
          <cell r="B62" t="str">
            <v>Katol</v>
          </cell>
          <cell r="C62" t="str">
            <v>Katol</v>
          </cell>
          <cell r="D62">
            <v>5</v>
          </cell>
          <cell r="E62">
            <v>25</v>
          </cell>
          <cell r="F62">
            <v>1</v>
          </cell>
          <cell r="G62">
            <v>1.85</v>
          </cell>
          <cell r="H62">
            <v>1</v>
          </cell>
          <cell r="I62">
            <v>5</v>
          </cell>
          <cell r="J62">
            <v>0</v>
          </cell>
          <cell r="K62">
            <v>88.5</v>
          </cell>
          <cell r="L62">
            <v>0</v>
          </cell>
          <cell r="M62">
            <v>745.5</v>
          </cell>
          <cell r="N62">
            <v>128</v>
          </cell>
          <cell r="O62">
            <v>0</v>
          </cell>
          <cell r="P62">
            <v>0</v>
          </cell>
          <cell r="Q62">
            <v>536</v>
          </cell>
          <cell r="R62">
            <v>35.213999999999999</v>
          </cell>
          <cell r="S62">
            <v>100</v>
          </cell>
          <cell r="T62">
            <v>2.5</v>
          </cell>
          <cell r="U62">
            <v>50</v>
          </cell>
          <cell r="V62">
            <v>5</v>
          </cell>
          <cell r="W62">
            <v>0</v>
          </cell>
          <cell r="X62">
            <v>0</v>
          </cell>
        </row>
        <row r="63">
          <cell r="B63" t="str">
            <v>Kedgaon</v>
          </cell>
          <cell r="C63" t="str">
            <v>Kedgaon</v>
          </cell>
          <cell r="D63">
            <v>5</v>
          </cell>
          <cell r="E63">
            <v>25</v>
          </cell>
          <cell r="F63">
            <v>2</v>
          </cell>
          <cell r="G63">
            <v>10</v>
          </cell>
          <cell r="H63">
            <v>3</v>
          </cell>
          <cell r="I63">
            <v>15</v>
          </cell>
          <cell r="J63">
            <v>0</v>
          </cell>
          <cell r="K63">
            <v>98</v>
          </cell>
          <cell r="L63">
            <v>170</v>
          </cell>
          <cell r="M63">
            <v>92</v>
          </cell>
          <cell r="N63">
            <v>52</v>
          </cell>
          <cell r="O63">
            <v>812</v>
          </cell>
          <cell r="P63">
            <v>67.040000000000006</v>
          </cell>
          <cell r="Q63">
            <v>402</v>
          </cell>
          <cell r="R63">
            <v>35.686</v>
          </cell>
          <cell r="S63">
            <v>100</v>
          </cell>
          <cell r="T63">
            <v>2.5</v>
          </cell>
          <cell r="U63">
            <v>25</v>
          </cell>
          <cell r="V63">
            <v>6</v>
          </cell>
          <cell r="W63">
            <v>0</v>
          </cell>
          <cell r="X63">
            <v>0</v>
          </cell>
        </row>
        <row r="64">
          <cell r="B64" t="str">
            <v>Khamgaon</v>
          </cell>
          <cell r="C64" t="str">
            <v>Khamgaon</v>
          </cell>
          <cell r="D64">
            <v>7</v>
          </cell>
          <cell r="E64">
            <v>35</v>
          </cell>
          <cell r="F64">
            <v>7</v>
          </cell>
          <cell r="G64">
            <v>12.95</v>
          </cell>
          <cell r="H64">
            <v>7</v>
          </cell>
          <cell r="I64">
            <v>35</v>
          </cell>
          <cell r="J64">
            <v>0</v>
          </cell>
          <cell r="K64">
            <v>184</v>
          </cell>
          <cell r="L64">
            <v>0</v>
          </cell>
          <cell r="M64">
            <v>975</v>
          </cell>
          <cell r="N64">
            <v>700</v>
          </cell>
          <cell r="O64">
            <v>0</v>
          </cell>
          <cell r="P64">
            <v>0</v>
          </cell>
          <cell r="Q64">
            <v>1308</v>
          </cell>
          <cell r="R64">
            <v>105.989</v>
          </cell>
          <cell r="S64">
            <v>0</v>
          </cell>
          <cell r="T64">
            <v>0</v>
          </cell>
          <cell r="U64">
            <v>0</v>
          </cell>
          <cell r="V64">
            <v>6</v>
          </cell>
          <cell r="W64">
            <v>78</v>
          </cell>
          <cell r="X64">
            <v>3</v>
          </cell>
        </row>
        <row r="65">
          <cell r="B65" t="str">
            <v>Kolhapur Rural I</v>
          </cell>
          <cell r="C65" t="str">
            <v>Kolhapur R-I</v>
          </cell>
          <cell r="D65">
            <v>6</v>
          </cell>
          <cell r="E65">
            <v>30</v>
          </cell>
          <cell r="F65">
            <v>8</v>
          </cell>
          <cell r="G65">
            <v>21.1</v>
          </cell>
          <cell r="H65">
            <v>2</v>
          </cell>
          <cell r="I65">
            <v>10</v>
          </cell>
          <cell r="J65">
            <v>0</v>
          </cell>
          <cell r="K65">
            <v>111</v>
          </cell>
          <cell r="L65">
            <v>0</v>
          </cell>
          <cell r="M65">
            <v>389.5</v>
          </cell>
          <cell r="N65">
            <v>75</v>
          </cell>
          <cell r="O65">
            <v>0</v>
          </cell>
          <cell r="P65">
            <v>0</v>
          </cell>
          <cell r="Q65">
            <v>348</v>
          </cell>
          <cell r="R65">
            <v>28.954000000000001</v>
          </cell>
          <cell r="S65">
            <v>0</v>
          </cell>
          <cell r="T65">
            <v>0</v>
          </cell>
          <cell r="U65">
            <v>0</v>
          </cell>
          <cell r="V65">
            <v>6</v>
          </cell>
          <cell r="W65">
            <v>10</v>
          </cell>
          <cell r="X65">
            <v>0</v>
          </cell>
        </row>
        <row r="66">
          <cell r="B66" t="str">
            <v>Kolhapur R II</v>
          </cell>
          <cell r="C66" t="str">
            <v>Kolhapur R-II</v>
          </cell>
          <cell r="D66">
            <v>8</v>
          </cell>
          <cell r="E66">
            <v>45</v>
          </cell>
          <cell r="F66">
            <v>5</v>
          </cell>
          <cell r="G66">
            <v>9.25</v>
          </cell>
          <cell r="H66">
            <v>3</v>
          </cell>
          <cell r="I66">
            <v>15</v>
          </cell>
          <cell r="J66">
            <v>0</v>
          </cell>
          <cell r="K66">
            <v>60.6</v>
          </cell>
          <cell r="L66">
            <v>0</v>
          </cell>
          <cell r="M66">
            <v>218</v>
          </cell>
          <cell r="N66">
            <v>55.44</v>
          </cell>
          <cell r="O66">
            <v>0</v>
          </cell>
          <cell r="P66">
            <v>0</v>
          </cell>
          <cell r="Q66">
            <v>308</v>
          </cell>
          <cell r="R66">
            <v>23.77</v>
          </cell>
          <cell r="S66">
            <v>85</v>
          </cell>
          <cell r="T66">
            <v>2.125</v>
          </cell>
          <cell r="U66">
            <v>51</v>
          </cell>
          <cell r="V66">
            <v>14</v>
          </cell>
          <cell r="W66">
            <v>32</v>
          </cell>
          <cell r="X66">
            <v>1</v>
          </cell>
        </row>
        <row r="67">
          <cell r="B67" t="str">
            <v>Kolhapur Urban</v>
          </cell>
          <cell r="C67" t="str">
            <v>Kolhapur -U</v>
          </cell>
          <cell r="D67">
            <v>2</v>
          </cell>
          <cell r="E67">
            <v>10</v>
          </cell>
          <cell r="F67">
            <v>4</v>
          </cell>
          <cell r="G67">
            <v>20</v>
          </cell>
          <cell r="H67">
            <v>1</v>
          </cell>
          <cell r="I67">
            <v>5</v>
          </cell>
          <cell r="J67">
            <v>0</v>
          </cell>
          <cell r="K67">
            <v>33</v>
          </cell>
          <cell r="L67">
            <v>0</v>
          </cell>
          <cell r="M67">
            <v>168.81</v>
          </cell>
          <cell r="N67">
            <v>61.72</v>
          </cell>
          <cell r="O67">
            <v>0</v>
          </cell>
          <cell r="P67">
            <v>0</v>
          </cell>
          <cell r="Q67">
            <v>266</v>
          </cell>
          <cell r="R67">
            <v>24.49</v>
          </cell>
          <cell r="S67">
            <v>5</v>
          </cell>
          <cell r="T67">
            <v>0.125</v>
          </cell>
          <cell r="U67">
            <v>2</v>
          </cell>
          <cell r="V67">
            <v>4</v>
          </cell>
          <cell r="W67">
            <v>4</v>
          </cell>
          <cell r="X67">
            <v>0</v>
          </cell>
        </row>
        <row r="68">
          <cell r="B68" t="str">
            <v>Kothrud</v>
          </cell>
          <cell r="C68" t="str">
            <v>Kothrud</v>
          </cell>
          <cell r="D68">
            <v>0</v>
          </cell>
          <cell r="E68">
            <v>0</v>
          </cell>
          <cell r="F68">
            <v>0</v>
          </cell>
          <cell r="G68">
            <v>0</v>
          </cell>
          <cell r="H68">
            <v>0</v>
          </cell>
          <cell r="I68">
            <v>0</v>
          </cell>
          <cell r="J68">
            <v>0</v>
          </cell>
          <cell r="K68">
            <v>0</v>
          </cell>
          <cell r="L68">
            <v>27.9</v>
          </cell>
          <cell r="M68">
            <v>42.2</v>
          </cell>
          <cell r="N68">
            <v>14</v>
          </cell>
          <cell r="O68">
            <v>17</v>
          </cell>
          <cell r="P68">
            <v>3.99</v>
          </cell>
          <cell r="Q68">
            <v>47</v>
          </cell>
          <cell r="R68">
            <v>15.35</v>
          </cell>
          <cell r="S68">
            <v>0</v>
          </cell>
          <cell r="T68">
            <v>0</v>
          </cell>
          <cell r="U68">
            <v>0</v>
          </cell>
          <cell r="V68">
            <v>4</v>
          </cell>
          <cell r="W68">
            <v>0</v>
          </cell>
          <cell r="X68">
            <v>1</v>
          </cell>
        </row>
        <row r="69">
          <cell r="B69" t="str">
            <v>Kudal</v>
          </cell>
          <cell r="C69" t="str">
            <v>Kudal</v>
          </cell>
          <cell r="D69">
            <v>0</v>
          </cell>
          <cell r="E69">
            <v>0</v>
          </cell>
          <cell r="F69">
            <v>0</v>
          </cell>
          <cell r="G69">
            <v>0</v>
          </cell>
          <cell r="H69">
            <v>3</v>
          </cell>
          <cell r="I69">
            <v>15</v>
          </cell>
          <cell r="J69">
            <v>0</v>
          </cell>
          <cell r="K69">
            <v>31</v>
          </cell>
          <cell r="L69">
            <v>0</v>
          </cell>
          <cell r="M69">
            <v>86</v>
          </cell>
          <cell r="N69">
            <v>65.599999999999994</v>
          </cell>
          <cell r="O69">
            <v>0</v>
          </cell>
          <cell r="P69">
            <v>0</v>
          </cell>
          <cell r="Q69">
            <v>96</v>
          </cell>
          <cell r="R69">
            <v>7.343</v>
          </cell>
          <cell r="S69">
            <v>100</v>
          </cell>
          <cell r="T69">
            <v>2.5</v>
          </cell>
          <cell r="U69">
            <v>100</v>
          </cell>
          <cell r="V69">
            <v>12</v>
          </cell>
          <cell r="W69">
            <v>0</v>
          </cell>
          <cell r="X69">
            <v>0</v>
          </cell>
        </row>
        <row r="70">
          <cell r="B70" t="str">
            <v>Latur</v>
          </cell>
          <cell r="C70" t="str">
            <v>Latur</v>
          </cell>
          <cell r="D70">
            <v>7</v>
          </cell>
          <cell r="E70">
            <v>35</v>
          </cell>
          <cell r="F70">
            <v>7</v>
          </cell>
          <cell r="G70">
            <v>16.100000000000001</v>
          </cell>
          <cell r="H70">
            <v>7</v>
          </cell>
          <cell r="I70">
            <v>35</v>
          </cell>
          <cell r="J70">
            <v>0</v>
          </cell>
          <cell r="K70">
            <v>36.299999999999997</v>
          </cell>
          <cell r="L70">
            <v>0</v>
          </cell>
          <cell r="M70">
            <v>316</v>
          </cell>
          <cell r="N70">
            <v>248</v>
          </cell>
          <cell r="O70">
            <v>0</v>
          </cell>
          <cell r="P70">
            <v>0</v>
          </cell>
          <cell r="Q70">
            <v>495</v>
          </cell>
          <cell r="R70">
            <v>35.101999999999997</v>
          </cell>
          <cell r="S70">
            <v>0</v>
          </cell>
          <cell r="T70">
            <v>0</v>
          </cell>
          <cell r="U70">
            <v>0</v>
          </cell>
          <cell r="V70">
            <v>7</v>
          </cell>
          <cell r="W70">
            <v>32</v>
          </cell>
          <cell r="X70">
            <v>2</v>
          </cell>
        </row>
        <row r="71">
          <cell r="B71" t="str">
            <v>Malegaon Rural</v>
          </cell>
          <cell r="C71" t="str">
            <v>Malegaon -R</v>
          </cell>
          <cell r="D71">
            <v>5</v>
          </cell>
          <cell r="E71">
            <v>25</v>
          </cell>
          <cell r="F71">
            <v>1</v>
          </cell>
          <cell r="G71">
            <v>1.85</v>
          </cell>
          <cell r="H71">
            <v>3</v>
          </cell>
          <cell r="I71">
            <v>15</v>
          </cell>
          <cell r="J71">
            <v>0</v>
          </cell>
          <cell r="K71">
            <v>50</v>
          </cell>
          <cell r="L71">
            <v>0</v>
          </cell>
          <cell r="M71">
            <v>1420</v>
          </cell>
          <cell r="N71">
            <v>585</v>
          </cell>
          <cell r="O71">
            <v>0</v>
          </cell>
          <cell r="P71">
            <v>0</v>
          </cell>
          <cell r="Q71">
            <v>1420</v>
          </cell>
          <cell r="R71">
            <v>104.26</v>
          </cell>
          <cell r="S71">
            <v>0</v>
          </cell>
          <cell r="T71">
            <v>0</v>
          </cell>
          <cell r="U71">
            <v>0</v>
          </cell>
          <cell r="V71">
            <v>20</v>
          </cell>
          <cell r="W71">
            <v>66</v>
          </cell>
          <cell r="X71">
            <v>0</v>
          </cell>
        </row>
        <row r="72">
          <cell r="B72" t="str">
            <v>Malegaon UCR</v>
          </cell>
          <cell r="C72" t="str">
            <v>Malegaon -UCR</v>
          </cell>
          <cell r="D72">
            <v>6</v>
          </cell>
          <cell r="E72">
            <v>35</v>
          </cell>
          <cell r="F72">
            <v>4</v>
          </cell>
          <cell r="G72">
            <v>13.7</v>
          </cell>
          <cell r="H72">
            <v>3</v>
          </cell>
          <cell r="I72">
            <v>25</v>
          </cell>
          <cell r="J72">
            <v>0</v>
          </cell>
          <cell r="K72">
            <v>72.2</v>
          </cell>
          <cell r="L72">
            <v>0</v>
          </cell>
          <cell r="M72">
            <v>380</v>
          </cell>
          <cell r="N72">
            <v>150</v>
          </cell>
          <cell r="O72">
            <v>0</v>
          </cell>
          <cell r="P72">
            <v>0</v>
          </cell>
          <cell r="Q72">
            <v>760</v>
          </cell>
          <cell r="R72">
            <v>71.05</v>
          </cell>
          <cell r="S72">
            <v>200</v>
          </cell>
          <cell r="T72">
            <v>5</v>
          </cell>
          <cell r="U72">
            <v>50</v>
          </cell>
          <cell r="V72">
            <v>9</v>
          </cell>
          <cell r="W72">
            <v>0</v>
          </cell>
          <cell r="X72">
            <v>0</v>
          </cell>
        </row>
        <row r="73">
          <cell r="B73" t="str">
            <v>Malkapur</v>
          </cell>
          <cell r="C73" t="str">
            <v>Malkapur</v>
          </cell>
          <cell r="D73">
            <v>7</v>
          </cell>
          <cell r="E73">
            <v>35</v>
          </cell>
          <cell r="F73">
            <v>4</v>
          </cell>
          <cell r="G73">
            <v>7.4</v>
          </cell>
          <cell r="H73">
            <v>12</v>
          </cell>
          <cell r="I73">
            <v>60</v>
          </cell>
          <cell r="J73">
            <v>0</v>
          </cell>
          <cell r="K73">
            <v>199.5</v>
          </cell>
          <cell r="L73">
            <v>0</v>
          </cell>
          <cell r="M73">
            <v>855</v>
          </cell>
          <cell r="N73">
            <v>918</v>
          </cell>
          <cell r="O73">
            <v>0</v>
          </cell>
          <cell r="P73">
            <v>0</v>
          </cell>
          <cell r="Q73">
            <v>1039</v>
          </cell>
          <cell r="R73">
            <v>73.078999999999994</v>
          </cell>
          <cell r="S73">
            <v>0</v>
          </cell>
          <cell r="T73">
            <v>0</v>
          </cell>
          <cell r="U73">
            <v>0</v>
          </cell>
          <cell r="V73">
            <v>25</v>
          </cell>
          <cell r="W73">
            <v>2</v>
          </cell>
          <cell r="X73">
            <v>8</v>
          </cell>
        </row>
        <row r="74">
          <cell r="B74" t="str">
            <v>Manchar</v>
          </cell>
          <cell r="C74" t="str">
            <v>Manchar</v>
          </cell>
          <cell r="D74">
            <v>7</v>
          </cell>
          <cell r="E74">
            <v>35</v>
          </cell>
          <cell r="F74">
            <v>8</v>
          </cell>
          <cell r="G74">
            <v>30.55</v>
          </cell>
          <cell r="H74">
            <v>1</v>
          </cell>
          <cell r="I74">
            <v>5</v>
          </cell>
          <cell r="J74">
            <v>0</v>
          </cell>
          <cell r="K74">
            <v>102</v>
          </cell>
          <cell r="L74">
            <v>0</v>
          </cell>
          <cell r="M74">
            <v>151.9</v>
          </cell>
          <cell r="N74">
            <v>0</v>
          </cell>
          <cell r="O74">
            <v>0</v>
          </cell>
          <cell r="P74">
            <v>0</v>
          </cell>
          <cell r="Q74">
            <v>283</v>
          </cell>
          <cell r="R74">
            <v>15.88</v>
          </cell>
          <cell r="S74">
            <v>0</v>
          </cell>
          <cell r="T74">
            <v>0</v>
          </cell>
          <cell r="U74">
            <v>0</v>
          </cell>
          <cell r="V74">
            <v>15</v>
          </cell>
          <cell r="W74">
            <v>46</v>
          </cell>
          <cell r="X74">
            <v>0</v>
          </cell>
        </row>
        <row r="75">
          <cell r="B75" t="str">
            <v>MIDC Nagpur</v>
          </cell>
          <cell r="C75" t="str">
            <v>MIDC Nagpur</v>
          </cell>
          <cell r="D75">
            <v>2</v>
          </cell>
          <cell r="E75">
            <v>10</v>
          </cell>
          <cell r="F75">
            <v>0</v>
          </cell>
          <cell r="G75">
            <v>0</v>
          </cell>
          <cell r="H75">
            <v>0</v>
          </cell>
          <cell r="I75">
            <v>0</v>
          </cell>
          <cell r="J75">
            <v>0</v>
          </cell>
          <cell r="K75">
            <v>12</v>
          </cell>
          <cell r="L75">
            <v>0</v>
          </cell>
          <cell r="M75">
            <v>28.5</v>
          </cell>
          <cell r="N75">
            <v>10</v>
          </cell>
          <cell r="O75">
            <v>0</v>
          </cell>
          <cell r="P75">
            <v>0</v>
          </cell>
          <cell r="Q75">
            <v>79</v>
          </cell>
          <cell r="R75">
            <v>21.204999999999998</v>
          </cell>
          <cell r="S75">
            <v>26</v>
          </cell>
          <cell r="T75">
            <v>0.65</v>
          </cell>
          <cell r="U75">
            <v>2</v>
          </cell>
          <cell r="V75">
            <v>2</v>
          </cell>
          <cell r="W75">
            <v>0</v>
          </cell>
          <cell r="X75">
            <v>0</v>
          </cell>
        </row>
        <row r="76">
          <cell r="B76" t="str">
            <v>Morshi</v>
          </cell>
          <cell r="C76" t="str">
            <v>Morshi</v>
          </cell>
          <cell r="D76">
            <v>3</v>
          </cell>
          <cell r="E76">
            <v>15</v>
          </cell>
          <cell r="F76">
            <v>6</v>
          </cell>
          <cell r="G76">
            <v>11.1</v>
          </cell>
          <cell r="H76">
            <v>3</v>
          </cell>
          <cell r="I76">
            <v>15</v>
          </cell>
          <cell r="J76">
            <v>0</v>
          </cell>
          <cell r="K76">
            <v>35</v>
          </cell>
          <cell r="L76">
            <v>0</v>
          </cell>
          <cell r="M76">
            <v>730</v>
          </cell>
          <cell r="N76">
            <v>76</v>
          </cell>
          <cell r="O76">
            <v>0</v>
          </cell>
          <cell r="P76">
            <v>0</v>
          </cell>
          <cell r="Q76">
            <v>946</v>
          </cell>
          <cell r="R76">
            <v>62.04</v>
          </cell>
          <cell r="S76">
            <v>100</v>
          </cell>
          <cell r="T76">
            <v>2.5</v>
          </cell>
          <cell r="U76">
            <v>60</v>
          </cell>
          <cell r="V76">
            <v>3</v>
          </cell>
          <cell r="W76">
            <v>33</v>
          </cell>
          <cell r="X76">
            <v>2</v>
          </cell>
        </row>
        <row r="77">
          <cell r="B77" t="str">
            <v xml:space="preserve">Mulshi </v>
          </cell>
          <cell r="C77" t="str">
            <v>Mulshi</v>
          </cell>
          <cell r="D77">
            <v>1</v>
          </cell>
          <cell r="E77">
            <v>10</v>
          </cell>
          <cell r="F77">
            <v>0</v>
          </cell>
          <cell r="G77">
            <v>0</v>
          </cell>
          <cell r="H77">
            <v>3</v>
          </cell>
          <cell r="I77">
            <v>30</v>
          </cell>
          <cell r="J77">
            <v>0</v>
          </cell>
          <cell r="K77">
            <v>33</v>
          </cell>
          <cell r="L77">
            <v>576.49</v>
          </cell>
          <cell r="M77">
            <v>5</v>
          </cell>
          <cell r="N77">
            <v>504</v>
          </cell>
          <cell r="O77">
            <v>722</v>
          </cell>
          <cell r="P77">
            <v>70.06</v>
          </cell>
          <cell r="Q77">
            <v>16</v>
          </cell>
          <cell r="R77">
            <v>1.304</v>
          </cell>
          <cell r="S77">
            <v>105</v>
          </cell>
          <cell r="T77">
            <v>2.625</v>
          </cell>
          <cell r="U77">
            <v>200</v>
          </cell>
          <cell r="V77">
            <v>0</v>
          </cell>
          <cell r="W77">
            <v>4</v>
          </cell>
          <cell r="X77">
            <v>0</v>
          </cell>
        </row>
        <row r="78">
          <cell r="B78" t="str">
            <v>Nagar Road</v>
          </cell>
          <cell r="C78" t="str">
            <v>Nagar Road</v>
          </cell>
          <cell r="D78">
            <v>1</v>
          </cell>
          <cell r="E78">
            <v>10</v>
          </cell>
          <cell r="F78">
            <v>0</v>
          </cell>
          <cell r="G78">
            <v>0</v>
          </cell>
          <cell r="H78">
            <v>1</v>
          </cell>
          <cell r="I78">
            <v>10</v>
          </cell>
          <cell r="J78">
            <v>1</v>
          </cell>
          <cell r="K78">
            <v>18</v>
          </cell>
          <cell r="L78">
            <v>59.5</v>
          </cell>
          <cell r="M78">
            <v>84.8</v>
          </cell>
          <cell r="N78">
            <v>12</v>
          </cell>
          <cell r="O78">
            <v>37</v>
          </cell>
          <cell r="P78">
            <v>7.55</v>
          </cell>
          <cell r="Q78">
            <v>97</v>
          </cell>
          <cell r="R78">
            <v>15.52</v>
          </cell>
          <cell r="S78">
            <v>182</v>
          </cell>
          <cell r="T78">
            <v>4.55</v>
          </cell>
          <cell r="U78">
            <v>11.34</v>
          </cell>
          <cell r="V78">
            <v>8</v>
          </cell>
          <cell r="W78">
            <v>0</v>
          </cell>
          <cell r="X78">
            <v>0</v>
          </cell>
        </row>
        <row r="79">
          <cell r="B79" t="str">
            <v>Nagpur -I</v>
          </cell>
          <cell r="C79" t="str">
            <v>Nagpur I</v>
          </cell>
          <cell r="D79">
            <v>4</v>
          </cell>
          <cell r="E79">
            <v>20</v>
          </cell>
          <cell r="F79">
            <v>2</v>
          </cell>
          <cell r="G79">
            <v>3.7</v>
          </cell>
          <cell r="H79">
            <v>2</v>
          </cell>
          <cell r="I79">
            <v>10</v>
          </cell>
          <cell r="J79">
            <v>0</v>
          </cell>
          <cell r="K79">
            <v>131</v>
          </cell>
          <cell r="L79">
            <v>0</v>
          </cell>
          <cell r="M79">
            <v>612</v>
          </cell>
          <cell r="N79">
            <v>190</v>
          </cell>
          <cell r="O79">
            <v>0</v>
          </cell>
          <cell r="P79">
            <v>0</v>
          </cell>
          <cell r="Q79">
            <v>593</v>
          </cell>
          <cell r="R79">
            <v>42.279000000000003</v>
          </cell>
          <cell r="S79">
            <v>100</v>
          </cell>
          <cell r="T79">
            <v>2.5</v>
          </cell>
          <cell r="U79">
            <v>20</v>
          </cell>
          <cell r="V79">
            <v>0</v>
          </cell>
          <cell r="W79">
            <v>16</v>
          </cell>
          <cell r="X79">
            <v>0</v>
          </cell>
        </row>
        <row r="80">
          <cell r="B80" t="str">
            <v>Nagpur Division II</v>
          </cell>
          <cell r="C80" t="str">
            <v>Nagpur-II</v>
          </cell>
          <cell r="D80">
            <v>4</v>
          </cell>
          <cell r="E80">
            <v>20</v>
          </cell>
          <cell r="F80">
            <v>0</v>
          </cell>
          <cell r="G80">
            <v>0</v>
          </cell>
          <cell r="H80">
            <v>2</v>
          </cell>
          <cell r="I80">
            <v>10</v>
          </cell>
          <cell r="J80">
            <v>0</v>
          </cell>
          <cell r="K80">
            <v>131</v>
          </cell>
          <cell r="L80">
            <v>0</v>
          </cell>
          <cell r="M80">
            <v>450</v>
          </cell>
          <cell r="N80">
            <v>120</v>
          </cell>
          <cell r="O80">
            <v>0</v>
          </cell>
          <cell r="P80">
            <v>0</v>
          </cell>
          <cell r="Q80">
            <v>430</v>
          </cell>
          <cell r="R80">
            <v>27.09</v>
          </cell>
          <cell r="S80">
            <v>100</v>
          </cell>
          <cell r="T80">
            <v>2.5</v>
          </cell>
          <cell r="U80">
            <v>65</v>
          </cell>
          <cell r="V80">
            <v>13</v>
          </cell>
          <cell r="W80">
            <v>0</v>
          </cell>
          <cell r="X80">
            <v>0</v>
          </cell>
        </row>
        <row r="81">
          <cell r="B81" t="str">
            <v>Nanded</v>
          </cell>
          <cell r="C81" t="str">
            <v>Nanded</v>
          </cell>
          <cell r="D81">
            <v>14</v>
          </cell>
          <cell r="E81">
            <v>70</v>
          </cell>
          <cell r="F81">
            <v>6</v>
          </cell>
          <cell r="G81">
            <v>11.1</v>
          </cell>
          <cell r="H81">
            <v>1</v>
          </cell>
          <cell r="I81">
            <v>5</v>
          </cell>
          <cell r="J81">
            <v>0</v>
          </cell>
          <cell r="K81">
            <v>100.5</v>
          </cell>
          <cell r="L81">
            <v>0</v>
          </cell>
          <cell r="M81">
            <v>335</v>
          </cell>
          <cell r="N81">
            <v>68</v>
          </cell>
          <cell r="O81">
            <v>0</v>
          </cell>
          <cell r="P81">
            <v>0</v>
          </cell>
          <cell r="Q81">
            <v>420</v>
          </cell>
          <cell r="R81">
            <v>36.6</v>
          </cell>
          <cell r="S81">
            <v>100</v>
          </cell>
          <cell r="T81">
            <v>2.5</v>
          </cell>
          <cell r="U81">
            <v>40</v>
          </cell>
          <cell r="V81">
            <v>7</v>
          </cell>
          <cell r="W81">
            <v>9</v>
          </cell>
          <cell r="X81">
            <v>29</v>
          </cell>
        </row>
        <row r="82">
          <cell r="B82" t="str">
            <v>Nandurbar</v>
          </cell>
          <cell r="C82" t="str">
            <v>Nandurbar</v>
          </cell>
          <cell r="D82">
            <v>3</v>
          </cell>
          <cell r="E82">
            <v>15</v>
          </cell>
          <cell r="F82">
            <v>9</v>
          </cell>
          <cell r="G82">
            <v>22.95</v>
          </cell>
          <cell r="H82">
            <v>3</v>
          </cell>
          <cell r="I82">
            <v>15</v>
          </cell>
          <cell r="J82">
            <v>0</v>
          </cell>
          <cell r="K82">
            <v>74</v>
          </cell>
          <cell r="L82">
            <v>0</v>
          </cell>
          <cell r="M82">
            <v>319</v>
          </cell>
          <cell r="N82">
            <v>85.58</v>
          </cell>
          <cell r="O82">
            <v>0</v>
          </cell>
          <cell r="P82">
            <v>0</v>
          </cell>
          <cell r="Q82">
            <v>418</v>
          </cell>
          <cell r="R82">
            <v>30.268000000000001</v>
          </cell>
          <cell r="S82">
            <v>54</v>
          </cell>
          <cell r="T82">
            <v>1.35</v>
          </cell>
          <cell r="U82">
            <v>17</v>
          </cell>
          <cell r="V82">
            <v>10</v>
          </cell>
          <cell r="W82">
            <v>20</v>
          </cell>
          <cell r="X82">
            <v>2</v>
          </cell>
        </row>
        <row r="83">
          <cell r="B83" t="str">
            <v>Nashik Rural</v>
          </cell>
          <cell r="C83" t="str">
            <v>Nashik -R</v>
          </cell>
          <cell r="D83">
            <v>11</v>
          </cell>
          <cell r="E83">
            <v>55</v>
          </cell>
          <cell r="F83">
            <v>17</v>
          </cell>
          <cell r="G83">
            <v>47.2</v>
          </cell>
          <cell r="H83">
            <v>0</v>
          </cell>
          <cell r="I83">
            <v>0</v>
          </cell>
          <cell r="J83">
            <v>0</v>
          </cell>
          <cell r="K83">
            <v>175</v>
          </cell>
          <cell r="L83">
            <v>0</v>
          </cell>
          <cell r="M83">
            <v>761</v>
          </cell>
          <cell r="N83">
            <v>585</v>
          </cell>
          <cell r="O83">
            <v>0</v>
          </cell>
          <cell r="P83">
            <v>0</v>
          </cell>
          <cell r="Q83">
            <v>1510</v>
          </cell>
          <cell r="R83">
            <v>121.491</v>
          </cell>
          <cell r="S83">
            <v>100</v>
          </cell>
          <cell r="T83">
            <v>2.5</v>
          </cell>
          <cell r="U83">
            <v>30</v>
          </cell>
          <cell r="V83">
            <v>15</v>
          </cell>
          <cell r="W83">
            <v>20</v>
          </cell>
          <cell r="X83">
            <v>0</v>
          </cell>
        </row>
        <row r="84">
          <cell r="B84" t="str">
            <v>Nashik Urban - I</v>
          </cell>
          <cell r="C84" t="str">
            <v>Nashik U-I</v>
          </cell>
          <cell r="D84">
            <v>8</v>
          </cell>
          <cell r="E84">
            <v>90</v>
          </cell>
          <cell r="F84">
            <v>2</v>
          </cell>
          <cell r="G84">
            <v>10</v>
          </cell>
          <cell r="H84">
            <v>2</v>
          </cell>
          <cell r="I84">
            <v>10</v>
          </cell>
          <cell r="J84">
            <v>0</v>
          </cell>
          <cell r="K84">
            <v>48.4</v>
          </cell>
          <cell r="L84">
            <v>0</v>
          </cell>
          <cell r="M84">
            <v>85.5</v>
          </cell>
          <cell r="N84">
            <v>53</v>
          </cell>
          <cell r="O84">
            <v>0</v>
          </cell>
          <cell r="P84">
            <v>0</v>
          </cell>
          <cell r="Q84">
            <v>860</v>
          </cell>
          <cell r="R84">
            <v>84.161000000000001</v>
          </cell>
          <cell r="S84">
            <v>200</v>
          </cell>
          <cell r="T84">
            <v>5</v>
          </cell>
          <cell r="U84">
            <v>11</v>
          </cell>
          <cell r="V84">
            <v>0</v>
          </cell>
          <cell r="W84">
            <v>2</v>
          </cell>
          <cell r="X84">
            <v>0</v>
          </cell>
        </row>
        <row r="85">
          <cell r="B85" t="str">
            <v>Nashik Urban II</v>
          </cell>
          <cell r="C85" t="str">
            <v>Nashik U-II</v>
          </cell>
          <cell r="D85">
            <v>6</v>
          </cell>
          <cell r="E85">
            <v>55</v>
          </cell>
          <cell r="F85">
            <v>7</v>
          </cell>
          <cell r="G85">
            <v>22.4</v>
          </cell>
          <cell r="H85">
            <v>2</v>
          </cell>
          <cell r="I85">
            <v>10</v>
          </cell>
          <cell r="J85">
            <v>0</v>
          </cell>
          <cell r="K85">
            <v>96</v>
          </cell>
          <cell r="L85">
            <v>0</v>
          </cell>
          <cell r="M85">
            <v>215.8</v>
          </cell>
          <cell r="N85">
            <v>512.5</v>
          </cell>
          <cell r="O85">
            <v>0</v>
          </cell>
          <cell r="P85">
            <v>0</v>
          </cell>
          <cell r="Q85">
            <v>713</v>
          </cell>
          <cell r="R85">
            <v>75.516000000000005</v>
          </cell>
          <cell r="S85">
            <v>199</v>
          </cell>
          <cell r="T85">
            <v>4.9749999999999996</v>
          </cell>
          <cell r="U85">
            <v>29.35</v>
          </cell>
          <cell r="V85">
            <v>8</v>
          </cell>
          <cell r="W85">
            <v>30</v>
          </cell>
          <cell r="X85">
            <v>2</v>
          </cell>
        </row>
        <row r="86">
          <cell r="B86" t="str">
            <v>Nerul</v>
          </cell>
          <cell r="C86" t="str">
            <v>Nerul</v>
          </cell>
          <cell r="D86">
            <v>6</v>
          </cell>
          <cell r="E86">
            <v>120</v>
          </cell>
          <cell r="F86">
            <v>2</v>
          </cell>
          <cell r="G86">
            <v>10</v>
          </cell>
          <cell r="H86">
            <v>1</v>
          </cell>
          <cell r="I86">
            <v>10</v>
          </cell>
          <cell r="J86">
            <v>0</v>
          </cell>
          <cell r="K86">
            <v>45</v>
          </cell>
          <cell r="L86">
            <v>2</v>
          </cell>
          <cell r="M86">
            <v>100</v>
          </cell>
          <cell r="N86">
            <v>57.2</v>
          </cell>
          <cell r="O86">
            <v>7</v>
          </cell>
          <cell r="P86">
            <v>4.41</v>
          </cell>
          <cell r="Q86">
            <v>98</v>
          </cell>
          <cell r="R86">
            <v>60.27</v>
          </cell>
          <cell r="S86">
            <v>0</v>
          </cell>
          <cell r="T86">
            <v>0</v>
          </cell>
          <cell r="U86">
            <v>0</v>
          </cell>
          <cell r="V86">
            <v>0</v>
          </cell>
          <cell r="W86">
            <v>0</v>
          </cell>
          <cell r="X86">
            <v>0</v>
          </cell>
        </row>
        <row r="87">
          <cell r="B87" t="str">
            <v>Nilanga</v>
          </cell>
          <cell r="C87" t="str">
            <v>Nilanga</v>
          </cell>
          <cell r="D87">
            <v>6</v>
          </cell>
          <cell r="E87">
            <v>30</v>
          </cell>
          <cell r="F87">
            <v>5</v>
          </cell>
          <cell r="G87">
            <v>9.25</v>
          </cell>
          <cell r="H87">
            <v>5</v>
          </cell>
          <cell r="I87">
            <v>25</v>
          </cell>
          <cell r="J87">
            <v>0</v>
          </cell>
          <cell r="K87">
            <v>22.5</v>
          </cell>
          <cell r="L87">
            <v>0</v>
          </cell>
          <cell r="M87">
            <v>655</v>
          </cell>
          <cell r="N87">
            <v>336</v>
          </cell>
          <cell r="O87">
            <v>0</v>
          </cell>
          <cell r="P87">
            <v>0</v>
          </cell>
          <cell r="Q87">
            <v>768</v>
          </cell>
          <cell r="R87">
            <v>48.384</v>
          </cell>
          <cell r="S87">
            <v>100</v>
          </cell>
          <cell r="T87">
            <v>2.5</v>
          </cell>
          <cell r="U87">
            <v>80</v>
          </cell>
          <cell r="V87">
            <v>4</v>
          </cell>
          <cell r="W87">
            <v>16</v>
          </cell>
          <cell r="X87">
            <v>0</v>
          </cell>
        </row>
        <row r="88">
          <cell r="B88" t="str">
            <v>Osmanabad</v>
          </cell>
          <cell r="C88" t="str">
            <v>Osmanabad</v>
          </cell>
          <cell r="D88">
            <v>14</v>
          </cell>
          <cell r="E88">
            <v>70</v>
          </cell>
          <cell r="F88">
            <v>16</v>
          </cell>
          <cell r="G88">
            <v>29.6</v>
          </cell>
          <cell r="H88">
            <v>10</v>
          </cell>
          <cell r="I88">
            <v>50</v>
          </cell>
          <cell r="J88">
            <v>0</v>
          </cell>
          <cell r="K88">
            <v>159</v>
          </cell>
          <cell r="L88">
            <v>0</v>
          </cell>
          <cell r="M88">
            <v>1400</v>
          </cell>
          <cell r="N88">
            <v>352.5</v>
          </cell>
          <cell r="O88">
            <v>0</v>
          </cell>
          <cell r="P88">
            <v>0</v>
          </cell>
          <cell r="Q88">
            <v>1463</v>
          </cell>
          <cell r="R88">
            <v>122.065</v>
          </cell>
          <cell r="S88">
            <v>0</v>
          </cell>
          <cell r="T88">
            <v>0</v>
          </cell>
          <cell r="U88">
            <v>0</v>
          </cell>
          <cell r="V88">
            <v>14</v>
          </cell>
          <cell r="W88">
            <v>30</v>
          </cell>
          <cell r="X88">
            <v>0</v>
          </cell>
        </row>
        <row r="89">
          <cell r="B89" t="str">
            <v>Pachora</v>
          </cell>
          <cell r="C89" t="str">
            <v>Pachora</v>
          </cell>
          <cell r="D89">
            <v>6</v>
          </cell>
          <cell r="E89">
            <v>30</v>
          </cell>
          <cell r="F89">
            <v>2</v>
          </cell>
          <cell r="G89">
            <v>3.7</v>
          </cell>
          <cell r="H89">
            <v>2</v>
          </cell>
          <cell r="I89">
            <v>10</v>
          </cell>
          <cell r="J89">
            <v>0</v>
          </cell>
          <cell r="K89">
            <v>110.5</v>
          </cell>
          <cell r="L89">
            <v>0</v>
          </cell>
          <cell r="M89">
            <v>518</v>
          </cell>
          <cell r="N89">
            <v>165</v>
          </cell>
          <cell r="O89">
            <v>0</v>
          </cell>
          <cell r="P89">
            <v>0</v>
          </cell>
          <cell r="Q89">
            <v>520</v>
          </cell>
          <cell r="R89">
            <v>40.9</v>
          </cell>
          <cell r="S89">
            <v>100</v>
          </cell>
          <cell r="T89">
            <v>2.5</v>
          </cell>
          <cell r="U89">
            <v>60</v>
          </cell>
          <cell r="V89">
            <v>6</v>
          </cell>
          <cell r="W89">
            <v>35</v>
          </cell>
          <cell r="X89">
            <v>0</v>
          </cell>
        </row>
        <row r="90">
          <cell r="B90" t="str">
            <v>Padmavati</v>
          </cell>
          <cell r="C90" t="str">
            <v>Padmavati</v>
          </cell>
          <cell r="D90">
            <v>0</v>
          </cell>
          <cell r="E90">
            <v>0</v>
          </cell>
          <cell r="F90">
            <v>1</v>
          </cell>
          <cell r="G90">
            <v>5</v>
          </cell>
          <cell r="H90">
            <v>3</v>
          </cell>
          <cell r="I90">
            <v>25</v>
          </cell>
          <cell r="J90">
            <v>1</v>
          </cell>
          <cell r="K90">
            <v>0</v>
          </cell>
          <cell r="L90">
            <v>32.799999999999997</v>
          </cell>
          <cell r="M90">
            <v>18.97</v>
          </cell>
          <cell r="N90">
            <v>32.840000000000003</v>
          </cell>
          <cell r="O90">
            <v>76</v>
          </cell>
          <cell r="P90">
            <v>20.46</v>
          </cell>
          <cell r="Q90">
            <v>20</v>
          </cell>
          <cell r="R90">
            <v>5.46</v>
          </cell>
          <cell r="S90">
            <v>49</v>
          </cell>
          <cell r="T90">
            <v>1.2250000000000001</v>
          </cell>
          <cell r="U90">
            <v>0</v>
          </cell>
          <cell r="V90">
            <v>15</v>
          </cell>
          <cell r="W90">
            <v>0</v>
          </cell>
          <cell r="X90">
            <v>0</v>
          </cell>
        </row>
        <row r="91">
          <cell r="B91" t="str">
            <v>Palghar</v>
          </cell>
          <cell r="C91" t="str">
            <v>Palghar</v>
          </cell>
          <cell r="D91">
            <v>10</v>
          </cell>
          <cell r="E91">
            <v>90</v>
          </cell>
          <cell r="F91">
            <v>11</v>
          </cell>
          <cell r="G91">
            <v>32.950000000000003</v>
          </cell>
          <cell r="H91">
            <v>4</v>
          </cell>
          <cell r="I91">
            <v>20</v>
          </cell>
          <cell r="J91">
            <v>0</v>
          </cell>
          <cell r="K91">
            <v>90</v>
          </cell>
          <cell r="L91">
            <v>30</v>
          </cell>
          <cell r="M91">
            <v>295</v>
          </cell>
          <cell r="N91">
            <v>221.3</v>
          </cell>
          <cell r="O91">
            <v>20</v>
          </cell>
          <cell r="P91">
            <v>1.6</v>
          </cell>
          <cell r="Q91">
            <v>408</v>
          </cell>
          <cell r="R91">
            <v>50.585999999999999</v>
          </cell>
          <cell r="S91">
            <v>0</v>
          </cell>
          <cell r="T91">
            <v>0</v>
          </cell>
          <cell r="U91">
            <v>0</v>
          </cell>
          <cell r="V91">
            <v>29</v>
          </cell>
          <cell r="W91">
            <v>10</v>
          </cell>
          <cell r="X91">
            <v>0</v>
          </cell>
        </row>
        <row r="92">
          <cell r="B92" t="str">
            <v>Pandharkawada</v>
          </cell>
          <cell r="C92" t="str">
            <v>Pandharkawada</v>
          </cell>
          <cell r="D92">
            <v>4</v>
          </cell>
          <cell r="E92">
            <v>20</v>
          </cell>
          <cell r="F92">
            <v>6</v>
          </cell>
          <cell r="G92">
            <v>11.1</v>
          </cell>
          <cell r="H92">
            <v>0</v>
          </cell>
          <cell r="I92">
            <v>0</v>
          </cell>
          <cell r="J92">
            <v>0</v>
          </cell>
          <cell r="K92">
            <v>72</v>
          </cell>
          <cell r="L92">
            <v>0</v>
          </cell>
          <cell r="M92">
            <v>278.5</v>
          </cell>
          <cell r="N92">
            <v>85</v>
          </cell>
          <cell r="O92">
            <v>0</v>
          </cell>
          <cell r="P92">
            <v>0</v>
          </cell>
          <cell r="Q92">
            <v>522</v>
          </cell>
          <cell r="R92">
            <v>38.027000000000001</v>
          </cell>
          <cell r="S92">
            <v>100</v>
          </cell>
          <cell r="T92">
            <v>2.5</v>
          </cell>
          <cell r="U92">
            <v>50</v>
          </cell>
          <cell r="V92">
            <v>8</v>
          </cell>
          <cell r="W92">
            <v>8</v>
          </cell>
          <cell r="X92">
            <v>0</v>
          </cell>
        </row>
        <row r="93">
          <cell r="B93" t="str">
            <v>Pandharpur</v>
          </cell>
          <cell r="C93" t="str">
            <v>Pandharpur</v>
          </cell>
          <cell r="D93">
            <v>10</v>
          </cell>
          <cell r="E93">
            <v>50</v>
          </cell>
          <cell r="F93">
            <v>11</v>
          </cell>
          <cell r="G93">
            <v>20.350000000000001</v>
          </cell>
          <cell r="H93">
            <v>11</v>
          </cell>
          <cell r="I93">
            <v>55</v>
          </cell>
          <cell r="J93">
            <v>0</v>
          </cell>
          <cell r="K93">
            <v>147.5</v>
          </cell>
          <cell r="L93">
            <v>0</v>
          </cell>
          <cell r="M93">
            <v>600.29999999999995</v>
          </cell>
          <cell r="N93">
            <v>117.7</v>
          </cell>
          <cell r="O93">
            <v>0</v>
          </cell>
          <cell r="P93">
            <v>0</v>
          </cell>
          <cell r="Q93">
            <v>1381</v>
          </cell>
          <cell r="R93">
            <v>104.07599999999999</v>
          </cell>
          <cell r="S93">
            <v>0</v>
          </cell>
          <cell r="T93">
            <v>0</v>
          </cell>
          <cell r="U93">
            <v>0</v>
          </cell>
          <cell r="V93">
            <v>10</v>
          </cell>
          <cell r="W93">
            <v>62</v>
          </cell>
          <cell r="X93">
            <v>0</v>
          </cell>
        </row>
        <row r="94">
          <cell r="B94" t="str">
            <v>Panvel Rural</v>
          </cell>
          <cell r="C94" t="str">
            <v>Panvel -R</v>
          </cell>
          <cell r="D94">
            <v>0</v>
          </cell>
          <cell r="E94">
            <v>0</v>
          </cell>
          <cell r="F94">
            <v>0</v>
          </cell>
          <cell r="G94">
            <v>0</v>
          </cell>
          <cell r="H94">
            <v>0</v>
          </cell>
          <cell r="I94">
            <v>0</v>
          </cell>
          <cell r="J94">
            <v>3</v>
          </cell>
          <cell r="K94">
            <v>0</v>
          </cell>
          <cell r="L94">
            <v>436</v>
          </cell>
          <cell r="M94">
            <v>0</v>
          </cell>
          <cell r="N94">
            <v>263.5</v>
          </cell>
          <cell r="O94">
            <v>516</v>
          </cell>
          <cell r="P94">
            <v>50.795000000000002</v>
          </cell>
          <cell r="Q94">
            <v>0</v>
          </cell>
          <cell r="R94">
            <v>0</v>
          </cell>
          <cell r="S94">
            <v>100</v>
          </cell>
          <cell r="T94">
            <v>2.5</v>
          </cell>
          <cell r="U94">
            <v>40</v>
          </cell>
          <cell r="V94">
            <v>7</v>
          </cell>
          <cell r="W94">
            <v>0</v>
          </cell>
          <cell r="X94">
            <v>0</v>
          </cell>
        </row>
        <row r="95">
          <cell r="B95" t="str">
            <v>Panvel U</v>
          </cell>
          <cell r="C95" t="str">
            <v>Panvel U</v>
          </cell>
          <cell r="D95">
            <v>2</v>
          </cell>
          <cell r="E95">
            <v>30</v>
          </cell>
          <cell r="F95">
            <v>0</v>
          </cell>
          <cell r="G95">
            <v>0</v>
          </cell>
          <cell r="H95">
            <v>0</v>
          </cell>
          <cell r="I95">
            <v>0</v>
          </cell>
          <cell r="J95">
            <v>1</v>
          </cell>
          <cell r="K95">
            <v>4</v>
          </cell>
          <cell r="L95">
            <v>87</v>
          </cell>
          <cell r="M95">
            <v>192</v>
          </cell>
          <cell r="N95">
            <v>28.5</v>
          </cell>
          <cell r="O95">
            <v>121</v>
          </cell>
          <cell r="P95">
            <v>24.395</v>
          </cell>
          <cell r="Q95">
            <v>304</v>
          </cell>
          <cell r="R95">
            <v>77.984999999999999</v>
          </cell>
          <cell r="S95">
            <v>200</v>
          </cell>
          <cell r="T95">
            <v>5</v>
          </cell>
          <cell r="U95">
            <v>44</v>
          </cell>
          <cell r="V95">
            <v>12</v>
          </cell>
          <cell r="W95">
            <v>0</v>
          </cell>
          <cell r="X95">
            <v>0</v>
          </cell>
        </row>
        <row r="96">
          <cell r="B96" t="str">
            <v>Parbhani</v>
          </cell>
          <cell r="C96" t="str">
            <v>Parbhani</v>
          </cell>
          <cell r="D96">
            <v>10</v>
          </cell>
          <cell r="E96">
            <v>50</v>
          </cell>
          <cell r="F96">
            <v>6</v>
          </cell>
          <cell r="G96">
            <v>11.1</v>
          </cell>
          <cell r="H96">
            <v>8</v>
          </cell>
          <cell r="I96">
            <v>40</v>
          </cell>
          <cell r="J96">
            <v>0</v>
          </cell>
          <cell r="K96">
            <v>58.7</v>
          </cell>
          <cell r="L96">
            <v>0</v>
          </cell>
          <cell r="M96">
            <v>404.1</v>
          </cell>
          <cell r="N96">
            <v>20.5</v>
          </cell>
          <cell r="O96">
            <v>0</v>
          </cell>
          <cell r="P96">
            <v>0</v>
          </cell>
          <cell r="Q96">
            <v>321</v>
          </cell>
          <cell r="R96">
            <v>33.770000000000003</v>
          </cell>
          <cell r="S96">
            <v>100</v>
          </cell>
          <cell r="T96">
            <v>2.5</v>
          </cell>
          <cell r="U96">
            <v>100</v>
          </cell>
          <cell r="V96">
            <v>0</v>
          </cell>
          <cell r="W96">
            <v>13</v>
          </cell>
          <cell r="X96">
            <v>0</v>
          </cell>
        </row>
        <row r="97">
          <cell r="B97" t="str">
            <v>Parvati</v>
          </cell>
          <cell r="C97" t="str">
            <v>Parvati</v>
          </cell>
          <cell r="D97">
            <v>0</v>
          </cell>
          <cell r="E97">
            <v>0</v>
          </cell>
          <cell r="F97">
            <v>0</v>
          </cell>
          <cell r="G97">
            <v>0</v>
          </cell>
          <cell r="H97">
            <v>3</v>
          </cell>
          <cell r="I97">
            <v>30</v>
          </cell>
          <cell r="J97">
            <v>0</v>
          </cell>
          <cell r="K97">
            <v>0</v>
          </cell>
          <cell r="L97">
            <v>27.95</v>
          </cell>
          <cell r="M97">
            <v>26.5</v>
          </cell>
          <cell r="N97">
            <v>21.6</v>
          </cell>
          <cell r="O97">
            <v>0</v>
          </cell>
          <cell r="P97">
            <v>0</v>
          </cell>
          <cell r="Q97">
            <v>56</v>
          </cell>
          <cell r="R97">
            <v>12.84</v>
          </cell>
          <cell r="S97">
            <v>31</v>
          </cell>
          <cell r="T97">
            <v>0.77500000000000002</v>
          </cell>
          <cell r="U97">
            <v>1.5</v>
          </cell>
          <cell r="V97">
            <v>4</v>
          </cell>
          <cell r="W97">
            <v>0</v>
          </cell>
          <cell r="X97">
            <v>0</v>
          </cell>
        </row>
        <row r="98">
          <cell r="B98" t="str">
            <v>Phaltan</v>
          </cell>
          <cell r="C98" t="str">
            <v>Phaltan</v>
          </cell>
          <cell r="D98">
            <v>0</v>
          </cell>
          <cell r="E98">
            <v>0</v>
          </cell>
          <cell r="F98">
            <v>3</v>
          </cell>
          <cell r="G98">
            <v>15</v>
          </cell>
          <cell r="H98">
            <v>1</v>
          </cell>
          <cell r="I98">
            <v>5</v>
          </cell>
          <cell r="J98">
            <v>0</v>
          </cell>
          <cell r="K98">
            <v>0</v>
          </cell>
          <cell r="L98">
            <v>605.70000000000005</v>
          </cell>
          <cell r="M98">
            <v>30</v>
          </cell>
          <cell r="N98">
            <v>213.34</v>
          </cell>
          <cell r="O98">
            <v>678</v>
          </cell>
          <cell r="P98">
            <v>47.88</v>
          </cell>
          <cell r="Q98">
            <v>57</v>
          </cell>
          <cell r="R98">
            <v>4.931</v>
          </cell>
          <cell r="S98">
            <v>164</v>
          </cell>
          <cell r="T98">
            <v>4.0999999999999996</v>
          </cell>
          <cell r="U98">
            <v>39</v>
          </cell>
          <cell r="V98">
            <v>0</v>
          </cell>
          <cell r="W98">
            <v>0</v>
          </cell>
          <cell r="X98">
            <v>0</v>
          </cell>
        </row>
        <row r="99">
          <cell r="B99" t="str">
            <v>Pimpari</v>
          </cell>
          <cell r="C99" t="str">
            <v>Pimpri</v>
          </cell>
          <cell r="D99">
            <v>0</v>
          </cell>
          <cell r="E99">
            <v>0</v>
          </cell>
          <cell r="F99">
            <v>0</v>
          </cell>
          <cell r="G99">
            <v>0</v>
          </cell>
          <cell r="H99">
            <v>0</v>
          </cell>
          <cell r="I99">
            <v>0</v>
          </cell>
          <cell r="J99">
            <v>4</v>
          </cell>
          <cell r="K99">
            <v>0</v>
          </cell>
          <cell r="L99">
            <v>66.456999999999994</v>
          </cell>
          <cell r="M99">
            <v>6.48</v>
          </cell>
          <cell r="N99">
            <v>4.7210000000000001</v>
          </cell>
          <cell r="O99">
            <v>48</v>
          </cell>
          <cell r="P99">
            <v>13.164999999999999</v>
          </cell>
          <cell r="Q99">
            <v>46</v>
          </cell>
          <cell r="R99">
            <v>1.5</v>
          </cell>
          <cell r="S99">
            <v>244</v>
          </cell>
          <cell r="T99">
            <v>6.1</v>
          </cell>
          <cell r="U99">
            <v>12.7</v>
          </cell>
          <cell r="V99">
            <v>6</v>
          </cell>
          <cell r="W99">
            <v>0</v>
          </cell>
          <cell r="X99">
            <v>0</v>
          </cell>
        </row>
        <row r="100">
          <cell r="B100" t="str">
            <v>Pusad</v>
          </cell>
          <cell r="C100" t="str">
            <v>Pusad</v>
          </cell>
          <cell r="D100">
            <v>10</v>
          </cell>
          <cell r="E100">
            <v>50</v>
          </cell>
          <cell r="F100">
            <v>0</v>
          </cell>
          <cell r="G100">
            <v>0</v>
          </cell>
          <cell r="H100">
            <v>7</v>
          </cell>
          <cell r="I100">
            <v>35</v>
          </cell>
          <cell r="J100">
            <v>0</v>
          </cell>
          <cell r="K100">
            <v>100</v>
          </cell>
          <cell r="L100">
            <v>0</v>
          </cell>
          <cell r="M100">
            <v>458.5</v>
          </cell>
          <cell r="N100">
            <v>18</v>
          </cell>
          <cell r="O100">
            <v>0</v>
          </cell>
          <cell r="P100">
            <v>0</v>
          </cell>
          <cell r="Q100">
            <v>477</v>
          </cell>
          <cell r="R100">
            <v>42.957999999999998</v>
          </cell>
          <cell r="S100">
            <v>100</v>
          </cell>
          <cell r="T100">
            <v>2.5</v>
          </cell>
          <cell r="U100">
            <v>125</v>
          </cell>
          <cell r="V100">
            <v>8</v>
          </cell>
          <cell r="W100">
            <v>8</v>
          </cell>
          <cell r="X100">
            <v>0</v>
          </cell>
        </row>
        <row r="101">
          <cell r="B101" t="str">
            <v xml:space="preserve">Rajgurungr </v>
          </cell>
          <cell r="C101" t="str">
            <v>Rajgurunagar</v>
          </cell>
          <cell r="D101">
            <v>2</v>
          </cell>
          <cell r="E101">
            <v>10</v>
          </cell>
          <cell r="F101">
            <v>1</v>
          </cell>
          <cell r="G101">
            <v>5</v>
          </cell>
          <cell r="H101">
            <v>1</v>
          </cell>
          <cell r="I101">
            <v>10</v>
          </cell>
          <cell r="J101">
            <v>2</v>
          </cell>
          <cell r="K101">
            <v>59</v>
          </cell>
          <cell r="L101">
            <v>282.14999999999998</v>
          </cell>
          <cell r="M101">
            <v>44</v>
          </cell>
          <cell r="N101">
            <v>190.58</v>
          </cell>
          <cell r="O101">
            <v>417</v>
          </cell>
          <cell r="P101">
            <v>41.61</v>
          </cell>
          <cell r="Q101">
            <v>69</v>
          </cell>
          <cell r="R101">
            <v>6.1749999999999998</v>
          </cell>
          <cell r="S101">
            <v>26</v>
          </cell>
          <cell r="T101">
            <v>0.65</v>
          </cell>
          <cell r="U101">
            <v>26</v>
          </cell>
          <cell r="V101">
            <v>0</v>
          </cell>
          <cell r="W101">
            <v>10</v>
          </cell>
          <cell r="X101">
            <v>0</v>
          </cell>
        </row>
        <row r="102">
          <cell r="B102" t="str">
            <v>Rastapeth</v>
          </cell>
          <cell r="C102" t="str">
            <v>Rastapeth</v>
          </cell>
          <cell r="D102">
            <v>0</v>
          </cell>
          <cell r="E102">
            <v>0</v>
          </cell>
          <cell r="F102">
            <v>0</v>
          </cell>
          <cell r="G102">
            <v>0</v>
          </cell>
          <cell r="H102">
            <v>2</v>
          </cell>
          <cell r="I102">
            <v>20</v>
          </cell>
          <cell r="J102">
            <v>1</v>
          </cell>
          <cell r="K102">
            <v>0</v>
          </cell>
          <cell r="L102">
            <v>64.599999999999994</v>
          </cell>
          <cell r="M102">
            <v>13.4</v>
          </cell>
          <cell r="N102">
            <v>15</v>
          </cell>
          <cell r="O102">
            <v>10</v>
          </cell>
          <cell r="P102">
            <v>2.69</v>
          </cell>
          <cell r="Q102">
            <v>12</v>
          </cell>
          <cell r="R102">
            <v>3.665</v>
          </cell>
          <cell r="S102">
            <v>12</v>
          </cell>
          <cell r="T102">
            <v>0.3</v>
          </cell>
          <cell r="U102">
            <v>3</v>
          </cell>
          <cell r="V102">
            <v>0</v>
          </cell>
          <cell r="W102">
            <v>0</v>
          </cell>
          <cell r="X102">
            <v>0</v>
          </cell>
        </row>
        <row r="103">
          <cell r="B103" t="str">
            <v>Ratnagiri</v>
          </cell>
          <cell r="C103" t="str">
            <v>Ratnagiri</v>
          </cell>
          <cell r="D103">
            <v>3</v>
          </cell>
          <cell r="E103">
            <v>20</v>
          </cell>
          <cell r="F103">
            <v>2</v>
          </cell>
          <cell r="G103">
            <v>3.7</v>
          </cell>
          <cell r="H103">
            <v>0</v>
          </cell>
          <cell r="I103">
            <v>0</v>
          </cell>
          <cell r="J103">
            <v>0</v>
          </cell>
          <cell r="K103">
            <v>232</v>
          </cell>
          <cell r="L103">
            <v>0</v>
          </cell>
          <cell r="M103">
            <v>248</v>
          </cell>
          <cell r="N103">
            <v>307.25</v>
          </cell>
          <cell r="O103">
            <v>0</v>
          </cell>
          <cell r="P103">
            <v>0</v>
          </cell>
          <cell r="Q103">
            <v>221</v>
          </cell>
          <cell r="R103">
            <v>14.458</v>
          </cell>
          <cell r="S103">
            <v>0</v>
          </cell>
          <cell r="T103">
            <v>0</v>
          </cell>
          <cell r="U103">
            <v>0</v>
          </cell>
          <cell r="V103">
            <v>0</v>
          </cell>
          <cell r="W103">
            <v>0</v>
          </cell>
          <cell r="X103">
            <v>0</v>
          </cell>
        </row>
        <row r="104">
          <cell r="B104" t="str">
            <v>Sakoli</v>
          </cell>
          <cell r="C104" t="str">
            <v>Sakoli</v>
          </cell>
          <cell r="D104">
            <v>8</v>
          </cell>
          <cell r="E104">
            <v>40</v>
          </cell>
          <cell r="F104">
            <v>1</v>
          </cell>
          <cell r="G104">
            <v>1.85</v>
          </cell>
          <cell r="H104">
            <v>0</v>
          </cell>
          <cell r="I104">
            <v>0</v>
          </cell>
          <cell r="J104">
            <v>0</v>
          </cell>
          <cell r="K104">
            <v>108.5</v>
          </cell>
          <cell r="L104">
            <v>0</v>
          </cell>
          <cell r="M104">
            <v>235.9</v>
          </cell>
          <cell r="N104">
            <v>200</v>
          </cell>
          <cell r="O104">
            <v>0</v>
          </cell>
          <cell r="P104">
            <v>0</v>
          </cell>
          <cell r="Q104">
            <v>310</v>
          </cell>
          <cell r="R104">
            <v>22.823</v>
          </cell>
          <cell r="S104">
            <v>100</v>
          </cell>
          <cell r="T104">
            <v>2.5</v>
          </cell>
          <cell r="U104">
            <v>45</v>
          </cell>
          <cell r="V104">
            <v>0</v>
          </cell>
          <cell r="W104">
            <v>0</v>
          </cell>
          <cell r="X104">
            <v>0</v>
          </cell>
        </row>
        <row r="105">
          <cell r="B105" t="str">
            <v>Sangli R</v>
          </cell>
          <cell r="C105" t="str">
            <v>Sangali (R)</v>
          </cell>
          <cell r="D105">
            <v>12</v>
          </cell>
          <cell r="E105">
            <v>60</v>
          </cell>
          <cell r="F105">
            <v>7</v>
          </cell>
          <cell r="G105">
            <v>12.95</v>
          </cell>
          <cell r="H105">
            <v>5</v>
          </cell>
          <cell r="I105">
            <v>25</v>
          </cell>
          <cell r="J105">
            <v>0</v>
          </cell>
          <cell r="K105">
            <v>181</v>
          </cell>
          <cell r="L105">
            <v>0</v>
          </cell>
          <cell r="M105">
            <v>673</v>
          </cell>
          <cell r="N105">
            <v>740</v>
          </cell>
          <cell r="O105">
            <v>0</v>
          </cell>
          <cell r="P105">
            <v>0</v>
          </cell>
          <cell r="Q105">
            <v>769</v>
          </cell>
          <cell r="R105">
            <v>70.277000000000001</v>
          </cell>
          <cell r="S105">
            <v>100</v>
          </cell>
          <cell r="T105">
            <v>2.5</v>
          </cell>
          <cell r="U105">
            <v>53</v>
          </cell>
          <cell r="V105">
            <v>37</v>
          </cell>
          <cell r="W105">
            <v>98</v>
          </cell>
          <cell r="X105">
            <v>40</v>
          </cell>
        </row>
        <row r="106">
          <cell r="B106" t="str">
            <v>Sangli Urban</v>
          </cell>
          <cell r="C106" t="str">
            <v>Sangali (U)</v>
          </cell>
          <cell r="D106">
            <v>6</v>
          </cell>
          <cell r="E106">
            <v>40</v>
          </cell>
          <cell r="F106">
            <v>1</v>
          </cell>
          <cell r="G106">
            <v>5</v>
          </cell>
          <cell r="H106">
            <v>3</v>
          </cell>
          <cell r="I106">
            <v>15</v>
          </cell>
          <cell r="J106">
            <v>0</v>
          </cell>
          <cell r="K106">
            <v>63.16</v>
          </cell>
          <cell r="L106">
            <v>0</v>
          </cell>
          <cell r="M106">
            <v>135.58000000000001</v>
          </cell>
          <cell r="N106">
            <v>33.75</v>
          </cell>
          <cell r="O106">
            <v>0</v>
          </cell>
          <cell r="P106">
            <v>0</v>
          </cell>
          <cell r="Q106">
            <v>362</v>
          </cell>
          <cell r="R106">
            <v>30.87</v>
          </cell>
          <cell r="S106">
            <v>0</v>
          </cell>
          <cell r="T106">
            <v>0</v>
          </cell>
          <cell r="U106">
            <v>0</v>
          </cell>
          <cell r="V106">
            <v>12</v>
          </cell>
          <cell r="W106">
            <v>3</v>
          </cell>
          <cell r="X106">
            <v>0</v>
          </cell>
        </row>
        <row r="107">
          <cell r="B107" t="str">
            <v>Sangamner</v>
          </cell>
          <cell r="C107" t="str">
            <v>Sangamner</v>
          </cell>
          <cell r="D107">
            <v>9</v>
          </cell>
          <cell r="E107">
            <v>45</v>
          </cell>
          <cell r="F107">
            <v>2</v>
          </cell>
          <cell r="G107">
            <v>3.7</v>
          </cell>
          <cell r="H107">
            <v>13</v>
          </cell>
          <cell r="I107">
            <v>65</v>
          </cell>
          <cell r="J107">
            <v>0</v>
          </cell>
          <cell r="K107">
            <v>157</v>
          </cell>
          <cell r="L107">
            <v>0</v>
          </cell>
          <cell r="M107">
            <v>601.6</v>
          </cell>
          <cell r="N107">
            <v>213.2</v>
          </cell>
          <cell r="O107">
            <v>0</v>
          </cell>
          <cell r="P107">
            <v>0</v>
          </cell>
          <cell r="Q107">
            <v>1379</v>
          </cell>
          <cell r="R107">
            <v>111.926</v>
          </cell>
          <cell r="S107">
            <v>100</v>
          </cell>
          <cell r="T107">
            <v>2.5</v>
          </cell>
          <cell r="U107">
            <v>55</v>
          </cell>
          <cell r="V107">
            <v>17</v>
          </cell>
          <cell r="W107">
            <v>0</v>
          </cell>
          <cell r="X107">
            <v>48</v>
          </cell>
        </row>
        <row r="108">
          <cell r="B108" t="str">
            <v>Satara</v>
          </cell>
          <cell r="C108" t="str">
            <v>Satara</v>
          </cell>
          <cell r="D108">
            <v>2</v>
          </cell>
          <cell r="E108">
            <v>15</v>
          </cell>
          <cell r="F108">
            <v>2</v>
          </cell>
          <cell r="G108">
            <v>3.7</v>
          </cell>
          <cell r="H108">
            <v>2</v>
          </cell>
          <cell r="I108">
            <v>10</v>
          </cell>
          <cell r="J108">
            <v>0</v>
          </cell>
          <cell r="K108">
            <v>30</v>
          </cell>
          <cell r="L108">
            <v>102.46</v>
          </cell>
          <cell r="M108">
            <v>204</v>
          </cell>
          <cell r="N108">
            <v>181</v>
          </cell>
          <cell r="O108">
            <v>73</v>
          </cell>
          <cell r="P108">
            <v>9.36</v>
          </cell>
          <cell r="Q108">
            <v>163</v>
          </cell>
          <cell r="R108">
            <v>14.335000000000001</v>
          </cell>
          <cell r="S108">
            <v>98</v>
          </cell>
          <cell r="T108">
            <v>2.4500000000000002</v>
          </cell>
          <cell r="U108">
            <v>43</v>
          </cell>
          <cell r="V108">
            <v>0</v>
          </cell>
          <cell r="W108">
            <v>21</v>
          </cell>
          <cell r="X108">
            <v>0</v>
          </cell>
        </row>
        <row r="109">
          <cell r="B109" t="str">
            <v>Savda</v>
          </cell>
          <cell r="C109" t="str">
            <v>Savda</v>
          </cell>
          <cell r="D109">
            <v>4</v>
          </cell>
          <cell r="E109">
            <v>20</v>
          </cell>
          <cell r="F109">
            <v>4</v>
          </cell>
          <cell r="G109">
            <v>7.4</v>
          </cell>
          <cell r="H109">
            <v>3</v>
          </cell>
          <cell r="I109">
            <v>15</v>
          </cell>
          <cell r="J109">
            <v>0</v>
          </cell>
          <cell r="K109">
            <v>45</v>
          </cell>
          <cell r="L109">
            <v>0</v>
          </cell>
          <cell r="M109">
            <v>525</v>
          </cell>
          <cell r="N109">
            <v>210</v>
          </cell>
          <cell r="O109">
            <v>0</v>
          </cell>
          <cell r="P109">
            <v>0</v>
          </cell>
          <cell r="Q109">
            <v>899</v>
          </cell>
          <cell r="R109">
            <v>88.05</v>
          </cell>
          <cell r="S109">
            <v>100</v>
          </cell>
          <cell r="T109">
            <v>2.5</v>
          </cell>
          <cell r="U109">
            <v>40</v>
          </cell>
          <cell r="V109">
            <v>0</v>
          </cell>
          <cell r="W109">
            <v>12</v>
          </cell>
          <cell r="X109">
            <v>0</v>
          </cell>
        </row>
        <row r="110">
          <cell r="B110" t="str">
            <v>Shahada</v>
          </cell>
          <cell r="C110" t="str">
            <v>Shahada</v>
          </cell>
          <cell r="D110">
            <v>1</v>
          </cell>
          <cell r="E110">
            <v>5</v>
          </cell>
          <cell r="F110">
            <v>13</v>
          </cell>
          <cell r="G110">
            <v>24.05</v>
          </cell>
          <cell r="H110">
            <v>1</v>
          </cell>
          <cell r="I110">
            <v>5</v>
          </cell>
          <cell r="J110">
            <v>0</v>
          </cell>
          <cell r="K110">
            <v>130.5</v>
          </cell>
          <cell r="L110">
            <v>0</v>
          </cell>
          <cell r="M110">
            <v>424.5</v>
          </cell>
          <cell r="N110">
            <v>81.599999999999994</v>
          </cell>
          <cell r="O110">
            <v>0</v>
          </cell>
          <cell r="P110">
            <v>0</v>
          </cell>
          <cell r="Q110">
            <v>309</v>
          </cell>
          <cell r="R110">
            <v>17.757000000000001</v>
          </cell>
          <cell r="S110">
            <v>100</v>
          </cell>
          <cell r="T110">
            <v>2.5</v>
          </cell>
          <cell r="U110">
            <v>50</v>
          </cell>
          <cell r="V110">
            <v>9</v>
          </cell>
          <cell r="W110">
            <v>85</v>
          </cell>
          <cell r="X110">
            <v>15</v>
          </cell>
        </row>
        <row r="111">
          <cell r="B111" t="str">
            <v>Shivaji Nagar</v>
          </cell>
          <cell r="C111" t="str">
            <v>Shivaji Nagar</v>
          </cell>
          <cell r="D111">
            <v>0</v>
          </cell>
          <cell r="E111">
            <v>0</v>
          </cell>
          <cell r="F111">
            <v>0</v>
          </cell>
          <cell r="G111">
            <v>0</v>
          </cell>
          <cell r="H111">
            <v>0</v>
          </cell>
          <cell r="I111">
            <v>0</v>
          </cell>
          <cell r="J111">
            <v>2</v>
          </cell>
          <cell r="K111">
            <v>0</v>
          </cell>
          <cell r="L111">
            <v>22</v>
          </cell>
          <cell r="M111">
            <v>43</v>
          </cell>
          <cell r="N111">
            <v>27.5</v>
          </cell>
          <cell r="O111">
            <v>50</v>
          </cell>
          <cell r="P111">
            <v>12.29</v>
          </cell>
          <cell r="Q111">
            <v>96</v>
          </cell>
          <cell r="R111">
            <v>24.385000000000002</v>
          </cell>
          <cell r="S111">
            <v>50</v>
          </cell>
          <cell r="T111">
            <v>1.25</v>
          </cell>
          <cell r="U111">
            <v>5</v>
          </cell>
          <cell r="V111">
            <v>2</v>
          </cell>
          <cell r="W111">
            <v>0</v>
          </cell>
          <cell r="X111">
            <v>0</v>
          </cell>
        </row>
        <row r="112">
          <cell r="B112" t="str">
            <v>Solapur Rural</v>
          </cell>
          <cell r="C112" t="str">
            <v>Solapur -R</v>
          </cell>
          <cell r="D112">
            <v>8</v>
          </cell>
          <cell r="E112">
            <v>40</v>
          </cell>
          <cell r="F112">
            <v>13</v>
          </cell>
          <cell r="G112">
            <v>33.5</v>
          </cell>
          <cell r="H112">
            <v>11</v>
          </cell>
          <cell r="I112">
            <v>55</v>
          </cell>
          <cell r="J112">
            <v>0</v>
          </cell>
          <cell r="K112">
            <v>80.8</v>
          </cell>
          <cell r="L112">
            <v>0</v>
          </cell>
          <cell r="M112">
            <v>800</v>
          </cell>
          <cell r="N112">
            <v>139.22</v>
          </cell>
          <cell r="O112">
            <v>0</v>
          </cell>
          <cell r="P112">
            <v>0</v>
          </cell>
          <cell r="Q112">
            <v>1290</v>
          </cell>
          <cell r="R112">
            <v>92.37</v>
          </cell>
          <cell r="S112">
            <v>100</v>
          </cell>
          <cell r="T112">
            <v>2.5</v>
          </cell>
          <cell r="U112">
            <v>60</v>
          </cell>
          <cell r="V112">
            <v>19</v>
          </cell>
          <cell r="W112">
            <v>45</v>
          </cell>
          <cell r="X112">
            <v>0</v>
          </cell>
        </row>
        <row r="113">
          <cell r="B113" t="str">
            <v>Solapur Urban</v>
          </cell>
          <cell r="C113" t="str">
            <v>Solapur -U</v>
          </cell>
          <cell r="D113">
            <v>3</v>
          </cell>
          <cell r="E113">
            <v>15</v>
          </cell>
          <cell r="F113">
            <v>0</v>
          </cell>
          <cell r="G113">
            <v>0</v>
          </cell>
          <cell r="H113">
            <v>2</v>
          </cell>
          <cell r="I113">
            <v>10</v>
          </cell>
          <cell r="J113">
            <v>0</v>
          </cell>
          <cell r="K113">
            <v>17</v>
          </cell>
          <cell r="L113">
            <v>0</v>
          </cell>
          <cell r="M113">
            <v>166</v>
          </cell>
          <cell r="N113">
            <v>47</v>
          </cell>
          <cell r="O113">
            <v>0</v>
          </cell>
          <cell r="P113">
            <v>0</v>
          </cell>
          <cell r="Q113">
            <v>111</v>
          </cell>
          <cell r="R113">
            <v>22.2</v>
          </cell>
          <cell r="S113">
            <v>200</v>
          </cell>
          <cell r="T113">
            <v>5</v>
          </cell>
          <cell r="U113">
            <v>72</v>
          </cell>
          <cell r="V113">
            <v>4</v>
          </cell>
          <cell r="W113">
            <v>8</v>
          </cell>
          <cell r="X113">
            <v>0</v>
          </cell>
        </row>
        <row r="114">
          <cell r="B114" t="str">
            <v>Thane U</v>
          </cell>
          <cell r="C114" t="str">
            <v>Thane (U)</v>
          </cell>
          <cell r="D114">
            <v>0</v>
          </cell>
          <cell r="E114">
            <v>0</v>
          </cell>
          <cell r="F114">
            <v>0</v>
          </cell>
          <cell r="G114">
            <v>0</v>
          </cell>
          <cell r="H114">
            <v>0</v>
          </cell>
          <cell r="I114">
            <v>0</v>
          </cell>
          <cell r="J114">
            <v>0</v>
          </cell>
          <cell r="K114">
            <v>0</v>
          </cell>
          <cell r="L114">
            <v>58</v>
          </cell>
          <cell r="M114">
            <v>75.66</v>
          </cell>
          <cell r="N114">
            <v>0</v>
          </cell>
          <cell r="O114">
            <v>0</v>
          </cell>
          <cell r="P114">
            <v>0</v>
          </cell>
          <cell r="Q114">
            <v>33</v>
          </cell>
          <cell r="R114">
            <v>20.295000000000002</v>
          </cell>
          <cell r="S114">
            <v>0</v>
          </cell>
          <cell r="T114">
            <v>0</v>
          </cell>
          <cell r="U114">
            <v>0</v>
          </cell>
          <cell r="V114">
            <v>23</v>
          </cell>
          <cell r="W114">
            <v>0</v>
          </cell>
          <cell r="X114">
            <v>0</v>
          </cell>
        </row>
        <row r="115">
          <cell r="B115" t="str">
            <v>Tuljapur</v>
          </cell>
          <cell r="C115" t="str">
            <v>Tuljapur</v>
          </cell>
          <cell r="D115">
            <v>11</v>
          </cell>
          <cell r="E115">
            <v>55</v>
          </cell>
          <cell r="F115">
            <v>4</v>
          </cell>
          <cell r="G115">
            <v>7.4</v>
          </cell>
          <cell r="H115">
            <v>0</v>
          </cell>
          <cell r="I115">
            <v>0</v>
          </cell>
          <cell r="J115">
            <v>0</v>
          </cell>
          <cell r="K115">
            <v>102</v>
          </cell>
          <cell r="L115">
            <v>0</v>
          </cell>
          <cell r="M115">
            <v>1228</v>
          </cell>
          <cell r="N115">
            <v>137</v>
          </cell>
          <cell r="O115">
            <v>0</v>
          </cell>
          <cell r="P115">
            <v>0</v>
          </cell>
          <cell r="Q115">
            <v>1245</v>
          </cell>
          <cell r="R115">
            <v>81.95</v>
          </cell>
          <cell r="S115">
            <v>120</v>
          </cell>
          <cell r="T115">
            <v>3</v>
          </cell>
          <cell r="U115">
            <v>40</v>
          </cell>
          <cell r="V115">
            <v>11</v>
          </cell>
          <cell r="W115">
            <v>0</v>
          </cell>
          <cell r="X115">
            <v>0</v>
          </cell>
        </row>
        <row r="116">
          <cell r="B116" t="str">
            <v>Udgir</v>
          </cell>
          <cell r="C116" t="str">
            <v>Udgir</v>
          </cell>
          <cell r="D116">
            <v>7</v>
          </cell>
          <cell r="E116">
            <v>35</v>
          </cell>
          <cell r="F116">
            <v>6</v>
          </cell>
          <cell r="G116">
            <v>11.1</v>
          </cell>
          <cell r="H116">
            <v>0</v>
          </cell>
          <cell r="I116">
            <v>0</v>
          </cell>
          <cell r="J116">
            <v>0</v>
          </cell>
          <cell r="K116">
            <v>58</v>
          </cell>
          <cell r="L116">
            <v>0</v>
          </cell>
          <cell r="M116">
            <v>650.5</v>
          </cell>
          <cell r="N116">
            <v>550</v>
          </cell>
          <cell r="O116">
            <v>0</v>
          </cell>
          <cell r="P116">
            <v>0</v>
          </cell>
          <cell r="Q116">
            <v>673</v>
          </cell>
          <cell r="R116">
            <v>44.841000000000001</v>
          </cell>
          <cell r="S116">
            <v>100</v>
          </cell>
          <cell r="T116">
            <v>2.5</v>
          </cell>
          <cell r="U116">
            <v>35</v>
          </cell>
          <cell r="V116">
            <v>21</v>
          </cell>
          <cell r="W116">
            <v>23</v>
          </cell>
          <cell r="X116">
            <v>0</v>
          </cell>
        </row>
        <row r="117">
          <cell r="B117" t="str">
            <v>Ulhasnagar I</v>
          </cell>
          <cell r="C117" t="str">
            <v>Ulhasnagar I</v>
          </cell>
          <cell r="D117">
            <v>0</v>
          </cell>
          <cell r="E117">
            <v>0</v>
          </cell>
          <cell r="F117">
            <v>0</v>
          </cell>
          <cell r="G117">
            <v>0</v>
          </cell>
          <cell r="H117">
            <v>0</v>
          </cell>
          <cell r="I117">
            <v>0</v>
          </cell>
          <cell r="J117">
            <v>1</v>
          </cell>
          <cell r="K117">
            <v>0</v>
          </cell>
          <cell r="L117">
            <v>13</v>
          </cell>
          <cell r="M117">
            <v>0</v>
          </cell>
          <cell r="N117">
            <v>10</v>
          </cell>
          <cell r="O117">
            <v>21</v>
          </cell>
          <cell r="P117">
            <v>6.4</v>
          </cell>
          <cell r="Q117">
            <v>0</v>
          </cell>
          <cell r="R117">
            <v>0</v>
          </cell>
          <cell r="S117">
            <v>0</v>
          </cell>
          <cell r="T117">
            <v>0</v>
          </cell>
          <cell r="U117">
            <v>0</v>
          </cell>
          <cell r="V117">
            <v>1</v>
          </cell>
          <cell r="W117">
            <v>0</v>
          </cell>
          <cell r="X117">
            <v>0</v>
          </cell>
        </row>
        <row r="118">
          <cell r="B118" t="str">
            <v>Ulhasnagar II</v>
          </cell>
          <cell r="C118" t="str">
            <v>Ulhasnagar II</v>
          </cell>
          <cell r="D118">
            <v>0</v>
          </cell>
          <cell r="E118">
            <v>0</v>
          </cell>
          <cell r="F118">
            <v>0</v>
          </cell>
          <cell r="G118">
            <v>0</v>
          </cell>
          <cell r="H118">
            <v>0</v>
          </cell>
          <cell r="I118">
            <v>0</v>
          </cell>
          <cell r="J118">
            <v>0</v>
          </cell>
          <cell r="K118">
            <v>0</v>
          </cell>
          <cell r="L118">
            <v>17.5</v>
          </cell>
          <cell r="M118">
            <v>0</v>
          </cell>
          <cell r="N118">
            <v>11.1</v>
          </cell>
          <cell r="O118">
            <v>36</v>
          </cell>
          <cell r="P118">
            <v>9.6150000000000002</v>
          </cell>
          <cell r="Q118">
            <v>0</v>
          </cell>
          <cell r="R118">
            <v>0</v>
          </cell>
          <cell r="S118">
            <v>0</v>
          </cell>
          <cell r="T118">
            <v>0</v>
          </cell>
          <cell r="U118">
            <v>0</v>
          </cell>
          <cell r="V118">
            <v>8</v>
          </cell>
          <cell r="W118">
            <v>0</v>
          </cell>
          <cell r="X118">
            <v>0</v>
          </cell>
        </row>
        <row r="119">
          <cell r="B119" t="str">
            <v>Vasai</v>
          </cell>
          <cell r="C119" t="str">
            <v>Vasai</v>
          </cell>
          <cell r="D119">
            <v>0</v>
          </cell>
          <cell r="E119">
            <v>0</v>
          </cell>
          <cell r="F119">
            <v>0</v>
          </cell>
          <cell r="G119">
            <v>0</v>
          </cell>
          <cell r="H119">
            <v>0</v>
          </cell>
          <cell r="I119">
            <v>0</v>
          </cell>
          <cell r="J119">
            <v>1</v>
          </cell>
          <cell r="K119">
            <v>0</v>
          </cell>
          <cell r="L119">
            <v>55</v>
          </cell>
          <cell r="M119">
            <v>0</v>
          </cell>
          <cell r="N119">
            <v>15</v>
          </cell>
          <cell r="O119">
            <v>123</v>
          </cell>
          <cell r="P119">
            <v>25.09</v>
          </cell>
          <cell r="Q119">
            <v>0</v>
          </cell>
          <cell r="R119">
            <v>0</v>
          </cell>
          <cell r="S119">
            <v>115</v>
          </cell>
          <cell r="T119">
            <v>2.875</v>
          </cell>
          <cell r="U119">
            <v>40</v>
          </cell>
          <cell r="V119">
            <v>0</v>
          </cell>
          <cell r="W119">
            <v>0</v>
          </cell>
          <cell r="X119">
            <v>0</v>
          </cell>
        </row>
        <row r="120">
          <cell r="B120" t="str">
            <v>Vashi</v>
          </cell>
          <cell r="C120" t="str">
            <v>Vashi</v>
          </cell>
          <cell r="D120">
            <v>0</v>
          </cell>
          <cell r="E120">
            <v>0</v>
          </cell>
          <cell r="F120">
            <v>2</v>
          </cell>
          <cell r="G120">
            <v>10</v>
          </cell>
          <cell r="H120">
            <v>1</v>
          </cell>
          <cell r="I120">
            <v>10</v>
          </cell>
          <cell r="J120">
            <v>0</v>
          </cell>
          <cell r="K120">
            <v>0</v>
          </cell>
          <cell r="L120">
            <v>42</v>
          </cell>
          <cell r="M120">
            <v>61</v>
          </cell>
          <cell r="N120">
            <v>34.6</v>
          </cell>
          <cell r="O120">
            <v>47</v>
          </cell>
          <cell r="P120">
            <v>19.324999999999999</v>
          </cell>
          <cell r="Q120">
            <v>38</v>
          </cell>
          <cell r="R120">
            <v>19.079999999999998</v>
          </cell>
          <cell r="S120">
            <v>140</v>
          </cell>
          <cell r="T120">
            <v>3.5</v>
          </cell>
          <cell r="U120">
            <v>9.5</v>
          </cell>
          <cell r="V120">
            <v>9</v>
          </cell>
          <cell r="W120">
            <v>0</v>
          </cell>
          <cell r="X120">
            <v>0</v>
          </cell>
        </row>
        <row r="121">
          <cell r="B121" t="str">
            <v>Virar</v>
          </cell>
          <cell r="C121" t="str">
            <v>Virar</v>
          </cell>
          <cell r="D121">
            <v>0</v>
          </cell>
          <cell r="E121">
            <v>0</v>
          </cell>
          <cell r="F121">
            <v>0</v>
          </cell>
          <cell r="G121">
            <v>0</v>
          </cell>
          <cell r="H121">
            <v>0</v>
          </cell>
          <cell r="I121">
            <v>0</v>
          </cell>
          <cell r="J121">
            <v>0</v>
          </cell>
          <cell r="K121">
            <v>0</v>
          </cell>
          <cell r="L121">
            <v>43.11</v>
          </cell>
          <cell r="M121">
            <v>0</v>
          </cell>
          <cell r="N121">
            <v>104</v>
          </cell>
          <cell r="O121">
            <v>209</v>
          </cell>
          <cell r="P121">
            <v>42.36</v>
          </cell>
          <cell r="Q121">
            <v>0</v>
          </cell>
          <cell r="R121">
            <v>0</v>
          </cell>
          <cell r="S121">
            <v>198</v>
          </cell>
          <cell r="T121">
            <v>4.95</v>
          </cell>
          <cell r="U121">
            <v>42.15</v>
          </cell>
          <cell r="V121">
            <v>0</v>
          </cell>
          <cell r="W121">
            <v>43</v>
          </cell>
          <cell r="X121">
            <v>0</v>
          </cell>
        </row>
        <row r="122">
          <cell r="B122" t="str">
            <v>Vita</v>
          </cell>
          <cell r="C122" t="str">
            <v>Vita</v>
          </cell>
          <cell r="D122">
            <v>8</v>
          </cell>
          <cell r="E122">
            <v>40</v>
          </cell>
          <cell r="F122">
            <v>3</v>
          </cell>
          <cell r="G122">
            <v>5.55</v>
          </cell>
          <cell r="H122">
            <v>6</v>
          </cell>
          <cell r="I122">
            <v>30</v>
          </cell>
          <cell r="J122">
            <v>0</v>
          </cell>
          <cell r="K122">
            <v>71</v>
          </cell>
          <cell r="L122">
            <v>0</v>
          </cell>
          <cell r="M122">
            <v>329.3</v>
          </cell>
          <cell r="N122">
            <v>467</v>
          </cell>
          <cell r="O122">
            <v>0</v>
          </cell>
          <cell r="P122">
            <v>0</v>
          </cell>
          <cell r="Q122">
            <v>582</v>
          </cell>
          <cell r="R122">
            <v>44.472999999999999</v>
          </cell>
          <cell r="S122">
            <v>100</v>
          </cell>
          <cell r="T122">
            <v>2.5</v>
          </cell>
          <cell r="U122">
            <v>85</v>
          </cell>
          <cell r="V122">
            <v>9</v>
          </cell>
          <cell r="W122">
            <v>49</v>
          </cell>
          <cell r="X122">
            <v>76</v>
          </cell>
        </row>
        <row r="123">
          <cell r="B123" t="str">
            <v>Wagle Estate</v>
          </cell>
          <cell r="C123" t="str">
            <v>Wagle Estate</v>
          </cell>
          <cell r="D123">
            <v>0</v>
          </cell>
          <cell r="E123">
            <v>0</v>
          </cell>
          <cell r="F123">
            <v>0</v>
          </cell>
          <cell r="G123">
            <v>0</v>
          </cell>
          <cell r="H123">
            <v>0</v>
          </cell>
          <cell r="I123">
            <v>0</v>
          </cell>
          <cell r="J123">
            <v>1</v>
          </cell>
          <cell r="K123">
            <v>0</v>
          </cell>
          <cell r="L123">
            <v>56.95</v>
          </cell>
          <cell r="M123">
            <v>21.5</v>
          </cell>
          <cell r="N123">
            <v>57.35</v>
          </cell>
          <cell r="O123">
            <v>21</v>
          </cell>
          <cell r="P123">
            <v>13.23</v>
          </cell>
          <cell r="Q123">
            <v>5</v>
          </cell>
          <cell r="R123">
            <v>3.0750000000000002</v>
          </cell>
          <cell r="S123">
            <v>0</v>
          </cell>
          <cell r="T123">
            <v>0</v>
          </cell>
          <cell r="U123">
            <v>0</v>
          </cell>
          <cell r="V123">
            <v>0</v>
          </cell>
          <cell r="W123">
            <v>0</v>
          </cell>
          <cell r="X123">
            <v>0</v>
          </cell>
        </row>
        <row r="124">
          <cell r="B124" t="str">
            <v>Wai</v>
          </cell>
          <cell r="C124" t="str">
            <v>Wai</v>
          </cell>
          <cell r="D124">
            <v>0</v>
          </cell>
          <cell r="E124">
            <v>0</v>
          </cell>
          <cell r="F124">
            <v>0</v>
          </cell>
          <cell r="G124">
            <v>0</v>
          </cell>
          <cell r="H124">
            <v>4</v>
          </cell>
          <cell r="I124">
            <v>20</v>
          </cell>
          <cell r="J124">
            <v>0</v>
          </cell>
          <cell r="K124">
            <v>12</v>
          </cell>
          <cell r="L124">
            <v>193.95</v>
          </cell>
          <cell r="M124">
            <v>6.05</v>
          </cell>
          <cell r="N124">
            <v>122.03</v>
          </cell>
          <cell r="O124">
            <v>246</v>
          </cell>
          <cell r="P124">
            <v>17.600000000000001</v>
          </cell>
          <cell r="Q124">
            <v>10</v>
          </cell>
          <cell r="R124">
            <v>1</v>
          </cell>
          <cell r="S124">
            <v>25</v>
          </cell>
          <cell r="T124">
            <v>0.625</v>
          </cell>
          <cell r="U124">
            <v>20</v>
          </cell>
          <cell r="V124">
            <v>7</v>
          </cell>
          <cell r="W124">
            <v>6</v>
          </cell>
          <cell r="X124">
            <v>0</v>
          </cell>
        </row>
        <row r="125">
          <cell r="B125" t="str">
            <v>Wardha</v>
          </cell>
          <cell r="C125" t="str">
            <v>Wardha</v>
          </cell>
          <cell r="D125">
            <v>5</v>
          </cell>
          <cell r="E125">
            <v>60</v>
          </cell>
          <cell r="F125">
            <v>0</v>
          </cell>
          <cell r="G125">
            <v>0</v>
          </cell>
          <cell r="H125">
            <v>6</v>
          </cell>
          <cell r="I125">
            <v>30</v>
          </cell>
          <cell r="J125">
            <v>0</v>
          </cell>
          <cell r="K125">
            <v>64</v>
          </cell>
          <cell r="L125">
            <v>0</v>
          </cell>
          <cell r="M125">
            <v>385</v>
          </cell>
          <cell r="N125">
            <v>174</v>
          </cell>
          <cell r="O125">
            <v>0</v>
          </cell>
          <cell r="P125">
            <v>0</v>
          </cell>
          <cell r="Q125">
            <v>508</v>
          </cell>
          <cell r="R125">
            <v>30.654</v>
          </cell>
          <cell r="S125">
            <v>90</v>
          </cell>
          <cell r="T125">
            <v>2.25</v>
          </cell>
          <cell r="U125">
            <v>30</v>
          </cell>
          <cell r="V125">
            <v>0</v>
          </cell>
          <cell r="W125">
            <v>0</v>
          </cell>
          <cell r="X125">
            <v>2</v>
          </cell>
        </row>
        <row r="126">
          <cell r="B126" t="str">
            <v>Warora</v>
          </cell>
          <cell r="C126" t="str">
            <v>Warora</v>
          </cell>
          <cell r="D126">
            <v>0</v>
          </cell>
          <cell r="E126">
            <v>0</v>
          </cell>
          <cell r="F126">
            <v>0</v>
          </cell>
          <cell r="G126">
            <v>0</v>
          </cell>
          <cell r="H126">
            <v>1</v>
          </cell>
          <cell r="I126">
            <v>5</v>
          </cell>
          <cell r="J126">
            <v>0</v>
          </cell>
          <cell r="K126">
            <v>0</v>
          </cell>
          <cell r="L126">
            <v>0</v>
          </cell>
          <cell r="M126">
            <v>423</v>
          </cell>
          <cell r="N126">
            <v>124.92</v>
          </cell>
          <cell r="O126">
            <v>0</v>
          </cell>
          <cell r="P126">
            <v>0</v>
          </cell>
          <cell r="Q126">
            <v>259</v>
          </cell>
          <cell r="R126">
            <v>17.945</v>
          </cell>
          <cell r="S126">
            <v>100</v>
          </cell>
          <cell r="T126">
            <v>2.5</v>
          </cell>
          <cell r="U126">
            <v>34</v>
          </cell>
          <cell r="V126">
            <v>11</v>
          </cell>
          <cell r="W126">
            <v>0</v>
          </cell>
          <cell r="X126">
            <v>0</v>
          </cell>
        </row>
        <row r="127">
          <cell r="B127" t="str">
            <v>Washim</v>
          </cell>
          <cell r="C127" t="str">
            <v>Washim</v>
          </cell>
          <cell r="D127">
            <v>7</v>
          </cell>
          <cell r="E127">
            <v>35</v>
          </cell>
          <cell r="F127">
            <v>9</v>
          </cell>
          <cell r="G127">
            <v>16.649999999999999</v>
          </cell>
          <cell r="H127">
            <v>1</v>
          </cell>
          <cell r="I127">
            <v>5</v>
          </cell>
          <cell r="J127">
            <v>0</v>
          </cell>
          <cell r="K127">
            <v>68</v>
          </cell>
          <cell r="L127">
            <v>0</v>
          </cell>
          <cell r="M127">
            <v>600</v>
          </cell>
          <cell r="N127">
            <v>100</v>
          </cell>
          <cell r="O127">
            <v>0</v>
          </cell>
          <cell r="P127">
            <v>0</v>
          </cell>
          <cell r="Q127">
            <v>909</v>
          </cell>
          <cell r="R127">
            <v>72.066999999999993</v>
          </cell>
          <cell r="S127">
            <v>100</v>
          </cell>
          <cell r="T127">
            <v>2.5</v>
          </cell>
          <cell r="U127">
            <v>60</v>
          </cell>
          <cell r="V127">
            <v>0</v>
          </cell>
          <cell r="W127">
            <v>16</v>
          </cell>
          <cell r="X127">
            <v>0</v>
          </cell>
        </row>
        <row r="128">
          <cell r="B128" t="str">
            <v>Yavatmal</v>
          </cell>
          <cell r="C128" t="str">
            <v>Yavatmal</v>
          </cell>
          <cell r="D128">
            <v>7</v>
          </cell>
          <cell r="E128">
            <v>35</v>
          </cell>
          <cell r="F128">
            <v>6</v>
          </cell>
          <cell r="G128">
            <v>11.1</v>
          </cell>
          <cell r="H128">
            <v>1</v>
          </cell>
          <cell r="I128">
            <v>5</v>
          </cell>
          <cell r="J128">
            <v>0</v>
          </cell>
          <cell r="K128">
            <v>102</v>
          </cell>
          <cell r="L128">
            <v>0</v>
          </cell>
          <cell r="M128">
            <v>360</v>
          </cell>
          <cell r="N128">
            <v>148</v>
          </cell>
          <cell r="O128">
            <v>0</v>
          </cell>
          <cell r="P128">
            <v>0</v>
          </cell>
          <cell r="Q128">
            <v>502</v>
          </cell>
          <cell r="R128">
            <v>34.920999999999999</v>
          </cell>
          <cell r="S128">
            <v>100</v>
          </cell>
          <cell r="T128">
            <v>2.5</v>
          </cell>
          <cell r="U128">
            <v>70</v>
          </cell>
          <cell r="V128">
            <v>8</v>
          </cell>
          <cell r="W128">
            <v>30</v>
          </cell>
          <cell r="X128">
            <v>0</v>
          </cell>
        </row>
      </sheetData>
      <sheetData sheetId="12" refreshError="1"/>
      <sheetData sheetId="13" refreshError="1"/>
      <sheetData sheetId="1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 file  for CAP R&amp;M"/>
      <sheetName val="ED"/>
      <sheetName val="Final file "/>
      <sheetName val="ZCD"/>
      <sheetName val="Version 4 Cost Breakup Detail"/>
      <sheetName val="Annexure II  Tender wise (2)"/>
      <sheetName val="Tender 2 issued  050309"/>
      <sheetName val="Tender1"/>
      <sheetName val="MajorW2"/>
      <sheetName val="Sheet1"/>
      <sheetName val="Sheet3"/>
    </sheetNames>
    <sheetDataSet>
      <sheetData sheetId="0"/>
      <sheetData sheetId="1">
        <row r="10">
          <cell r="A10" t="str">
            <v>Achalpur</v>
          </cell>
          <cell r="B10" t="str">
            <v>Achalpur</v>
          </cell>
          <cell r="C10">
            <v>8</v>
          </cell>
          <cell r="D10">
            <v>6</v>
          </cell>
          <cell r="E10">
            <v>3</v>
          </cell>
          <cell r="F10">
            <v>0</v>
          </cell>
          <cell r="G10">
            <v>0</v>
          </cell>
          <cell r="H10">
            <v>9</v>
          </cell>
          <cell r="I10">
            <v>109</v>
          </cell>
          <cell r="J10">
            <v>0</v>
          </cell>
          <cell r="K10">
            <v>818</v>
          </cell>
          <cell r="L10">
            <v>0</v>
          </cell>
          <cell r="M10">
            <v>0</v>
          </cell>
          <cell r="N10">
            <v>1398</v>
          </cell>
          <cell r="O10">
            <v>0</v>
          </cell>
          <cell r="P10">
            <v>522</v>
          </cell>
          <cell r="Q10">
            <v>0</v>
          </cell>
          <cell r="R10">
            <v>44</v>
          </cell>
          <cell r="S10">
            <v>0</v>
          </cell>
          <cell r="T10">
            <v>14</v>
          </cell>
          <cell r="U10">
            <v>0</v>
          </cell>
          <cell r="V10">
            <v>50</v>
          </cell>
          <cell r="W10">
            <v>0</v>
          </cell>
          <cell r="X10">
            <v>10</v>
          </cell>
          <cell r="Y10">
            <v>0</v>
          </cell>
          <cell r="Z10">
            <v>10</v>
          </cell>
          <cell r="AA10">
            <v>0</v>
          </cell>
          <cell r="AB10">
            <v>8</v>
          </cell>
          <cell r="AC10">
            <v>0</v>
          </cell>
          <cell r="AD10">
            <v>1013</v>
          </cell>
          <cell r="AE10">
            <v>660</v>
          </cell>
          <cell r="AF10">
            <v>2450</v>
          </cell>
          <cell r="AG10">
            <v>0</v>
          </cell>
          <cell r="AH10">
            <v>0</v>
          </cell>
          <cell r="AI10">
            <v>0</v>
          </cell>
        </row>
        <row r="11">
          <cell r="A11" t="str">
            <v>Ahmednagar Rural</v>
          </cell>
          <cell r="B11" t="str">
            <v xml:space="preserve">Ahmednagar Rural </v>
          </cell>
          <cell r="C11">
            <v>8</v>
          </cell>
          <cell r="D11">
            <v>5</v>
          </cell>
          <cell r="E11">
            <v>15</v>
          </cell>
          <cell r="F11">
            <v>0</v>
          </cell>
          <cell r="G11">
            <v>0</v>
          </cell>
          <cell r="H11">
            <v>69</v>
          </cell>
          <cell r="I11">
            <v>155</v>
          </cell>
          <cell r="J11">
            <v>0</v>
          </cell>
          <cell r="K11">
            <v>650</v>
          </cell>
          <cell r="L11">
            <v>0</v>
          </cell>
          <cell r="M11">
            <v>0</v>
          </cell>
          <cell r="N11">
            <v>621</v>
          </cell>
          <cell r="O11">
            <v>0</v>
          </cell>
          <cell r="P11">
            <v>823.8</v>
          </cell>
          <cell r="Q11">
            <v>953.8</v>
          </cell>
          <cell r="R11">
            <v>200</v>
          </cell>
          <cell r="S11">
            <v>30</v>
          </cell>
          <cell r="T11">
            <v>100</v>
          </cell>
          <cell r="V11">
            <v>25</v>
          </cell>
          <cell r="X11">
            <v>500</v>
          </cell>
          <cell r="Y11">
            <v>0</v>
          </cell>
          <cell r="Z11">
            <v>0</v>
          </cell>
          <cell r="AA11">
            <v>30</v>
          </cell>
          <cell r="AB11">
            <v>373</v>
          </cell>
          <cell r="AC11">
            <v>0</v>
          </cell>
          <cell r="AD11">
            <v>0</v>
          </cell>
          <cell r="AE11">
            <v>2925</v>
          </cell>
          <cell r="AF11">
            <v>8220</v>
          </cell>
          <cell r="AG11">
            <v>0</v>
          </cell>
          <cell r="AH11">
            <v>0</v>
          </cell>
        </row>
        <row r="12">
          <cell r="A12" t="str">
            <v>Ahmednagar UCR</v>
          </cell>
          <cell r="B12" t="str">
            <v>Ahmednagar UCR</v>
          </cell>
          <cell r="C12">
            <v>4</v>
          </cell>
          <cell r="D12">
            <v>0</v>
          </cell>
          <cell r="E12">
            <v>15</v>
          </cell>
          <cell r="F12">
            <v>0</v>
          </cell>
          <cell r="G12">
            <v>0</v>
          </cell>
          <cell r="H12">
            <v>20</v>
          </cell>
          <cell r="I12">
            <v>52</v>
          </cell>
          <cell r="J12">
            <v>0</v>
          </cell>
          <cell r="K12">
            <v>270</v>
          </cell>
          <cell r="L12">
            <v>0</v>
          </cell>
          <cell r="M12">
            <v>0</v>
          </cell>
          <cell r="N12">
            <v>690</v>
          </cell>
          <cell r="O12">
            <v>0</v>
          </cell>
          <cell r="P12">
            <v>390</v>
          </cell>
          <cell r="Q12">
            <v>115</v>
          </cell>
          <cell r="R12">
            <v>200</v>
          </cell>
          <cell r="S12">
            <v>200</v>
          </cell>
          <cell r="T12">
            <v>30</v>
          </cell>
          <cell r="U12">
            <v>0</v>
          </cell>
          <cell r="V12">
            <v>79</v>
          </cell>
          <cell r="W12">
            <v>0</v>
          </cell>
          <cell r="X12">
            <v>120</v>
          </cell>
          <cell r="Y12">
            <v>0</v>
          </cell>
          <cell r="Z12">
            <v>0</v>
          </cell>
          <cell r="AA12">
            <v>19</v>
          </cell>
          <cell r="AB12">
            <v>540</v>
          </cell>
          <cell r="AC12">
            <v>0</v>
          </cell>
          <cell r="AD12">
            <v>400</v>
          </cell>
          <cell r="AE12">
            <v>0</v>
          </cell>
          <cell r="AF12">
            <v>13940</v>
          </cell>
          <cell r="AG12">
            <v>0</v>
          </cell>
          <cell r="AH12">
            <v>0</v>
          </cell>
          <cell r="AI12">
            <v>0</v>
          </cell>
        </row>
        <row r="13">
          <cell r="A13" t="str">
            <v>Akluj</v>
          </cell>
          <cell r="B13" t="str">
            <v>Akluj</v>
          </cell>
          <cell r="C13">
            <v>3</v>
          </cell>
          <cell r="D13">
            <v>3</v>
          </cell>
          <cell r="E13">
            <v>3</v>
          </cell>
          <cell r="F13">
            <v>0</v>
          </cell>
          <cell r="G13">
            <v>0</v>
          </cell>
          <cell r="H13">
            <v>3</v>
          </cell>
          <cell r="I13">
            <v>50.5</v>
          </cell>
          <cell r="J13">
            <v>0</v>
          </cell>
          <cell r="K13">
            <v>565</v>
          </cell>
          <cell r="L13">
            <v>0</v>
          </cell>
          <cell r="M13">
            <v>0</v>
          </cell>
          <cell r="N13">
            <v>600</v>
          </cell>
          <cell r="O13">
            <v>0</v>
          </cell>
          <cell r="P13">
            <v>52.36</v>
          </cell>
          <cell r="Q13">
            <v>3.5</v>
          </cell>
          <cell r="R13">
            <v>100</v>
          </cell>
          <cell r="S13">
            <v>40</v>
          </cell>
          <cell r="T13">
            <v>27</v>
          </cell>
          <cell r="U13">
            <v>0</v>
          </cell>
          <cell r="V13">
            <v>0</v>
          </cell>
          <cell r="W13">
            <v>0</v>
          </cell>
          <cell r="X13">
            <v>0</v>
          </cell>
          <cell r="Y13">
            <v>0</v>
          </cell>
          <cell r="Z13">
            <v>0</v>
          </cell>
          <cell r="AA13">
            <v>9.4600000000000009</v>
          </cell>
          <cell r="AB13">
            <v>111</v>
          </cell>
          <cell r="AC13">
            <v>0</v>
          </cell>
          <cell r="AD13">
            <v>1515</v>
          </cell>
          <cell r="AE13">
            <v>810</v>
          </cell>
          <cell r="AF13">
            <v>10023</v>
          </cell>
          <cell r="AG13">
            <v>0</v>
          </cell>
          <cell r="AH13">
            <v>0</v>
          </cell>
          <cell r="AI13">
            <v>0</v>
          </cell>
        </row>
        <row r="14">
          <cell r="A14" t="str">
            <v>Akola Rural</v>
          </cell>
          <cell r="B14" t="str">
            <v>Akola R</v>
          </cell>
          <cell r="C14">
            <v>8</v>
          </cell>
          <cell r="D14">
            <v>7</v>
          </cell>
          <cell r="E14">
            <v>4</v>
          </cell>
          <cell r="F14">
            <v>0</v>
          </cell>
          <cell r="G14">
            <v>0</v>
          </cell>
          <cell r="H14">
            <v>6</v>
          </cell>
          <cell r="I14">
            <v>75</v>
          </cell>
          <cell r="J14">
            <v>0</v>
          </cell>
          <cell r="K14">
            <v>341</v>
          </cell>
          <cell r="L14">
            <v>0</v>
          </cell>
          <cell r="M14">
            <v>0</v>
          </cell>
          <cell r="N14">
            <v>490</v>
          </cell>
          <cell r="O14">
            <v>0</v>
          </cell>
          <cell r="P14">
            <v>105</v>
          </cell>
          <cell r="Q14">
            <v>0</v>
          </cell>
          <cell r="R14">
            <v>100</v>
          </cell>
          <cell r="S14">
            <v>29</v>
          </cell>
          <cell r="T14">
            <v>22</v>
          </cell>
          <cell r="U14">
            <v>0</v>
          </cell>
          <cell r="V14">
            <v>8</v>
          </cell>
          <cell r="W14">
            <v>0</v>
          </cell>
          <cell r="X14">
            <v>26</v>
          </cell>
          <cell r="Y14">
            <v>0</v>
          </cell>
          <cell r="Z14">
            <v>2.6</v>
          </cell>
          <cell r="AA14">
            <v>19</v>
          </cell>
          <cell r="AB14">
            <v>200</v>
          </cell>
          <cell r="AC14">
            <v>0</v>
          </cell>
          <cell r="AD14">
            <v>2500</v>
          </cell>
          <cell r="AE14">
            <v>900</v>
          </cell>
          <cell r="AF14">
            <v>20450</v>
          </cell>
          <cell r="AG14">
            <v>0</v>
          </cell>
          <cell r="AH14">
            <v>0</v>
          </cell>
          <cell r="AI14">
            <v>0</v>
          </cell>
        </row>
        <row r="15">
          <cell r="A15" t="str">
            <v>Allapalli</v>
          </cell>
          <cell r="B15" t="str">
            <v>Allapali</v>
          </cell>
          <cell r="C15">
            <v>1</v>
          </cell>
          <cell r="D15">
            <v>0</v>
          </cell>
          <cell r="E15">
            <v>1</v>
          </cell>
          <cell r="F15">
            <v>0</v>
          </cell>
          <cell r="G15">
            <v>0</v>
          </cell>
          <cell r="H15">
            <v>1</v>
          </cell>
          <cell r="I15">
            <v>25</v>
          </cell>
          <cell r="J15">
            <v>0</v>
          </cell>
          <cell r="K15">
            <v>120</v>
          </cell>
          <cell r="L15">
            <v>0</v>
          </cell>
          <cell r="M15">
            <v>0</v>
          </cell>
          <cell r="N15">
            <v>53</v>
          </cell>
          <cell r="O15">
            <v>0</v>
          </cell>
          <cell r="P15">
            <v>60</v>
          </cell>
          <cell r="Q15">
            <v>0</v>
          </cell>
          <cell r="R15">
            <v>77</v>
          </cell>
          <cell r="S15">
            <v>74</v>
          </cell>
          <cell r="T15">
            <v>6</v>
          </cell>
          <cell r="U15">
            <v>0</v>
          </cell>
          <cell r="V15">
            <v>0</v>
          </cell>
          <cell r="W15">
            <v>0</v>
          </cell>
          <cell r="X15">
            <v>49</v>
          </cell>
          <cell r="Y15">
            <v>0</v>
          </cell>
          <cell r="Z15">
            <v>0</v>
          </cell>
          <cell r="AA15">
            <v>0</v>
          </cell>
          <cell r="AB15">
            <v>52</v>
          </cell>
          <cell r="AC15">
            <v>0</v>
          </cell>
          <cell r="AD15">
            <v>572</v>
          </cell>
          <cell r="AE15">
            <v>400</v>
          </cell>
          <cell r="AF15">
            <v>3023</v>
          </cell>
          <cell r="AG15">
            <v>0</v>
          </cell>
          <cell r="AH15">
            <v>0</v>
          </cell>
          <cell r="AI15">
            <v>0</v>
          </cell>
        </row>
        <row r="16">
          <cell r="A16" t="str">
            <v>Ambejogai</v>
          </cell>
          <cell r="B16" t="str">
            <v>Ambejogai</v>
          </cell>
          <cell r="C16">
            <v>12</v>
          </cell>
          <cell r="D16">
            <v>6</v>
          </cell>
          <cell r="E16">
            <v>5</v>
          </cell>
          <cell r="F16">
            <v>0</v>
          </cell>
          <cell r="G16">
            <v>0</v>
          </cell>
          <cell r="H16">
            <v>18</v>
          </cell>
          <cell r="I16">
            <v>70</v>
          </cell>
          <cell r="J16">
            <v>0</v>
          </cell>
          <cell r="K16">
            <v>500</v>
          </cell>
          <cell r="L16">
            <v>0</v>
          </cell>
          <cell r="M16">
            <v>0</v>
          </cell>
          <cell r="N16">
            <v>691</v>
          </cell>
          <cell r="O16">
            <v>0</v>
          </cell>
          <cell r="P16">
            <v>388</v>
          </cell>
          <cell r="Q16">
            <v>87</v>
          </cell>
          <cell r="R16">
            <v>0</v>
          </cell>
          <cell r="S16">
            <v>0</v>
          </cell>
          <cell r="T16">
            <v>44</v>
          </cell>
          <cell r="U16">
            <v>0</v>
          </cell>
          <cell r="V16">
            <v>65</v>
          </cell>
          <cell r="W16">
            <v>0</v>
          </cell>
          <cell r="X16">
            <v>96</v>
          </cell>
          <cell r="Y16">
            <v>0</v>
          </cell>
          <cell r="Z16">
            <v>3</v>
          </cell>
          <cell r="AA16">
            <v>0.2</v>
          </cell>
          <cell r="AB16">
            <v>425</v>
          </cell>
          <cell r="AC16">
            <v>0</v>
          </cell>
          <cell r="AD16">
            <v>1994</v>
          </cell>
          <cell r="AE16">
            <v>1065</v>
          </cell>
          <cell r="AF16">
            <v>16350</v>
          </cell>
          <cell r="AG16">
            <v>0</v>
          </cell>
          <cell r="AH16">
            <v>0</v>
          </cell>
          <cell r="AI16">
            <v>0</v>
          </cell>
        </row>
        <row r="17">
          <cell r="A17" t="str">
            <v>Amravati Rural</v>
          </cell>
          <cell r="B17" t="str">
            <v>Amravati R</v>
          </cell>
          <cell r="C17">
            <v>7</v>
          </cell>
          <cell r="D17">
            <v>2</v>
          </cell>
          <cell r="E17">
            <v>2</v>
          </cell>
          <cell r="F17">
            <v>0</v>
          </cell>
          <cell r="G17">
            <v>0</v>
          </cell>
          <cell r="H17">
            <v>4</v>
          </cell>
          <cell r="I17">
            <v>107.1</v>
          </cell>
          <cell r="J17">
            <v>0</v>
          </cell>
          <cell r="K17">
            <v>506.4</v>
          </cell>
          <cell r="L17">
            <v>0</v>
          </cell>
          <cell r="M17">
            <v>0</v>
          </cell>
          <cell r="N17">
            <v>800</v>
          </cell>
          <cell r="O17">
            <v>0</v>
          </cell>
          <cell r="P17">
            <v>439</v>
          </cell>
          <cell r="Q17">
            <v>131</v>
          </cell>
          <cell r="R17">
            <v>24</v>
          </cell>
          <cell r="S17">
            <v>10</v>
          </cell>
          <cell r="T17">
            <v>18</v>
          </cell>
          <cell r="U17">
            <v>0</v>
          </cell>
          <cell r="V17">
            <v>18</v>
          </cell>
          <cell r="W17">
            <v>0</v>
          </cell>
          <cell r="X17">
            <v>25</v>
          </cell>
          <cell r="Y17">
            <v>0</v>
          </cell>
          <cell r="Z17">
            <v>0</v>
          </cell>
          <cell r="AA17">
            <v>0.5</v>
          </cell>
          <cell r="AB17">
            <v>211</v>
          </cell>
          <cell r="AC17">
            <v>0</v>
          </cell>
          <cell r="AD17">
            <v>1653.5</v>
          </cell>
          <cell r="AE17">
            <v>534</v>
          </cell>
          <cell r="AF17">
            <v>17598</v>
          </cell>
          <cell r="AG17">
            <v>63</v>
          </cell>
          <cell r="AH17">
            <v>0</v>
          </cell>
          <cell r="AI17">
            <v>0</v>
          </cell>
        </row>
        <row r="18">
          <cell r="A18" t="str">
            <v>Amravati Urban</v>
          </cell>
          <cell r="B18" t="str">
            <v>Amravati U</v>
          </cell>
          <cell r="C18">
            <v>2</v>
          </cell>
          <cell r="D18">
            <v>1</v>
          </cell>
          <cell r="E18">
            <v>2</v>
          </cell>
          <cell r="F18">
            <v>0</v>
          </cell>
          <cell r="G18">
            <v>1</v>
          </cell>
          <cell r="H18">
            <v>6</v>
          </cell>
          <cell r="I18">
            <v>26</v>
          </cell>
          <cell r="J18">
            <v>0</v>
          </cell>
          <cell r="K18">
            <v>94</v>
          </cell>
          <cell r="L18">
            <v>0</v>
          </cell>
          <cell r="M18">
            <v>0</v>
          </cell>
          <cell r="N18">
            <v>192</v>
          </cell>
          <cell r="O18">
            <v>0</v>
          </cell>
          <cell r="P18">
            <v>35</v>
          </cell>
          <cell r="Q18">
            <v>0</v>
          </cell>
          <cell r="R18">
            <v>200</v>
          </cell>
          <cell r="S18">
            <v>50</v>
          </cell>
          <cell r="T18">
            <v>16</v>
          </cell>
          <cell r="U18">
            <v>0</v>
          </cell>
          <cell r="V18">
            <v>0</v>
          </cell>
          <cell r="W18">
            <v>0</v>
          </cell>
          <cell r="X18">
            <v>4</v>
          </cell>
          <cell r="Y18">
            <v>0</v>
          </cell>
          <cell r="Z18">
            <v>34</v>
          </cell>
          <cell r="AA18">
            <v>0</v>
          </cell>
          <cell r="AB18">
            <v>0</v>
          </cell>
          <cell r="AC18">
            <v>0</v>
          </cell>
          <cell r="AD18">
            <v>1206</v>
          </cell>
          <cell r="AE18">
            <v>420</v>
          </cell>
          <cell r="AF18">
            <v>22800</v>
          </cell>
          <cell r="AG18">
            <v>98</v>
          </cell>
          <cell r="AH18">
            <v>0</v>
          </cell>
          <cell r="AI18">
            <v>0</v>
          </cell>
        </row>
        <row r="19">
          <cell r="A19" t="str">
            <v>Arvi</v>
          </cell>
          <cell r="B19" t="str">
            <v>Arvi</v>
          </cell>
          <cell r="C19">
            <v>4</v>
          </cell>
          <cell r="D19">
            <v>1</v>
          </cell>
          <cell r="E19">
            <v>3</v>
          </cell>
          <cell r="F19">
            <v>0</v>
          </cell>
          <cell r="G19">
            <v>0</v>
          </cell>
          <cell r="H19">
            <v>3</v>
          </cell>
          <cell r="I19">
            <v>45</v>
          </cell>
          <cell r="J19">
            <v>0</v>
          </cell>
          <cell r="K19">
            <v>200</v>
          </cell>
          <cell r="L19">
            <v>0</v>
          </cell>
          <cell r="M19">
            <v>0</v>
          </cell>
          <cell r="N19">
            <v>221</v>
          </cell>
          <cell r="O19">
            <v>0</v>
          </cell>
          <cell r="P19">
            <v>54</v>
          </cell>
          <cell r="Q19">
            <v>5</v>
          </cell>
          <cell r="R19">
            <v>10</v>
          </cell>
          <cell r="S19">
            <v>14</v>
          </cell>
          <cell r="T19">
            <v>0</v>
          </cell>
          <cell r="U19">
            <v>0</v>
          </cell>
          <cell r="V19">
            <v>60</v>
          </cell>
          <cell r="W19">
            <v>0</v>
          </cell>
          <cell r="X19">
            <v>30</v>
          </cell>
          <cell r="Y19">
            <v>0</v>
          </cell>
          <cell r="Z19">
            <v>0</v>
          </cell>
          <cell r="AA19">
            <v>0</v>
          </cell>
          <cell r="AB19">
            <v>8</v>
          </cell>
          <cell r="AC19">
            <v>0</v>
          </cell>
          <cell r="AD19">
            <v>755</v>
          </cell>
          <cell r="AE19">
            <v>550</v>
          </cell>
          <cell r="AF19">
            <v>12016</v>
          </cell>
          <cell r="AG19">
            <v>0</v>
          </cell>
          <cell r="AH19">
            <v>0</v>
          </cell>
          <cell r="AI19">
            <v>0</v>
          </cell>
        </row>
        <row r="20">
          <cell r="A20" t="str">
            <v>Aurangabad Rural</v>
          </cell>
          <cell r="B20" t="str">
            <v>Aurangabad -R</v>
          </cell>
          <cell r="C20">
            <v>11</v>
          </cell>
          <cell r="D20">
            <v>5</v>
          </cell>
          <cell r="E20">
            <v>11</v>
          </cell>
          <cell r="F20">
            <v>0</v>
          </cell>
          <cell r="G20">
            <v>0</v>
          </cell>
          <cell r="H20">
            <v>17</v>
          </cell>
          <cell r="I20">
            <v>110</v>
          </cell>
          <cell r="J20">
            <v>0</v>
          </cell>
          <cell r="K20">
            <v>626</v>
          </cell>
          <cell r="L20">
            <v>0</v>
          </cell>
          <cell r="M20">
            <v>0</v>
          </cell>
          <cell r="N20">
            <v>775</v>
          </cell>
          <cell r="O20">
            <v>0</v>
          </cell>
          <cell r="P20">
            <v>91</v>
          </cell>
          <cell r="Q20">
            <v>0</v>
          </cell>
          <cell r="R20">
            <v>0</v>
          </cell>
          <cell r="S20">
            <v>0</v>
          </cell>
          <cell r="T20">
            <v>0</v>
          </cell>
          <cell r="U20">
            <v>0</v>
          </cell>
          <cell r="V20">
            <v>74.16</v>
          </cell>
          <cell r="W20">
            <v>0</v>
          </cell>
          <cell r="X20">
            <v>161</v>
          </cell>
          <cell r="Y20">
            <v>0</v>
          </cell>
          <cell r="Z20">
            <v>5</v>
          </cell>
          <cell r="AA20">
            <v>3.51</v>
          </cell>
          <cell r="AB20">
            <v>145</v>
          </cell>
          <cell r="AC20">
            <v>0</v>
          </cell>
          <cell r="AD20">
            <v>1800</v>
          </cell>
          <cell r="AE20">
            <v>0</v>
          </cell>
          <cell r="AF20">
            <v>13683</v>
          </cell>
          <cell r="AG20">
            <v>0</v>
          </cell>
          <cell r="AH20">
            <v>0</v>
          </cell>
          <cell r="AI20">
            <v>0</v>
          </cell>
        </row>
        <row r="21">
          <cell r="A21" t="str">
            <v>Ballarshah</v>
          </cell>
          <cell r="B21" t="str">
            <v>Ballarshah</v>
          </cell>
          <cell r="C21">
            <v>3</v>
          </cell>
          <cell r="D21">
            <v>2</v>
          </cell>
          <cell r="E21">
            <v>0</v>
          </cell>
          <cell r="F21">
            <v>0</v>
          </cell>
          <cell r="G21">
            <v>0</v>
          </cell>
          <cell r="H21">
            <v>10</v>
          </cell>
          <cell r="I21">
            <v>53.2</v>
          </cell>
          <cell r="J21">
            <v>0</v>
          </cell>
          <cell r="K21">
            <v>398</v>
          </cell>
          <cell r="L21">
            <v>0</v>
          </cell>
          <cell r="M21">
            <v>0</v>
          </cell>
          <cell r="N21">
            <v>466</v>
          </cell>
          <cell r="O21">
            <v>0</v>
          </cell>
          <cell r="P21">
            <v>221</v>
          </cell>
          <cell r="Q21">
            <v>130</v>
          </cell>
          <cell r="R21">
            <v>100</v>
          </cell>
          <cell r="S21">
            <v>30</v>
          </cell>
          <cell r="T21">
            <v>23</v>
          </cell>
          <cell r="U21">
            <v>0</v>
          </cell>
          <cell r="V21">
            <v>18</v>
          </cell>
          <cell r="W21">
            <v>0</v>
          </cell>
          <cell r="X21">
            <v>110</v>
          </cell>
          <cell r="Y21">
            <v>0</v>
          </cell>
          <cell r="Z21">
            <v>0</v>
          </cell>
          <cell r="AA21">
            <v>28.1</v>
          </cell>
          <cell r="AB21">
            <v>95</v>
          </cell>
          <cell r="AC21">
            <v>0</v>
          </cell>
          <cell r="AD21">
            <v>473</v>
          </cell>
          <cell r="AE21">
            <v>418</v>
          </cell>
          <cell r="AF21">
            <v>11204</v>
          </cell>
          <cell r="AG21">
            <v>0</v>
          </cell>
          <cell r="AH21">
            <v>0</v>
          </cell>
          <cell r="AI21">
            <v>0</v>
          </cell>
        </row>
        <row r="22">
          <cell r="A22" t="str">
            <v>Baramati</v>
          </cell>
          <cell r="B22" t="str">
            <v>Baramati</v>
          </cell>
          <cell r="C22">
            <v>4</v>
          </cell>
          <cell r="D22">
            <v>2</v>
          </cell>
          <cell r="E22">
            <v>8</v>
          </cell>
          <cell r="F22">
            <v>0</v>
          </cell>
          <cell r="G22">
            <v>0</v>
          </cell>
          <cell r="H22">
            <v>2</v>
          </cell>
          <cell r="I22">
            <v>103</v>
          </cell>
          <cell r="J22">
            <v>250</v>
          </cell>
          <cell r="K22">
            <v>300</v>
          </cell>
          <cell r="L22">
            <v>316</v>
          </cell>
          <cell r="M22">
            <v>0</v>
          </cell>
          <cell r="N22">
            <v>314</v>
          </cell>
          <cell r="O22">
            <v>0</v>
          </cell>
          <cell r="P22">
            <v>59.5</v>
          </cell>
          <cell r="Q22">
            <v>0</v>
          </cell>
          <cell r="R22">
            <v>0</v>
          </cell>
          <cell r="S22">
            <v>0</v>
          </cell>
          <cell r="T22">
            <v>22</v>
          </cell>
          <cell r="U22">
            <v>0</v>
          </cell>
          <cell r="V22">
            <v>34</v>
          </cell>
          <cell r="W22">
            <v>66</v>
          </cell>
          <cell r="X22">
            <v>58</v>
          </cell>
          <cell r="Y22">
            <v>0</v>
          </cell>
          <cell r="Z22">
            <v>9.75</v>
          </cell>
          <cell r="AA22">
            <v>0</v>
          </cell>
          <cell r="AB22">
            <v>191</v>
          </cell>
          <cell r="AC22">
            <v>0</v>
          </cell>
          <cell r="AD22">
            <v>1952</v>
          </cell>
          <cell r="AE22">
            <v>1380</v>
          </cell>
          <cell r="AF22">
            <v>16040</v>
          </cell>
          <cell r="AG22">
            <v>30</v>
          </cell>
          <cell r="AH22">
            <v>0</v>
          </cell>
          <cell r="AI22">
            <v>0</v>
          </cell>
        </row>
        <row r="23">
          <cell r="A23" t="str">
            <v>Barshi</v>
          </cell>
          <cell r="B23" t="str">
            <v>Barshi</v>
          </cell>
          <cell r="C23">
            <v>10</v>
          </cell>
          <cell r="D23">
            <v>19</v>
          </cell>
          <cell r="E23">
            <v>6</v>
          </cell>
          <cell r="F23">
            <v>0</v>
          </cell>
          <cell r="G23">
            <v>0</v>
          </cell>
          <cell r="H23">
            <v>4</v>
          </cell>
          <cell r="I23">
            <v>171</v>
          </cell>
          <cell r="J23">
            <v>0</v>
          </cell>
          <cell r="K23">
            <v>702.5</v>
          </cell>
          <cell r="L23">
            <v>0</v>
          </cell>
          <cell r="M23">
            <v>0</v>
          </cell>
          <cell r="N23">
            <v>1156</v>
          </cell>
          <cell r="O23">
            <v>0</v>
          </cell>
          <cell r="P23">
            <v>168.6</v>
          </cell>
          <cell r="Q23">
            <v>5</v>
          </cell>
          <cell r="R23">
            <v>100</v>
          </cell>
          <cell r="S23">
            <v>50</v>
          </cell>
          <cell r="T23">
            <v>100</v>
          </cell>
          <cell r="U23">
            <v>0</v>
          </cell>
          <cell r="V23">
            <v>0</v>
          </cell>
          <cell r="W23">
            <v>0</v>
          </cell>
          <cell r="X23">
            <v>0</v>
          </cell>
          <cell r="Y23">
            <v>0</v>
          </cell>
          <cell r="Z23">
            <v>0</v>
          </cell>
          <cell r="AA23">
            <v>0.46</v>
          </cell>
          <cell r="AB23">
            <v>109</v>
          </cell>
          <cell r="AC23">
            <v>0</v>
          </cell>
          <cell r="AD23">
            <v>1293</v>
          </cell>
          <cell r="AE23">
            <v>0</v>
          </cell>
          <cell r="AF23">
            <v>5690</v>
          </cell>
          <cell r="AG23">
            <v>0</v>
          </cell>
          <cell r="AH23">
            <v>0</v>
          </cell>
          <cell r="AI23">
            <v>0</v>
          </cell>
        </row>
        <row r="24">
          <cell r="A24" t="str">
            <v>Beed</v>
          </cell>
          <cell r="B24" t="str">
            <v>Beed</v>
          </cell>
          <cell r="C24">
            <v>11</v>
          </cell>
          <cell r="D24">
            <v>15</v>
          </cell>
          <cell r="E24">
            <v>0</v>
          </cell>
          <cell r="F24">
            <v>0</v>
          </cell>
          <cell r="G24">
            <v>0</v>
          </cell>
          <cell r="H24">
            <v>13</v>
          </cell>
          <cell r="I24">
            <v>75.599999999999994</v>
          </cell>
          <cell r="J24">
            <v>0</v>
          </cell>
          <cell r="K24">
            <v>900</v>
          </cell>
          <cell r="L24">
            <v>0</v>
          </cell>
          <cell r="M24">
            <v>0</v>
          </cell>
          <cell r="N24">
            <v>993</v>
          </cell>
          <cell r="O24">
            <v>0</v>
          </cell>
          <cell r="P24">
            <v>636</v>
          </cell>
          <cell r="Q24">
            <v>0</v>
          </cell>
          <cell r="R24">
            <v>100</v>
          </cell>
          <cell r="S24">
            <v>56</v>
          </cell>
          <cell r="T24">
            <v>107</v>
          </cell>
          <cell r="U24">
            <v>0</v>
          </cell>
          <cell r="V24">
            <v>80</v>
          </cell>
          <cell r="W24">
            <v>0</v>
          </cell>
          <cell r="X24">
            <v>250</v>
          </cell>
          <cell r="Y24">
            <v>0</v>
          </cell>
          <cell r="Z24">
            <v>11</v>
          </cell>
          <cell r="AA24">
            <v>13.275</v>
          </cell>
          <cell r="AB24">
            <v>1017</v>
          </cell>
          <cell r="AC24">
            <v>0</v>
          </cell>
          <cell r="AD24">
            <v>1354</v>
          </cell>
          <cell r="AE24">
            <v>1273</v>
          </cell>
          <cell r="AF24">
            <v>15537</v>
          </cell>
          <cell r="AG24">
            <v>0</v>
          </cell>
          <cell r="AH24">
            <v>0</v>
          </cell>
          <cell r="AI24">
            <v>0</v>
          </cell>
        </row>
        <row r="25">
          <cell r="A25" t="str">
            <v>Bhandara</v>
          </cell>
          <cell r="B25" t="str">
            <v>Bhandara</v>
          </cell>
          <cell r="C25">
            <v>4</v>
          </cell>
          <cell r="D25">
            <v>0</v>
          </cell>
          <cell r="E25">
            <v>4</v>
          </cell>
          <cell r="F25">
            <v>0</v>
          </cell>
          <cell r="G25">
            <v>0</v>
          </cell>
          <cell r="H25">
            <v>3</v>
          </cell>
          <cell r="I25">
            <v>76</v>
          </cell>
          <cell r="J25">
            <v>0</v>
          </cell>
          <cell r="K25">
            <v>250</v>
          </cell>
          <cell r="L25">
            <v>0</v>
          </cell>
          <cell r="M25">
            <v>0</v>
          </cell>
          <cell r="N25">
            <v>362</v>
          </cell>
          <cell r="O25">
            <v>0</v>
          </cell>
          <cell r="P25">
            <v>44</v>
          </cell>
          <cell r="Q25">
            <v>0</v>
          </cell>
          <cell r="R25">
            <v>150</v>
          </cell>
          <cell r="S25">
            <v>60</v>
          </cell>
          <cell r="T25">
            <v>0</v>
          </cell>
          <cell r="U25">
            <v>0</v>
          </cell>
          <cell r="V25">
            <v>85</v>
          </cell>
          <cell r="W25">
            <v>0</v>
          </cell>
          <cell r="X25">
            <v>0</v>
          </cell>
          <cell r="Y25">
            <v>0</v>
          </cell>
          <cell r="Z25">
            <v>0</v>
          </cell>
          <cell r="AA25">
            <v>9.5</v>
          </cell>
          <cell r="AB25">
            <v>105</v>
          </cell>
          <cell r="AC25">
            <v>0</v>
          </cell>
          <cell r="AD25">
            <v>1850</v>
          </cell>
          <cell r="AE25">
            <v>2925</v>
          </cell>
          <cell r="AF25">
            <v>9100</v>
          </cell>
          <cell r="AG25">
            <v>0</v>
          </cell>
          <cell r="AH25">
            <v>0</v>
          </cell>
          <cell r="AI25">
            <v>0</v>
          </cell>
        </row>
        <row r="26">
          <cell r="A26" t="str">
            <v>Bhokar</v>
          </cell>
          <cell r="B26" t="str">
            <v>Bhokar</v>
          </cell>
          <cell r="C26">
            <v>10</v>
          </cell>
          <cell r="D26">
            <v>16</v>
          </cell>
          <cell r="E26">
            <v>2</v>
          </cell>
          <cell r="F26">
            <v>0</v>
          </cell>
          <cell r="G26">
            <v>0</v>
          </cell>
          <cell r="H26">
            <v>4</v>
          </cell>
          <cell r="I26">
            <v>132</v>
          </cell>
          <cell r="J26">
            <v>0</v>
          </cell>
          <cell r="K26">
            <v>318</v>
          </cell>
          <cell r="L26">
            <v>0</v>
          </cell>
          <cell r="M26">
            <v>0</v>
          </cell>
          <cell r="N26">
            <v>357</v>
          </cell>
          <cell r="O26">
            <v>246</v>
          </cell>
          <cell r="P26">
            <v>108</v>
          </cell>
          <cell r="Q26">
            <v>16</v>
          </cell>
          <cell r="R26">
            <v>100</v>
          </cell>
          <cell r="S26">
            <v>60</v>
          </cell>
          <cell r="T26">
            <v>14</v>
          </cell>
          <cell r="U26">
            <v>0</v>
          </cell>
          <cell r="V26">
            <v>60</v>
          </cell>
          <cell r="W26">
            <v>0</v>
          </cell>
          <cell r="X26">
            <v>110</v>
          </cell>
          <cell r="Y26">
            <v>0</v>
          </cell>
          <cell r="Z26">
            <v>0</v>
          </cell>
          <cell r="AA26">
            <v>28.3</v>
          </cell>
          <cell r="AB26">
            <v>370</v>
          </cell>
          <cell r="AC26">
            <v>0</v>
          </cell>
          <cell r="AD26">
            <v>1120</v>
          </cell>
          <cell r="AE26">
            <v>1496</v>
          </cell>
          <cell r="AF26">
            <v>8701</v>
          </cell>
          <cell r="AG26">
            <v>0</v>
          </cell>
          <cell r="AH26">
            <v>0</v>
          </cell>
          <cell r="AI26">
            <v>0</v>
          </cell>
        </row>
        <row r="27">
          <cell r="A27" t="str">
            <v>Bhosari</v>
          </cell>
          <cell r="B27" t="str">
            <v>Bhosari</v>
          </cell>
          <cell r="C27">
            <v>0</v>
          </cell>
          <cell r="D27">
            <v>0</v>
          </cell>
          <cell r="E27">
            <v>0</v>
          </cell>
          <cell r="F27">
            <v>0</v>
          </cell>
          <cell r="G27">
            <v>1</v>
          </cell>
          <cell r="H27">
            <v>6</v>
          </cell>
          <cell r="I27">
            <v>0</v>
          </cell>
          <cell r="J27">
            <v>91.4</v>
          </cell>
          <cell r="K27">
            <v>0</v>
          </cell>
          <cell r="L27">
            <v>207</v>
          </cell>
          <cell r="M27">
            <v>190</v>
          </cell>
          <cell r="N27">
            <v>0</v>
          </cell>
          <cell r="O27">
            <v>0</v>
          </cell>
          <cell r="P27">
            <v>60.13</v>
          </cell>
          <cell r="Q27">
            <v>0</v>
          </cell>
          <cell r="R27">
            <v>200</v>
          </cell>
          <cell r="S27">
            <v>7.2972972972973</v>
          </cell>
          <cell r="T27">
            <v>0</v>
          </cell>
          <cell r="U27">
            <v>0</v>
          </cell>
          <cell r="V27">
            <v>0</v>
          </cell>
          <cell r="W27">
            <v>6.9</v>
          </cell>
          <cell r="X27">
            <v>0</v>
          </cell>
          <cell r="Y27">
            <v>0</v>
          </cell>
          <cell r="Z27">
            <v>7.5</v>
          </cell>
          <cell r="AA27">
            <v>39</v>
          </cell>
          <cell r="AB27">
            <v>17</v>
          </cell>
          <cell r="AC27">
            <v>0</v>
          </cell>
          <cell r="AD27">
            <v>142</v>
          </cell>
          <cell r="AE27">
            <v>0</v>
          </cell>
          <cell r="AF27">
            <v>0</v>
          </cell>
          <cell r="AG27">
            <v>543</v>
          </cell>
          <cell r="AH27">
            <v>0</v>
          </cell>
          <cell r="AI27">
            <v>0</v>
          </cell>
        </row>
        <row r="28">
          <cell r="A28" t="str">
            <v>Buldhana</v>
          </cell>
          <cell r="B28" t="str">
            <v>Bhulbana</v>
          </cell>
          <cell r="C28">
            <v>9</v>
          </cell>
          <cell r="D28">
            <v>10</v>
          </cell>
          <cell r="E28">
            <v>5</v>
          </cell>
          <cell r="F28">
            <v>0</v>
          </cell>
          <cell r="G28">
            <v>0</v>
          </cell>
          <cell r="H28">
            <v>10</v>
          </cell>
          <cell r="I28">
            <v>101</v>
          </cell>
          <cell r="J28">
            <v>0</v>
          </cell>
          <cell r="K28">
            <v>1194</v>
          </cell>
          <cell r="L28">
            <v>0</v>
          </cell>
          <cell r="M28">
            <v>0</v>
          </cell>
          <cell r="N28">
            <v>1802</v>
          </cell>
          <cell r="O28">
            <v>0</v>
          </cell>
          <cell r="P28">
            <v>740</v>
          </cell>
          <cell r="Q28">
            <v>135</v>
          </cell>
          <cell r="R28">
            <v>0</v>
          </cell>
          <cell r="S28">
            <v>0</v>
          </cell>
          <cell r="T28">
            <v>44</v>
          </cell>
          <cell r="U28">
            <v>0</v>
          </cell>
          <cell r="V28">
            <v>14</v>
          </cell>
          <cell r="W28">
            <v>0</v>
          </cell>
          <cell r="X28">
            <v>109</v>
          </cell>
          <cell r="Y28">
            <v>0</v>
          </cell>
          <cell r="Z28">
            <v>0</v>
          </cell>
          <cell r="AA28">
            <v>19</v>
          </cell>
          <cell r="AB28">
            <v>59</v>
          </cell>
          <cell r="AC28">
            <v>0</v>
          </cell>
          <cell r="AD28">
            <v>1675</v>
          </cell>
          <cell r="AE28">
            <v>0</v>
          </cell>
          <cell r="AF28">
            <v>12475</v>
          </cell>
          <cell r="AG28">
            <v>0</v>
          </cell>
          <cell r="AH28">
            <v>0</v>
          </cell>
          <cell r="AI28">
            <v>0</v>
          </cell>
        </row>
        <row r="29">
          <cell r="A29" t="str">
            <v>Bhusawal</v>
          </cell>
          <cell r="B29" t="str">
            <v>Bhusawal</v>
          </cell>
          <cell r="C29">
            <v>4</v>
          </cell>
          <cell r="D29">
            <v>7</v>
          </cell>
          <cell r="E29">
            <v>5</v>
          </cell>
          <cell r="F29">
            <v>0</v>
          </cell>
          <cell r="G29">
            <v>0</v>
          </cell>
          <cell r="H29">
            <v>11</v>
          </cell>
          <cell r="I29">
            <v>33</v>
          </cell>
          <cell r="J29">
            <v>0</v>
          </cell>
          <cell r="K29">
            <v>180</v>
          </cell>
          <cell r="L29">
            <v>0</v>
          </cell>
          <cell r="M29">
            <v>0</v>
          </cell>
          <cell r="N29">
            <v>326</v>
          </cell>
          <cell r="O29">
            <v>47</v>
          </cell>
          <cell r="P29">
            <v>180</v>
          </cell>
          <cell r="Q29">
            <v>90</v>
          </cell>
          <cell r="R29">
            <v>100</v>
          </cell>
          <cell r="S29">
            <v>25</v>
          </cell>
          <cell r="T29">
            <v>28</v>
          </cell>
          <cell r="U29">
            <v>0</v>
          </cell>
          <cell r="V29">
            <v>15</v>
          </cell>
          <cell r="W29">
            <v>0</v>
          </cell>
          <cell r="X29">
            <v>20</v>
          </cell>
          <cell r="Y29">
            <v>0</v>
          </cell>
          <cell r="Z29">
            <v>0</v>
          </cell>
          <cell r="AA29">
            <v>12</v>
          </cell>
          <cell r="AB29">
            <v>114</v>
          </cell>
          <cell r="AC29">
            <v>0</v>
          </cell>
          <cell r="AD29">
            <v>615</v>
          </cell>
          <cell r="AE29">
            <v>1200</v>
          </cell>
          <cell r="AF29">
            <v>23120</v>
          </cell>
          <cell r="AG29">
            <v>0</v>
          </cell>
          <cell r="AH29">
            <v>0</v>
          </cell>
          <cell r="AI29">
            <v>0</v>
          </cell>
        </row>
        <row r="30">
          <cell r="A30" t="str">
            <v>Bramhapuri</v>
          </cell>
          <cell r="B30" t="str">
            <v>Bramhapuri</v>
          </cell>
          <cell r="C30">
            <v>5</v>
          </cell>
          <cell r="D30">
            <v>2</v>
          </cell>
          <cell r="E30">
            <v>0</v>
          </cell>
          <cell r="F30">
            <v>0</v>
          </cell>
          <cell r="G30">
            <v>0</v>
          </cell>
          <cell r="H30">
            <v>5</v>
          </cell>
          <cell r="I30">
            <v>45</v>
          </cell>
          <cell r="J30">
            <v>0</v>
          </cell>
          <cell r="K30">
            <v>105</v>
          </cell>
          <cell r="L30">
            <v>0</v>
          </cell>
          <cell r="M30">
            <v>0</v>
          </cell>
          <cell r="N30">
            <v>155</v>
          </cell>
          <cell r="O30">
            <v>0</v>
          </cell>
          <cell r="P30">
            <v>10</v>
          </cell>
          <cell r="Q30">
            <v>0</v>
          </cell>
          <cell r="R30">
            <v>0</v>
          </cell>
          <cell r="S30">
            <v>0</v>
          </cell>
          <cell r="T30">
            <v>16</v>
          </cell>
          <cell r="U30">
            <v>0</v>
          </cell>
          <cell r="V30">
            <v>0</v>
          </cell>
          <cell r="W30">
            <v>0</v>
          </cell>
          <cell r="X30">
            <v>30</v>
          </cell>
          <cell r="Y30">
            <v>10</v>
          </cell>
          <cell r="Z30">
            <v>0</v>
          </cell>
          <cell r="AA30">
            <v>0</v>
          </cell>
          <cell r="AB30">
            <v>63</v>
          </cell>
          <cell r="AC30">
            <v>0</v>
          </cell>
          <cell r="AD30">
            <v>638</v>
          </cell>
          <cell r="AE30">
            <v>145</v>
          </cell>
          <cell r="AF30">
            <v>16575</v>
          </cell>
          <cell r="AG30">
            <v>0</v>
          </cell>
          <cell r="AH30">
            <v>0</v>
          </cell>
          <cell r="AI30">
            <v>0</v>
          </cell>
        </row>
        <row r="31">
          <cell r="A31" t="str">
            <v>Bund Garden</v>
          </cell>
          <cell r="B31" t="str">
            <v>Bundgarden</v>
          </cell>
          <cell r="C31">
            <v>0</v>
          </cell>
          <cell r="D31">
            <v>1</v>
          </cell>
          <cell r="E31">
            <v>1</v>
          </cell>
          <cell r="F31">
            <v>1</v>
          </cell>
          <cell r="G31">
            <v>1</v>
          </cell>
          <cell r="H31">
            <v>9</v>
          </cell>
          <cell r="I31">
            <v>0</v>
          </cell>
          <cell r="J31">
            <v>64</v>
          </cell>
          <cell r="K31">
            <v>44.8</v>
          </cell>
          <cell r="L31">
            <v>26</v>
          </cell>
          <cell r="M31">
            <v>27</v>
          </cell>
          <cell r="N31">
            <v>33</v>
          </cell>
          <cell r="O31">
            <v>35</v>
          </cell>
          <cell r="P31">
            <v>15</v>
          </cell>
          <cell r="Q31">
            <v>0</v>
          </cell>
          <cell r="R31">
            <v>81</v>
          </cell>
          <cell r="S31">
            <v>4</v>
          </cell>
          <cell r="T31">
            <v>3</v>
          </cell>
          <cell r="U31">
            <v>0</v>
          </cell>
          <cell r="V31">
            <v>0</v>
          </cell>
          <cell r="W31">
            <v>0</v>
          </cell>
          <cell r="X31">
            <v>0</v>
          </cell>
          <cell r="Y31">
            <v>0</v>
          </cell>
          <cell r="Z31">
            <v>79.790000000000006</v>
          </cell>
          <cell r="AA31">
            <v>0</v>
          </cell>
          <cell r="AB31">
            <v>108</v>
          </cell>
          <cell r="AC31">
            <v>0</v>
          </cell>
          <cell r="AD31">
            <v>0</v>
          </cell>
          <cell r="AE31">
            <v>100</v>
          </cell>
          <cell r="AF31">
            <v>0</v>
          </cell>
          <cell r="AG31">
            <v>292</v>
          </cell>
          <cell r="AH31">
            <v>22</v>
          </cell>
          <cell r="AI31">
            <v>0</v>
          </cell>
        </row>
        <row r="32">
          <cell r="A32" t="str">
            <v>Chalisgaon</v>
          </cell>
          <cell r="B32" t="str">
            <v>Chalisgaon</v>
          </cell>
          <cell r="C32">
            <v>6</v>
          </cell>
          <cell r="D32">
            <v>2</v>
          </cell>
          <cell r="E32">
            <v>0</v>
          </cell>
          <cell r="F32">
            <v>0</v>
          </cell>
          <cell r="G32">
            <v>0</v>
          </cell>
          <cell r="H32">
            <v>26</v>
          </cell>
          <cell r="I32">
            <v>92</v>
          </cell>
          <cell r="J32">
            <v>0</v>
          </cell>
          <cell r="K32">
            <v>533</v>
          </cell>
          <cell r="L32">
            <v>0</v>
          </cell>
          <cell r="M32">
            <v>0</v>
          </cell>
          <cell r="N32">
            <v>456</v>
          </cell>
          <cell r="O32">
            <v>0</v>
          </cell>
          <cell r="P32">
            <v>125</v>
          </cell>
          <cell r="Q32">
            <v>29</v>
          </cell>
          <cell r="R32">
            <v>63</v>
          </cell>
          <cell r="S32">
            <v>39</v>
          </cell>
          <cell r="T32">
            <v>34</v>
          </cell>
          <cell r="U32">
            <v>0</v>
          </cell>
          <cell r="V32">
            <v>27</v>
          </cell>
          <cell r="W32">
            <v>0</v>
          </cell>
          <cell r="X32">
            <v>65</v>
          </cell>
          <cell r="Y32">
            <v>130</v>
          </cell>
          <cell r="Z32">
            <v>45</v>
          </cell>
          <cell r="AA32">
            <v>17.5</v>
          </cell>
          <cell r="AB32">
            <v>180</v>
          </cell>
          <cell r="AC32">
            <v>0</v>
          </cell>
          <cell r="AD32">
            <v>452</v>
          </cell>
          <cell r="AE32">
            <v>1100</v>
          </cell>
          <cell r="AF32">
            <v>10520</v>
          </cell>
          <cell r="AG32">
            <v>45</v>
          </cell>
          <cell r="AH32">
            <v>0</v>
          </cell>
          <cell r="AI32">
            <v>0</v>
          </cell>
        </row>
        <row r="33">
          <cell r="A33" t="str">
            <v>Chandrapur</v>
          </cell>
          <cell r="B33" t="str">
            <v>Chandrapur</v>
          </cell>
          <cell r="C33">
            <v>0</v>
          </cell>
          <cell r="D33">
            <v>0</v>
          </cell>
          <cell r="E33">
            <v>0</v>
          </cell>
          <cell r="F33">
            <v>0</v>
          </cell>
          <cell r="G33">
            <v>0</v>
          </cell>
          <cell r="H33">
            <v>0</v>
          </cell>
          <cell r="I33">
            <v>15</v>
          </cell>
          <cell r="J33">
            <v>0</v>
          </cell>
          <cell r="K33">
            <v>82</v>
          </cell>
          <cell r="L33">
            <v>0</v>
          </cell>
          <cell r="M33">
            <v>0</v>
          </cell>
          <cell r="N33">
            <v>369</v>
          </cell>
          <cell r="O33">
            <v>0</v>
          </cell>
          <cell r="P33">
            <v>148</v>
          </cell>
          <cell r="Q33">
            <v>31</v>
          </cell>
          <cell r="R33">
            <v>200</v>
          </cell>
          <cell r="S33">
            <v>136</v>
          </cell>
          <cell r="T33">
            <v>16</v>
          </cell>
          <cell r="U33">
            <v>0</v>
          </cell>
          <cell r="V33">
            <v>5</v>
          </cell>
          <cell r="W33">
            <v>0</v>
          </cell>
          <cell r="X33">
            <v>5</v>
          </cell>
          <cell r="Y33">
            <v>0</v>
          </cell>
          <cell r="Z33">
            <v>0</v>
          </cell>
          <cell r="AA33">
            <v>0.7</v>
          </cell>
          <cell r="AB33">
            <v>64</v>
          </cell>
          <cell r="AC33">
            <v>0</v>
          </cell>
          <cell r="AD33">
            <v>471.3</v>
          </cell>
          <cell r="AE33">
            <v>180</v>
          </cell>
          <cell r="AF33">
            <v>17000</v>
          </cell>
          <cell r="AG33">
            <v>0</v>
          </cell>
          <cell r="AH33">
            <v>0</v>
          </cell>
          <cell r="AI33">
            <v>0</v>
          </cell>
        </row>
        <row r="34">
          <cell r="A34" t="str">
            <v>Chandwad</v>
          </cell>
          <cell r="B34" t="str">
            <v>Chandwad</v>
          </cell>
          <cell r="C34">
            <v>14</v>
          </cell>
          <cell r="D34">
            <v>11</v>
          </cell>
          <cell r="E34">
            <v>5</v>
          </cell>
          <cell r="F34">
            <v>0</v>
          </cell>
          <cell r="G34">
            <v>0</v>
          </cell>
          <cell r="H34">
            <v>27</v>
          </cell>
          <cell r="I34">
            <v>142.5</v>
          </cell>
          <cell r="J34">
            <v>0</v>
          </cell>
          <cell r="K34">
            <v>1097.6500000000001</v>
          </cell>
          <cell r="L34">
            <v>0</v>
          </cell>
          <cell r="M34">
            <v>0</v>
          </cell>
          <cell r="N34">
            <v>1258</v>
          </cell>
          <cell r="O34">
            <v>0</v>
          </cell>
          <cell r="P34">
            <v>399.64</v>
          </cell>
          <cell r="Q34">
            <v>24</v>
          </cell>
          <cell r="R34">
            <v>182</v>
          </cell>
          <cell r="S34">
            <v>40</v>
          </cell>
          <cell r="T34">
            <v>14</v>
          </cell>
          <cell r="U34">
            <v>0</v>
          </cell>
          <cell r="V34">
            <v>130</v>
          </cell>
          <cell r="W34">
            <v>0</v>
          </cell>
          <cell r="X34">
            <v>73.069999999999993</v>
          </cell>
          <cell r="Y34">
            <v>0</v>
          </cell>
          <cell r="Z34">
            <v>0</v>
          </cell>
          <cell r="AA34">
            <v>0</v>
          </cell>
          <cell r="AB34">
            <v>366</v>
          </cell>
          <cell r="AC34">
            <v>0</v>
          </cell>
          <cell r="AD34">
            <v>0</v>
          </cell>
          <cell r="AE34">
            <v>3739</v>
          </cell>
          <cell r="AF34">
            <v>14800</v>
          </cell>
          <cell r="AG34">
            <v>0</v>
          </cell>
          <cell r="AH34">
            <v>0</v>
          </cell>
          <cell r="AI34">
            <v>0</v>
          </cell>
        </row>
        <row r="35">
          <cell r="A35" t="str">
            <v>Chiplun</v>
          </cell>
          <cell r="B35" t="str">
            <v>Chiplun</v>
          </cell>
          <cell r="C35">
            <v>3</v>
          </cell>
          <cell r="D35">
            <v>2</v>
          </cell>
          <cell r="E35">
            <v>2</v>
          </cell>
          <cell r="F35">
            <v>0</v>
          </cell>
          <cell r="G35">
            <v>0</v>
          </cell>
          <cell r="H35">
            <v>3</v>
          </cell>
          <cell r="I35">
            <v>64.3</v>
          </cell>
          <cell r="J35">
            <v>0</v>
          </cell>
          <cell r="K35">
            <v>200.37</v>
          </cell>
          <cell r="L35">
            <v>0</v>
          </cell>
          <cell r="M35">
            <v>0</v>
          </cell>
          <cell r="N35">
            <v>142</v>
          </cell>
          <cell r="O35">
            <v>98</v>
          </cell>
          <cell r="P35">
            <v>13.76</v>
          </cell>
          <cell r="Q35">
            <v>0</v>
          </cell>
          <cell r="R35">
            <v>0</v>
          </cell>
          <cell r="S35">
            <v>0</v>
          </cell>
          <cell r="T35">
            <v>0</v>
          </cell>
          <cell r="U35">
            <v>0</v>
          </cell>
          <cell r="V35">
            <v>0</v>
          </cell>
          <cell r="W35">
            <v>0</v>
          </cell>
          <cell r="X35">
            <v>103.7</v>
          </cell>
          <cell r="Y35">
            <v>0</v>
          </cell>
          <cell r="Z35">
            <v>0</v>
          </cell>
          <cell r="AA35">
            <v>0</v>
          </cell>
          <cell r="AB35">
            <v>143</v>
          </cell>
          <cell r="AC35">
            <v>0</v>
          </cell>
          <cell r="AD35">
            <v>1296</v>
          </cell>
          <cell r="AE35">
            <v>10680</v>
          </cell>
          <cell r="AF35">
            <v>18350</v>
          </cell>
          <cell r="AG35">
            <v>0</v>
          </cell>
          <cell r="AH35">
            <v>0</v>
          </cell>
          <cell r="AI35">
            <v>0</v>
          </cell>
        </row>
        <row r="36">
          <cell r="A36" t="str">
            <v>Congress Nagar</v>
          </cell>
          <cell r="B36" t="str">
            <v>Congress Nagar</v>
          </cell>
          <cell r="C36">
            <v>0</v>
          </cell>
          <cell r="D36">
            <v>0</v>
          </cell>
          <cell r="E36">
            <v>0</v>
          </cell>
          <cell r="F36">
            <v>0</v>
          </cell>
          <cell r="G36">
            <v>0</v>
          </cell>
          <cell r="H36">
            <v>4</v>
          </cell>
          <cell r="I36">
            <v>75</v>
          </cell>
          <cell r="J36">
            <v>0</v>
          </cell>
          <cell r="K36">
            <v>85</v>
          </cell>
          <cell r="L36">
            <v>0</v>
          </cell>
          <cell r="M36">
            <v>0</v>
          </cell>
          <cell r="N36">
            <v>386</v>
          </cell>
          <cell r="O36">
            <v>0</v>
          </cell>
          <cell r="P36">
            <v>0</v>
          </cell>
          <cell r="Q36">
            <v>0</v>
          </cell>
          <cell r="R36">
            <v>0</v>
          </cell>
          <cell r="S36">
            <v>0</v>
          </cell>
          <cell r="T36">
            <v>44</v>
          </cell>
          <cell r="U36">
            <v>0</v>
          </cell>
          <cell r="V36">
            <v>0</v>
          </cell>
          <cell r="W36">
            <v>0</v>
          </cell>
          <cell r="X36">
            <v>16</v>
          </cell>
          <cell r="Y36">
            <v>0</v>
          </cell>
          <cell r="Z36">
            <v>35</v>
          </cell>
          <cell r="AA36">
            <v>0</v>
          </cell>
          <cell r="AB36">
            <v>139</v>
          </cell>
          <cell r="AC36">
            <v>0</v>
          </cell>
          <cell r="AD36">
            <v>575</v>
          </cell>
          <cell r="AE36">
            <v>800</v>
          </cell>
          <cell r="AF36">
            <v>0</v>
          </cell>
          <cell r="AG36">
            <v>445</v>
          </cell>
          <cell r="AH36">
            <v>0</v>
          </cell>
          <cell r="AI36">
            <v>0</v>
          </cell>
        </row>
        <row r="37">
          <cell r="A37" t="str">
            <v>Degloor</v>
          </cell>
          <cell r="B37" t="str">
            <v>Degloor</v>
          </cell>
          <cell r="C37">
            <v>7</v>
          </cell>
          <cell r="D37">
            <v>6</v>
          </cell>
          <cell r="E37">
            <v>4</v>
          </cell>
          <cell r="F37">
            <v>0</v>
          </cell>
          <cell r="G37">
            <v>0</v>
          </cell>
          <cell r="H37">
            <v>3</v>
          </cell>
          <cell r="I37">
            <v>95</v>
          </cell>
          <cell r="J37">
            <v>0</v>
          </cell>
          <cell r="K37">
            <v>410</v>
          </cell>
          <cell r="L37">
            <v>0</v>
          </cell>
          <cell r="M37">
            <v>0</v>
          </cell>
          <cell r="N37">
            <v>350</v>
          </cell>
          <cell r="O37">
            <v>100</v>
          </cell>
          <cell r="P37">
            <v>29.6</v>
          </cell>
          <cell r="Q37">
            <v>0</v>
          </cell>
          <cell r="R37">
            <v>100</v>
          </cell>
          <cell r="S37">
            <v>40</v>
          </cell>
          <cell r="T37">
            <v>16</v>
          </cell>
          <cell r="U37">
            <v>0</v>
          </cell>
          <cell r="V37">
            <v>40</v>
          </cell>
          <cell r="W37">
            <v>0</v>
          </cell>
          <cell r="X37">
            <v>80</v>
          </cell>
          <cell r="Y37">
            <v>0</v>
          </cell>
          <cell r="Z37">
            <v>0</v>
          </cell>
          <cell r="AA37">
            <v>24</v>
          </cell>
          <cell r="AB37">
            <v>399</v>
          </cell>
          <cell r="AC37">
            <v>0</v>
          </cell>
          <cell r="AD37">
            <v>1120</v>
          </cell>
          <cell r="AE37">
            <v>2670</v>
          </cell>
          <cell r="AF37">
            <v>9432</v>
          </cell>
          <cell r="AG37">
            <v>0</v>
          </cell>
          <cell r="AH37">
            <v>0</v>
          </cell>
          <cell r="AI37">
            <v>0</v>
          </cell>
        </row>
        <row r="38">
          <cell r="A38" t="str">
            <v>Dharangaon</v>
          </cell>
          <cell r="B38" t="str">
            <v>Dharangaon</v>
          </cell>
          <cell r="C38">
            <v>6</v>
          </cell>
          <cell r="D38">
            <v>4</v>
          </cell>
          <cell r="E38">
            <v>5</v>
          </cell>
          <cell r="F38">
            <v>0</v>
          </cell>
          <cell r="G38">
            <v>0</v>
          </cell>
          <cell r="H38">
            <v>11</v>
          </cell>
          <cell r="I38">
            <v>124</v>
          </cell>
          <cell r="J38">
            <v>0</v>
          </cell>
          <cell r="K38">
            <v>770</v>
          </cell>
          <cell r="L38">
            <v>0</v>
          </cell>
          <cell r="M38">
            <v>0</v>
          </cell>
          <cell r="N38">
            <v>850</v>
          </cell>
          <cell r="O38">
            <v>0</v>
          </cell>
          <cell r="P38">
            <v>525</v>
          </cell>
          <cell r="Q38">
            <v>80</v>
          </cell>
          <cell r="R38">
            <v>100</v>
          </cell>
          <cell r="S38">
            <v>75</v>
          </cell>
          <cell r="T38">
            <v>51</v>
          </cell>
          <cell r="U38">
            <v>0</v>
          </cell>
          <cell r="V38">
            <v>0</v>
          </cell>
          <cell r="W38">
            <v>0</v>
          </cell>
          <cell r="X38">
            <v>80</v>
          </cell>
          <cell r="Y38">
            <v>0</v>
          </cell>
          <cell r="Z38">
            <v>0</v>
          </cell>
          <cell r="AA38">
            <v>22</v>
          </cell>
          <cell r="AB38">
            <v>174</v>
          </cell>
          <cell r="AC38">
            <v>0</v>
          </cell>
          <cell r="AD38">
            <v>700</v>
          </cell>
          <cell r="AE38">
            <v>1800</v>
          </cell>
          <cell r="AF38">
            <v>22560</v>
          </cell>
          <cell r="AG38">
            <v>0</v>
          </cell>
          <cell r="AH38">
            <v>0</v>
          </cell>
          <cell r="AI38">
            <v>0</v>
          </cell>
        </row>
        <row r="39">
          <cell r="A39" t="str">
            <v>Dhule (R)</v>
          </cell>
          <cell r="B39" t="str">
            <v>Dhule (R )</v>
          </cell>
          <cell r="C39">
            <v>4</v>
          </cell>
          <cell r="D39">
            <v>10</v>
          </cell>
          <cell r="E39">
            <v>3</v>
          </cell>
          <cell r="F39">
            <v>0</v>
          </cell>
          <cell r="G39">
            <v>0</v>
          </cell>
          <cell r="H39">
            <v>21</v>
          </cell>
          <cell r="I39">
            <v>114</v>
          </cell>
          <cell r="J39">
            <v>0</v>
          </cell>
          <cell r="K39">
            <v>600</v>
          </cell>
          <cell r="L39">
            <v>0</v>
          </cell>
          <cell r="M39">
            <v>0</v>
          </cell>
          <cell r="N39">
            <v>616</v>
          </cell>
          <cell r="O39">
            <v>0</v>
          </cell>
          <cell r="P39">
            <v>81.040000000000006</v>
          </cell>
          <cell r="Q39">
            <v>0</v>
          </cell>
          <cell r="R39">
            <v>100</v>
          </cell>
          <cell r="S39">
            <v>89</v>
          </cell>
          <cell r="T39">
            <v>0</v>
          </cell>
          <cell r="U39">
            <v>0</v>
          </cell>
          <cell r="V39">
            <v>30</v>
          </cell>
          <cell r="W39">
            <v>0</v>
          </cell>
          <cell r="X39">
            <v>105</v>
          </cell>
          <cell r="Y39">
            <v>0</v>
          </cell>
          <cell r="Z39">
            <v>0</v>
          </cell>
          <cell r="AA39">
            <v>10</v>
          </cell>
          <cell r="AB39">
            <v>232</v>
          </cell>
          <cell r="AC39">
            <v>0</v>
          </cell>
          <cell r="AD39">
            <v>869</v>
          </cell>
          <cell r="AE39">
            <v>1800</v>
          </cell>
          <cell r="AF39">
            <v>13246</v>
          </cell>
          <cell r="AG39">
            <v>0</v>
          </cell>
          <cell r="AH39">
            <v>0</v>
          </cell>
          <cell r="AI39">
            <v>0</v>
          </cell>
        </row>
        <row r="40">
          <cell r="A40" t="str">
            <v>Dhule UCR</v>
          </cell>
          <cell r="B40" t="str">
            <v>Dhule(UCR)</v>
          </cell>
          <cell r="C40">
            <v>1</v>
          </cell>
          <cell r="D40">
            <v>9</v>
          </cell>
          <cell r="E40">
            <v>2</v>
          </cell>
          <cell r="F40">
            <v>0</v>
          </cell>
          <cell r="G40">
            <v>0</v>
          </cell>
          <cell r="H40">
            <v>5</v>
          </cell>
          <cell r="I40">
            <v>83.5</v>
          </cell>
          <cell r="J40">
            <v>0</v>
          </cell>
          <cell r="K40">
            <v>118.06</v>
          </cell>
          <cell r="L40">
            <v>0</v>
          </cell>
          <cell r="M40">
            <v>0</v>
          </cell>
          <cell r="N40">
            <v>247</v>
          </cell>
          <cell r="O40">
            <v>121</v>
          </cell>
          <cell r="P40">
            <v>41</v>
          </cell>
          <cell r="Q40">
            <v>0</v>
          </cell>
          <cell r="R40">
            <v>200</v>
          </cell>
          <cell r="S40">
            <v>72</v>
          </cell>
          <cell r="T40">
            <v>22</v>
          </cell>
          <cell r="U40">
            <v>0</v>
          </cell>
          <cell r="V40">
            <v>90</v>
          </cell>
          <cell r="W40">
            <v>0</v>
          </cell>
          <cell r="X40">
            <v>22</v>
          </cell>
          <cell r="Y40">
            <v>0</v>
          </cell>
          <cell r="Z40">
            <v>0</v>
          </cell>
          <cell r="AA40">
            <v>0</v>
          </cell>
          <cell r="AB40">
            <v>227</v>
          </cell>
          <cell r="AC40">
            <v>0</v>
          </cell>
          <cell r="AD40">
            <v>531</v>
          </cell>
          <cell r="AE40">
            <v>495</v>
          </cell>
          <cell r="AF40">
            <v>19031</v>
          </cell>
          <cell r="AG40">
            <v>0</v>
          </cell>
          <cell r="AH40">
            <v>0</v>
          </cell>
          <cell r="AI40">
            <v>0</v>
          </cell>
        </row>
        <row r="41">
          <cell r="A41" t="str">
            <v>Dombivali U</v>
          </cell>
          <cell r="B41" t="str">
            <v>Dombivali</v>
          </cell>
          <cell r="C41">
            <v>0</v>
          </cell>
          <cell r="D41">
            <v>0</v>
          </cell>
          <cell r="E41">
            <v>0</v>
          </cell>
          <cell r="F41">
            <v>0</v>
          </cell>
          <cell r="G41">
            <v>1</v>
          </cell>
          <cell r="H41">
            <v>7</v>
          </cell>
          <cell r="I41">
            <v>0</v>
          </cell>
          <cell r="J41">
            <v>78</v>
          </cell>
          <cell r="K41">
            <v>0</v>
          </cell>
          <cell r="L41">
            <v>62</v>
          </cell>
          <cell r="M41">
            <v>79</v>
          </cell>
          <cell r="N41">
            <v>0</v>
          </cell>
          <cell r="O41">
            <v>0</v>
          </cell>
          <cell r="P41">
            <v>56</v>
          </cell>
          <cell r="Q41">
            <v>0</v>
          </cell>
          <cell r="R41">
            <v>45</v>
          </cell>
          <cell r="S41">
            <v>7</v>
          </cell>
          <cell r="T41">
            <v>13</v>
          </cell>
          <cell r="U41">
            <v>0</v>
          </cell>
          <cell r="V41">
            <v>0</v>
          </cell>
          <cell r="W41">
            <v>4</v>
          </cell>
          <cell r="X41">
            <v>0</v>
          </cell>
          <cell r="Y41">
            <v>0</v>
          </cell>
          <cell r="Z41">
            <v>12.5</v>
          </cell>
          <cell r="AA41">
            <v>0</v>
          </cell>
          <cell r="AB41">
            <v>1</v>
          </cell>
          <cell r="AC41">
            <v>0</v>
          </cell>
          <cell r="AD41">
            <v>0</v>
          </cell>
          <cell r="AE41">
            <v>0</v>
          </cell>
          <cell r="AF41">
            <v>0</v>
          </cell>
          <cell r="AG41">
            <v>445</v>
          </cell>
          <cell r="AH41">
            <v>15</v>
          </cell>
          <cell r="AI41">
            <v>0</v>
          </cell>
        </row>
        <row r="42">
          <cell r="A42" t="str">
            <v>Dondaicha</v>
          </cell>
          <cell r="B42" t="str">
            <v>Dondaicha</v>
          </cell>
          <cell r="C42">
            <v>4</v>
          </cell>
          <cell r="D42">
            <v>9</v>
          </cell>
          <cell r="E42">
            <v>0</v>
          </cell>
          <cell r="F42">
            <v>0</v>
          </cell>
          <cell r="G42">
            <v>0</v>
          </cell>
          <cell r="H42">
            <v>27</v>
          </cell>
          <cell r="I42">
            <v>110.5</v>
          </cell>
          <cell r="J42">
            <v>0</v>
          </cell>
          <cell r="K42">
            <v>443</v>
          </cell>
          <cell r="L42">
            <v>0</v>
          </cell>
          <cell r="M42">
            <v>0</v>
          </cell>
          <cell r="N42">
            <v>672</v>
          </cell>
          <cell r="O42">
            <v>56</v>
          </cell>
          <cell r="P42">
            <v>106.5</v>
          </cell>
          <cell r="Q42">
            <v>16</v>
          </cell>
          <cell r="R42">
            <v>0</v>
          </cell>
          <cell r="S42">
            <v>0</v>
          </cell>
          <cell r="T42">
            <v>23</v>
          </cell>
          <cell r="U42">
            <v>0</v>
          </cell>
          <cell r="V42">
            <v>62</v>
          </cell>
          <cell r="W42">
            <v>0</v>
          </cell>
          <cell r="X42">
            <v>220</v>
          </cell>
          <cell r="Y42">
            <v>0</v>
          </cell>
          <cell r="Z42">
            <v>8.5</v>
          </cell>
          <cell r="AA42">
            <v>30</v>
          </cell>
          <cell r="AB42">
            <v>348</v>
          </cell>
          <cell r="AC42">
            <v>0</v>
          </cell>
          <cell r="AD42">
            <v>1053</v>
          </cell>
          <cell r="AE42">
            <v>669</v>
          </cell>
          <cell r="AF42">
            <v>12831</v>
          </cell>
          <cell r="AG42">
            <v>173</v>
          </cell>
          <cell r="AH42">
            <v>1</v>
          </cell>
          <cell r="AI42">
            <v>0</v>
          </cell>
        </row>
        <row r="43">
          <cell r="A43" t="str">
            <v>Gadchiroli</v>
          </cell>
          <cell r="B43" t="str">
            <v>Gadchiroli</v>
          </cell>
          <cell r="C43">
            <v>0</v>
          </cell>
          <cell r="D43">
            <v>2</v>
          </cell>
          <cell r="E43">
            <v>2</v>
          </cell>
          <cell r="F43">
            <v>0</v>
          </cell>
          <cell r="G43">
            <v>0</v>
          </cell>
          <cell r="H43">
            <v>3</v>
          </cell>
          <cell r="I43">
            <v>3</v>
          </cell>
          <cell r="J43">
            <v>0</v>
          </cell>
          <cell r="K43">
            <v>70</v>
          </cell>
          <cell r="L43">
            <v>0</v>
          </cell>
          <cell r="M43">
            <v>0</v>
          </cell>
          <cell r="N43">
            <v>62</v>
          </cell>
          <cell r="O43">
            <v>0</v>
          </cell>
          <cell r="P43">
            <v>30</v>
          </cell>
          <cell r="Q43">
            <v>0</v>
          </cell>
          <cell r="R43">
            <v>25</v>
          </cell>
          <cell r="S43">
            <v>60</v>
          </cell>
          <cell r="T43">
            <v>0</v>
          </cell>
          <cell r="U43">
            <v>0</v>
          </cell>
          <cell r="V43">
            <v>50</v>
          </cell>
          <cell r="W43">
            <v>0</v>
          </cell>
          <cell r="X43">
            <v>150</v>
          </cell>
          <cell r="Y43">
            <v>0</v>
          </cell>
          <cell r="Z43">
            <v>0</v>
          </cell>
          <cell r="AA43">
            <v>0</v>
          </cell>
          <cell r="AB43">
            <v>94</v>
          </cell>
          <cell r="AC43">
            <v>0</v>
          </cell>
          <cell r="AD43">
            <v>769</v>
          </cell>
          <cell r="AE43">
            <v>390</v>
          </cell>
          <cell r="AF43">
            <v>4472</v>
          </cell>
          <cell r="AG43">
            <v>0</v>
          </cell>
          <cell r="AH43">
            <v>0</v>
          </cell>
          <cell r="AI43">
            <v>0</v>
          </cell>
        </row>
        <row r="44">
          <cell r="A44" t="str">
            <v>Gadhinglaj</v>
          </cell>
          <cell r="B44" t="str">
            <v>Gadhinglaj</v>
          </cell>
          <cell r="C44">
            <v>10</v>
          </cell>
          <cell r="D44">
            <v>6</v>
          </cell>
          <cell r="E44">
            <v>4</v>
          </cell>
          <cell r="F44">
            <v>0</v>
          </cell>
          <cell r="G44">
            <v>0</v>
          </cell>
          <cell r="H44">
            <v>38</v>
          </cell>
          <cell r="I44">
            <v>165</v>
          </cell>
          <cell r="J44">
            <v>0</v>
          </cell>
          <cell r="K44">
            <v>480</v>
          </cell>
          <cell r="L44">
            <v>0</v>
          </cell>
          <cell r="M44">
            <v>0</v>
          </cell>
          <cell r="N44">
            <v>721</v>
          </cell>
          <cell r="O44">
            <v>40</v>
          </cell>
          <cell r="P44">
            <v>295.60000000000002</v>
          </cell>
          <cell r="Q44">
            <v>129.78</v>
          </cell>
          <cell r="R44">
            <v>0</v>
          </cell>
          <cell r="S44">
            <v>0</v>
          </cell>
          <cell r="T44">
            <v>40</v>
          </cell>
          <cell r="U44">
            <v>0</v>
          </cell>
          <cell r="V44">
            <v>60</v>
          </cell>
          <cell r="W44">
            <v>0</v>
          </cell>
          <cell r="X44">
            <v>76</v>
          </cell>
          <cell r="Y44">
            <v>0</v>
          </cell>
          <cell r="Z44">
            <v>0</v>
          </cell>
          <cell r="AA44">
            <v>1.8</v>
          </cell>
          <cell r="AB44">
            <v>222</v>
          </cell>
          <cell r="AC44">
            <v>0</v>
          </cell>
          <cell r="AD44">
            <v>1553</v>
          </cell>
          <cell r="AE44">
            <v>3200</v>
          </cell>
          <cell r="AF44">
            <v>18700</v>
          </cell>
          <cell r="AG44">
            <v>0</v>
          </cell>
          <cell r="AH44">
            <v>0</v>
          </cell>
          <cell r="AI44">
            <v>0</v>
          </cell>
        </row>
        <row r="45">
          <cell r="A45" t="str">
            <v>Gondia</v>
          </cell>
          <cell r="B45" t="str">
            <v>Gondia</v>
          </cell>
          <cell r="C45">
            <v>7</v>
          </cell>
          <cell r="D45">
            <v>1</v>
          </cell>
          <cell r="E45">
            <v>2</v>
          </cell>
          <cell r="F45">
            <v>0</v>
          </cell>
          <cell r="G45">
            <v>0</v>
          </cell>
          <cell r="H45">
            <v>0</v>
          </cell>
          <cell r="I45">
            <v>71.84</v>
          </cell>
          <cell r="J45">
            <v>0</v>
          </cell>
          <cell r="K45">
            <v>325</v>
          </cell>
          <cell r="L45">
            <v>0</v>
          </cell>
          <cell r="M45">
            <v>0</v>
          </cell>
          <cell r="N45">
            <v>483</v>
          </cell>
          <cell r="O45">
            <v>0</v>
          </cell>
          <cell r="P45">
            <v>120</v>
          </cell>
          <cell r="Q45">
            <v>46</v>
          </cell>
          <cell r="R45">
            <v>200</v>
          </cell>
          <cell r="S45">
            <v>107</v>
          </cell>
          <cell r="T45">
            <v>0</v>
          </cell>
          <cell r="U45">
            <v>0</v>
          </cell>
          <cell r="V45">
            <v>0</v>
          </cell>
          <cell r="W45">
            <v>0</v>
          </cell>
          <cell r="X45">
            <v>0</v>
          </cell>
          <cell r="Y45">
            <v>0</v>
          </cell>
          <cell r="Z45">
            <v>0</v>
          </cell>
          <cell r="AA45">
            <v>0</v>
          </cell>
          <cell r="AB45">
            <v>29</v>
          </cell>
          <cell r="AC45">
            <v>0</v>
          </cell>
          <cell r="AD45">
            <v>1204</v>
          </cell>
          <cell r="AE45">
            <v>1099</v>
          </cell>
          <cell r="AF45">
            <v>8960</v>
          </cell>
          <cell r="AG45">
            <v>0</v>
          </cell>
          <cell r="AH45">
            <v>0</v>
          </cell>
          <cell r="AI45">
            <v>0</v>
          </cell>
        </row>
        <row r="46">
          <cell r="A46" t="str">
            <v>Goregaon</v>
          </cell>
          <cell r="B46" t="str">
            <v>Goregaon</v>
          </cell>
          <cell r="C46">
            <v>0</v>
          </cell>
          <cell r="D46">
            <v>0</v>
          </cell>
          <cell r="E46">
            <v>0</v>
          </cell>
          <cell r="F46">
            <v>0</v>
          </cell>
          <cell r="G46">
            <v>4</v>
          </cell>
          <cell r="H46">
            <v>0</v>
          </cell>
          <cell r="I46">
            <v>0</v>
          </cell>
          <cell r="J46">
            <v>188</v>
          </cell>
          <cell r="K46">
            <v>0</v>
          </cell>
          <cell r="L46">
            <v>167</v>
          </cell>
          <cell r="M46">
            <v>7</v>
          </cell>
          <cell r="N46">
            <v>0</v>
          </cell>
          <cell r="O46">
            <v>0</v>
          </cell>
          <cell r="P46">
            <v>100</v>
          </cell>
          <cell r="Q46">
            <v>0</v>
          </cell>
          <cell r="R46">
            <v>35</v>
          </cell>
          <cell r="S46">
            <v>70</v>
          </cell>
          <cell r="T46">
            <v>0</v>
          </cell>
          <cell r="U46">
            <v>0</v>
          </cell>
          <cell r="V46">
            <v>0</v>
          </cell>
          <cell r="W46">
            <v>144</v>
          </cell>
          <cell r="X46">
            <v>0</v>
          </cell>
          <cell r="Y46">
            <v>130</v>
          </cell>
          <cell r="Z46">
            <v>9</v>
          </cell>
          <cell r="AA46">
            <v>11.78</v>
          </cell>
          <cell r="AB46">
            <v>148</v>
          </cell>
          <cell r="AC46">
            <v>0</v>
          </cell>
          <cell r="AD46">
            <v>864</v>
          </cell>
          <cell r="AE46">
            <v>13982</v>
          </cell>
          <cell r="AF46">
            <v>28606</v>
          </cell>
          <cell r="AG46">
            <v>12</v>
          </cell>
          <cell r="AH46">
            <v>0</v>
          </cell>
          <cell r="AI46">
            <v>0</v>
          </cell>
        </row>
        <row r="47">
          <cell r="A47" t="str">
            <v>Hinganghat</v>
          </cell>
          <cell r="B47" t="str">
            <v>Hinganghat</v>
          </cell>
          <cell r="C47">
            <v>5</v>
          </cell>
          <cell r="D47">
            <v>3</v>
          </cell>
          <cell r="E47">
            <v>4</v>
          </cell>
          <cell r="F47">
            <v>0</v>
          </cell>
          <cell r="G47">
            <v>0</v>
          </cell>
          <cell r="H47">
            <v>4</v>
          </cell>
          <cell r="I47">
            <v>36.15</v>
          </cell>
          <cell r="J47">
            <v>0</v>
          </cell>
          <cell r="K47">
            <v>346</v>
          </cell>
          <cell r="L47">
            <v>0</v>
          </cell>
          <cell r="M47">
            <v>0</v>
          </cell>
          <cell r="N47">
            <v>358</v>
          </cell>
          <cell r="O47">
            <v>0</v>
          </cell>
          <cell r="P47">
            <v>100</v>
          </cell>
          <cell r="Q47">
            <v>10</v>
          </cell>
          <cell r="R47">
            <v>8</v>
          </cell>
          <cell r="S47">
            <v>4</v>
          </cell>
          <cell r="T47">
            <v>0</v>
          </cell>
          <cell r="U47">
            <v>0</v>
          </cell>
          <cell r="V47">
            <v>0</v>
          </cell>
          <cell r="W47">
            <v>0</v>
          </cell>
          <cell r="X47">
            <v>24</v>
          </cell>
          <cell r="Y47">
            <v>0</v>
          </cell>
          <cell r="Z47">
            <v>0</v>
          </cell>
          <cell r="AA47">
            <v>0</v>
          </cell>
          <cell r="AB47">
            <v>22</v>
          </cell>
          <cell r="AC47">
            <v>0</v>
          </cell>
          <cell r="AD47">
            <v>544</v>
          </cell>
          <cell r="AE47">
            <v>155</v>
          </cell>
          <cell r="AF47">
            <v>6443</v>
          </cell>
          <cell r="AG47">
            <v>0</v>
          </cell>
          <cell r="AH47">
            <v>0</v>
          </cell>
          <cell r="AI47">
            <v>0</v>
          </cell>
        </row>
        <row r="48">
          <cell r="A48" t="str">
            <v>Hingoli</v>
          </cell>
          <cell r="B48" t="str">
            <v>Hingoli</v>
          </cell>
          <cell r="C48">
            <v>12</v>
          </cell>
          <cell r="D48">
            <v>6</v>
          </cell>
          <cell r="E48">
            <v>6</v>
          </cell>
          <cell r="F48">
            <v>0</v>
          </cell>
          <cell r="G48">
            <v>0</v>
          </cell>
          <cell r="H48">
            <v>0</v>
          </cell>
          <cell r="I48">
            <v>92</v>
          </cell>
          <cell r="J48">
            <v>0</v>
          </cell>
          <cell r="K48">
            <v>1020</v>
          </cell>
          <cell r="L48">
            <v>0</v>
          </cell>
          <cell r="M48">
            <v>0</v>
          </cell>
          <cell r="N48">
            <v>1660</v>
          </cell>
          <cell r="O48">
            <v>0</v>
          </cell>
          <cell r="P48">
            <v>350</v>
          </cell>
          <cell r="Q48">
            <v>0</v>
          </cell>
          <cell r="R48">
            <v>100</v>
          </cell>
          <cell r="S48">
            <v>30</v>
          </cell>
          <cell r="T48">
            <v>78</v>
          </cell>
          <cell r="U48">
            <v>0</v>
          </cell>
          <cell r="V48">
            <v>0</v>
          </cell>
          <cell r="W48">
            <v>0</v>
          </cell>
          <cell r="X48">
            <v>35</v>
          </cell>
          <cell r="Y48">
            <v>0</v>
          </cell>
          <cell r="Z48">
            <v>0</v>
          </cell>
          <cell r="AA48">
            <v>0</v>
          </cell>
          <cell r="AB48">
            <v>327</v>
          </cell>
          <cell r="AC48">
            <v>0</v>
          </cell>
          <cell r="AD48">
            <v>1389</v>
          </cell>
          <cell r="AE48">
            <v>470</v>
          </cell>
          <cell r="AF48">
            <v>11506</v>
          </cell>
          <cell r="AG48">
            <v>0</v>
          </cell>
          <cell r="AH48">
            <v>0</v>
          </cell>
          <cell r="AI48">
            <v>0</v>
          </cell>
        </row>
        <row r="49">
          <cell r="A49" t="str">
            <v>Ichalkaranji</v>
          </cell>
          <cell r="B49" t="str">
            <v>Ichalkaranji</v>
          </cell>
          <cell r="C49">
            <v>0</v>
          </cell>
          <cell r="D49">
            <v>2</v>
          </cell>
          <cell r="E49">
            <v>3</v>
          </cell>
          <cell r="F49">
            <v>0</v>
          </cell>
          <cell r="G49">
            <v>0</v>
          </cell>
          <cell r="H49">
            <v>3</v>
          </cell>
          <cell r="I49">
            <v>13</v>
          </cell>
          <cell r="J49">
            <v>0</v>
          </cell>
          <cell r="K49">
            <v>44.75</v>
          </cell>
          <cell r="L49">
            <v>0</v>
          </cell>
          <cell r="M49">
            <v>0</v>
          </cell>
          <cell r="N49">
            <v>169</v>
          </cell>
          <cell r="O49">
            <v>0</v>
          </cell>
          <cell r="P49">
            <v>12</v>
          </cell>
          <cell r="Q49">
            <v>0</v>
          </cell>
          <cell r="R49">
            <v>0</v>
          </cell>
          <cell r="S49">
            <v>0</v>
          </cell>
          <cell r="T49">
            <v>0</v>
          </cell>
          <cell r="U49">
            <v>0</v>
          </cell>
          <cell r="V49">
            <v>27</v>
          </cell>
          <cell r="W49">
            <v>0</v>
          </cell>
          <cell r="X49">
            <v>11</v>
          </cell>
          <cell r="Y49">
            <v>0</v>
          </cell>
          <cell r="Z49">
            <v>0</v>
          </cell>
          <cell r="AA49">
            <v>1.25</v>
          </cell>
          <cell r="AB49">
            <v>26</v>
          </cell>
          <cell r="AC49">
            <v>0</v>
          </cell>
          <cell r="AD49">
            <v>415</v>
          </cell>
          <cell r="AE49">
            <v>680</v>
          </cell>
          <cell r="AF49">
            <v>23100</v>
          </cell>
          <cell r="AG49">
            <v>0</v>
          </cell>
          <cell r="AH49">
            <v>0</v>
          </cell>
          <cell r="AI49">
            <v>0</v>
          </cell>
        </row>
        <row r="50">
          <cell r="A50" t="str">
            <v>Islampur</v>
          </cell>
          <cell r="B50" t="str">
            <v>Islampur</v>
          </cell>
          <cell r="C50">
            <v>6</v>
          </cell>
          <cell r="D50">
            <v>4</v>
          </cell>
          <cell r="E50">
            <v>3</v>
          </cell>
          <cell r="F50">
            <v>0</v>
          </cell>
          <cell r="G50">
            <v>0</v>
          </cell>
          <cell r="H50">
            <v>7</v>
          </cell>
          <cell r="I50">
            <v>49.1</v>
          </cell>
          <cell r="J50">
            <v>0</v>
          </cell>
          <cell r="K50">
            <v>235</v>
          </cell>
          <cell r="L50">
            <v>0</v>
          </cell>
          <cell r="M50">
            <v>0</v>
          </cell>
          <cell r="N50">
            <v>361</v>
          </cell>
          <cell r="O50">
            <v>0</v>
          </cell>
          <cell r="P50">
            <v>40</v>
          </cell>
          <cell r="Q50">
            <v>7</v>
          </cell>
          <cell r="R50">
            <v>100</v>
          </cell>
          <cell r="S50">
            <v>77</v>
          </cell>
          <cell r="T50">
            <v>69</v>
          </cell>
          <cell r="U50">
            <v>0</v>
          </cell>
          <cell r="V50">
            <v>20</v>
          </cell>
          <cell r="W50">
            <v>0</v>
          </cell>
          <cell r="X50">
            <v>172</v>
          </cell>
          <cell r="Y50">
            <v>0</v>
          </cell>
          <cell r="Z50">
            <v>0</v>
          </cell>
          <cell r="AA50">
            <v>10.1</v>
          </cell>
          <cell r="AB50">
            <v>189</v>
          </cell>
          <cell r="AC50">
            <v>0</v>
          </cell>
          <cell r="AD50">
            <v>2400</v>
          </cell>
          <cell r="AE50">
            <v>680</v>
          </cell>
          <cell r="AF50">
            <v>21001</v>
          </cell>
          <cell r="AG50">
            <v>0</v>
          </cell>
          <cell r="AH50">
            <v>0</v>
          </cell>
          <cell r="AI50">
            <v>0</v>
          </cell>
        </row>
        <row r="51">
          <cell r="A51" t="str">
            <v>Jalgaon</v>
          </cell>
          <cell r="B51" t="str">
            <v>Jalgaon</v>
          </cell>
          <cell r="C51">
            <v>5</v>
          </cell>
          <cell r="D51">
            <v>2</v>
          </cell>
          <cell r="E51">
            <v>3</v>
          </cell>
          <cell r="F51">
            <v>0</v>
          </cell>
          <cell r="G51">
            <v>0</v>
          </cell>
          <cell r="H51">
            <v>10</v>
          </cell>
          <cell r="I51">
            <v>81</v>
          </cell>
          <cell r="J51">
            <v>0</v>
          </cell>
          <cell r="K51">
            <v>95</v>
          </cell>
          <cell r="L51">
            <v>0</v>
          </cell>
          <cell r="M51">
            <v>0</v>
          </cell>
          <cell r="N51">
            <v>440</v>
          </cell>
          <cell r="O51">
            <v>0</v>
          </cell>
          <cell r="P51">
            <v>100</v>
          </cell>
          <cell r="Q51">
            <v>10</v>
          </cell>
          <cell r="R51">
            <v>120</v>
          </cell>
          <cell r="S51">
            <v>60</v>
          </cell>
          <cell r="T51">
            <v>22</v>
          </cell>
          <cell r="U51">
            <v>0</v>
          </cell>
          <cell r="V51">
            <v>0</v>
          </cell>
          <cell r="W51">
            <v>0</v>
          </cell>
          <cell r="X51">
            <v>30</v>
          </cell>
          <cell r="Y51">
            <v>115</v>
          </cell>
          <cell r="Z51">
            <v>0</v>
          </cell>
          <cell r="AA51">
            <v>28</v>
          </cell>
          <cell r="AB51">
            <v>200</v>
          </cell>
          <cell r="AC51">
            <v>0</v>
          </cell>
          <cell r="AD51">
            <v>750</v>
          </cell>
          <cell r="AE51">
            <v>0</v>
          </cell>
          <cell r="AF51">
            <v>19500</v>
          </cell>
          <cell r="AG51">
            <v>0</v>
          </cell>
          <cell r="AH51">
            <v>0</v>
          </cell>
          <cell r="AI51">
            <v>0</v>
          </cell>
        </row>
        <row r="52">
          <cell r="A52" t="str">
            <v>Jalna-I</v>
          </cell>
          <cell r="B52" t="str">
            <v>Jalna I</v>
          </cell>
          <cell r="C52">
            <v>6</v>
          </cell>
          <cell r="D52">
            <v>8</v>
          </cell>
          <cell r="E52">
            <v>3</v>
          </cell>
          <cell r="F52">
            <v>0</v>
          </cell>
          <cell r="G52">
            <v>0</v>
          </cell>
          <cell r="H52">
            <v>6</v>
          </cell>
          <cell r="I52">
            <v>104</v>
          </cell>
          <cell r="J52">
            <v>0</v>
          </cell>
          <cell r="K52">
            <v>283</v>
          </cell>
          <cell r="L52">
            <v>0</v>
          </cell>
          <cell r="M52">
            <v>0</v>
          </cell>
          <cell r="N52">
            <v>550</v>
          </cell>
          <cell r="O52">
            <v>0</v>
          </cell>
          <cell r="P52">
            <v>266</v>
          </cell>
          <cell r="Q52">
            <v>0</v>
          </cell>
          <cell r="R52">
            <v>100</v>
          </cell>
          <cell r="S52">
            <v>62</v>
          </cell>
          <cell r="T52">
            <v>54</v>
          </cell>
          <cell r="U52">
            <v>0</v>
          </cell>
          <cell r="V52">
            <v>0</v>
          </cell>
          <cell r="W52">
            <v>0</v>
          </cell>
          <cell r="X52">
            <v>94.1</v>
          </cell>
          <cell r="Y52">
            <v>0</v>
          </cell>
          <cell r="Z52">
            <v>0</v>
          </cell>
          <cell r="AA52">
            <v>2.93</v>
          </cell>
          <cell r="AB52">
            <v>281</v>
          </cell>
          <cell r="AC52">
            <v>0</v>
          </cell>
          <cell r="AD52">
            <v>3105</v>
          </cell>
          <cell r="AE52">
            <v>230</v>
          </cell>
          <cell r="AF52">
            <v>12434</v>
          </cell>
          <cell r="AG52">
            <v>0</v>
          </cell>
          <cell r="AH52">
            <v>0</v>
          </cell>
          <cell r="AI52">
            <v>0</v>
          </cell>
        </row>
        <row r="53">
          <cell r="A53" t="str">
            <v>Jalna II</v>
          </cell>
          <cell r="B53" t="str">
            <v>Jalna-II</v>
          </cell>
          <cell r="C53">
            <v>8</v>
          </cell>
          <cell r="D53">
            <v>9</v>
          </cell>
          <cell r="E53">
            <v>2</v>
          </cell>
          <cell r="F53">
            <v>0</v>
          </cell>
          <cell r="G53">
            <v>0</v>
          </cell>
          <cell r="H53">
            <v>4</v>
          </cell>
          <cell r="I53">
            <v>81.62</v>
          </cell>
          <cell r="J53">
            <v>0</v>
          </cell>
          <cell r="K53">
            <v>462.13</v>
          </cell>
          <cell r="L53">
            <v>0</v>
          </cell>
          <cell r="M53">
            <v>0</v>
          </cell>
          <cell r="N53">
            <v>736</v>
          </cell>
          <cell r="O53">
            <v>0</v>
          </cell>
          <cell r="P53">
            <v>22.8</v>
          </cell>
          <cell r="Q53">
            <v>0</v>
          </cell>
          <cell r="R53">
            <v>100</v>
          </cell>
          <cell r="S53">
            <v>20</v>
          </cell>
          <cell r="T53">
            <v>36</v>
          </cell>
          <cell r="U53">
            <v>0</v>
          </cell>
          <cell r="V53">
            <v>0</v>
          </cell>
          <cell r="W53">
            <v>0</v>
          </cell>
          <cell r="X53">
            <v>381.17</v>
          </cell>
          <cell r="Y53">
            <v>0</v>
          </cell>
          <cell r="Z53">
            <v>0</v>
          </cell>
          <cell r="AA53">
            <v>0</v>
          </cell>
          <cell r="AB53">
            <v>399</v>
          </cell>
          <cell r="AC53">
            <v>0</v>
          </cell>
          <cell r="AD53">
            <v>1472</v>
          </cell>
          <cell r="AE53">
            <v>1899</v>
          </cell>
          <cell r="AF53">
            <v>6500</v>
          </cell>
          <cell r="AG53">
            <v>0</v>
          </cell>
          <cell r="AH53">
            <v>0</v>
          </cell>
          <cell r="AI53">
            <v>0</v>
          </cell>
        </row>
        <row r="54">
          <cell r="A54" t="str">
            <v>Jaysingpur</v>
          </cell>
          <cell r="B54" t="str">
            <v>Jaysingpur</v>
          </cell>
          <cell r="C54">
            <v>4</v>
          </cell>
          <cell r="D54">
            <v>12</v>
          </cell>
          <cell r="E54">
            <v>2</v>
          </cell>
          <cell r="F54">
            <v>0</v>
          </cell>
          <cell r="G54">
            <v>0</v>
          </cell>
          <cell r="H54">
            <v>6</v>
          </cell>
          <cell r="I54">
            <v>40.5</v>
          </cell>
          <cell r="J54">
            <v>0</v>
          </cell>
          <cell r="K54">
            <v>365</v>
          </cell>
          <cell r="L54">
            <v>0</v>
          </cell>
          <cell r="M54">
            <v>0</v>
          </cell>
          <cell r="N54">
            <v>719</v>
          </cell>
          <cell r="O54">
            <v>0</v>
          </cell>
          <cell r="P54">
            <v>260</v>
          </cell>
          <cell r="Q54">
            <v>43</v>
          </cell>
          <cell r="R54">
            <v>100</v>
          </cell>
          <cell r="S54">
            <v>63</v>
          </cell>
          <cell r="T54">
            <v>10</v>
          </cell>
          <cell r="U54">
            <v>0</v>
          </cell>
          <cell r="V54">
            <v>22.5</v>
          </cell>
          <cell r="W54">
            <v>0</v>
          </cell>
          <cell r="X54">
            <v>70</v>
          </cell>
          <cell r="Y54">
            <v>0</v>
          </cell>
          <cell r="Z54">
            <v>0</v>
          </cell>
          <cell r="AA54">
            <v>9.6</v>
          </cell>
          <cell r="AB54">
            <v>175</v>
          </cell>
          <cell r="AC54">
            <v>0</v>
          </cell>
          <cell r="AD54">
            <v>1050</v>
          </cell>
          <cell r="AE54">
            <v>950</v>
          </cell>
          <cell r="AF54">
            <v>19595</v>
          </cell>
          <cell r="AG54">
            <v>0</v>
          </cell>
          <cell r="AH54">
            <v>0</v>
          </cell>
          <cell r="AI54">
            <v>0</v>
          </cell>
        </row>
        <row r="55">
          <cell r="A55" t="str">
            <v>Kalwa</v>
          </cell>
          <cell r="B55" t="str">
            <v>Kalwa</v>
          </cell>
          <cell r="C55">
            <v>0</v>
          </cell>
          <cell r="D55">
            <v>0</v>
          </cell>
          <cell r="E55">
            <v>0</v>
          </cell>
          <cell r="F55">
            <v>0</v>
          </cell>
          <cell r="G55">
            <v>1</v>
          </cell>
          <cell r="H55">
            <v>4</v>
          </cell>
          <cell r="I55">
            <v>0</v>
          </cell>
          <cell r="J55">
            <v>30.46</v>
          </cell>
          <cell r="K55">
            <v>2.15</v>
          </cell>
          <cell r="L55">
            <v>29</v>
          </cell>
          <cell r="M55">
            <v>41</v>
          </cell>
          <cell r="N55">
            <v>0</v>
          </cell>
          <cell r="O55">
            <v>9</v>
          </cell>
          <cell r="P55">
            <v>0</v>
          </cell>
          <cell r="Q55">
            <v>14.7</v>
          </cell>
          <cell r="R55">
            <v>0</v>
          </cell>
          <cell r="S55">
            <v>0</v>
          </cell>
          <cell r="T55">
            <v>0</v>
          </cell>
          <cell r="U55">
            <v>0</v>
          </cell>
          <cell r="V55">
            <v>0</v>
          </cell>
          <cell r="W55">
            <v>35</v>
          </cell>
          <cell r="X55">
            <v>0</v>
          </cell>
          <cell r="Y55">
            <v>0</v>
          </cell>
          <cell r="Z55">
            <v>28</v>
          </cell>
          <cell r="AA55">
            <v>48</v>
          </cell>
          <cell r="AB55">
            <v>31</v>
          </cell>
          <cell r="AC55">
            <v>0</v>
          </cell>
          <cell r="AD55">
            <v>190</v>
          </cell>
          <cell r="AE55">
            <v>180</v>
          </cell>
          <cell r="AF55">
            <v>23650</v>
          </cell>
          <cell r="AG55">
            <v>450</v>
          </cell>
          <cell r="AH55">
            <v>55</v>
          </cell>
          <cell r="AI55">
            <v>0</v>
          </cell>
        </row>
        <row r="56">
          <cell r="A56" t="str">
            <v>Kalyan R</v>
          </cell>
          <cell r="B56" t="str">
            <v>Kalyan ( R )</v>
          </cell>
          <cell r="C56">
            <v>0</v>
          </cell>
          <cell r="D56">
            <v>0</v>
          </cell>
          <cell r="E56">
            <v>0</v>
          </cell>
          <cell r="F56">
            <v>0</v>
          </cell>
          <cell r="G56">
            <v>4</v>
          </cell>
          <cell r="H56">
            <v>0</v>
          </cell>
          <cell r="I56">
            <v>0</v>
          </cell>
          <cell r="J56">
            <v>173</v>
          </cell>
          <cell r="K56">
            <v>0</v>
          </cell>
          <cell r="L56">
            <v>217</v>
          </cell>
          <cell r="M56">
            <v>92</v>
          </cell>
          <cell r="N56">
            <v>0</v>
          </cell>
          <cell r="O56">
            <v>0</v>
          </cell>
          <cell r="P56">
            <v>39</v>
          </cell>
          <cell r="Q56">
            <v>0</v>
          </cell>
          <cell r="R56">
            <v>100</v>
          </cell>
          <cell r="S56">
            <v>17</v>
          </cell>
          <cell r="T56">
            <v>10</v>
          </cell>
          <cell r="U56">
            <v>0</v>
          </cell>
          <cell r="W56">
            <v>215</v>
          </cell>
          <cell r="X56">
            <v>0</v>
          </cell>
          <cell r="Y56">
            <v>0</v>
          </cell>
          <cell r="Z56">
            <v>22</v>
          </cell>
          <cell r="AA56">
            <v>9</v>
          </cell>
          <cell r="AB56">
            <v>43</v>
          </cell>
          <cell r="AC56">
            <v>0</v>
          </cell>
          <cell r="AD56">
            <v>1098</v>
          </cell>
          <cell r="AE56">
            <v>2806</v>
          </cell>
          <cell r="AF56">
            <v>0</v>
          </cell>
          <cell r="AG56">
            <v>198</v>
          </cell>
          <cell r="AH56">
            <v>0</v>
          </cell>
          <cell r="AI56">
            <v>0</v>
          </cell>
        </row>
        <row r="57">
          <cell r="A57" t="str">
            <v>Kalyan East</v>
          </cell>
          <cell r="B57" t="str">
            <v>Kalyan East</v>
          </cell>
          <cell r="C57">
            <v>0</v>
          </cell>
          <cell r="D57">
            <v>0</v>
          </cell>
          <cell r="E57">
            <v>0</v>
          </cell>
          <cell r="F57">
            <v>1</v>
          </cell>
          <cell r="G57">
            <v>1</v>
          </cell>
          <cell r="H57">
            <v>0</v>
          </cell>
          <cell r="I57">
            <v>0</v>
          </cell>
          <cell r="J57">
            <v>8</v>
          </cell>
          <cell r="K57">
            <v>0</v>
          </cell>
          <cell r="L57">
            <v>12</v>
          </cell>
          <cell r="M57">
            <v>0</v>
          </cell>
          <cell r="N57">
            <v>0</v>
          </cell>
          <cell r="O57">
            <v>0</v>
          </cell>
          <cell r="P57">
            <v>9</v>
          </cell>
          <cell r="Q57">
            <v>0</v>
          </cell>
          <cell r="R57">
            <v>63</v>
          </cell>
          <cell r="S57">
            <v>8</v>
          </cell>
          <cell r="T57">
            <v>12</v>
          </cell>
          <cell r="U57">
            <v>0</v>
          </cell>
          <cell r="V57">
            <v>0</v>
          </cell>
          <cell r="W57">
            <v>8</v>
          </cell>
          <cell r="X57">
            <v>0</v>
          </cell>
          <cell r="Y57">
            <v>0</v>
          </cell>
          <cell r="Z57">
            <v>9</v>
          </cell>
          <cell r="AA57">
            <v>5</v>
          </cell>
          <cell r="AB57">
            <v>0</v>
          </cell>
          <cell r="AC57">
            <v>0</v>
          </cell>
          <cell r="AD57">
            <v>83</v>
          </cell>
          <cell r="AE57">
            <v>111</v>
          </cell>
          <cell r="AF57">
            <v>3530</v>
          </cell>
          <cell r="AG57">
            <v>287</v>
          </cell>
          <cell r="AH57">
            <v>0</v>
          </cell>
          <cell r="AI57">
            <v>0</v>
          </cell>
        </row>
        <row r="58">
          <cell r="A58" t="str">
            <v>Kankavali</v>
          </cell>
          <cell r="B58" t="str">
            <v>Kankavali</v>
          </cell>
          <cell r="C58">
            <v>3</v>
          </cell>
          <cell r="D58">
            <v>1</v>
          </cell>
          <cell r="E58">
            <v>2</v>
          </cell>
          <cell r="F58">
            <v>0</v>
          </cell>
          <cell r="G58">
            <v>0</v>
          </cell>
          <cell r="H58">
            <v>7</v>
          </cell>
          <cell r="I58">
            <v>63</v>
          </cell>
          <cell r="J58">
            <v>0</v>
          </cell>
          <cell r="K58">
            <v>186</v>
          </cell>
          <cell r="L58">
            <v>0</v>
          </cell>
          <cell r="M58">
            <v>0</v>
          </cell>
          <cell r="N58">
            <v>124</v>
          </cell>
          <cell r="O58">
            <v>0</v>
          </cell>
          <cell r="P58">
            <v>38</v>
          </cell>
          <cell r="Q58">
            <v>38</v>
          </cell>
          <cell r="R58">
            <v>74</v>
          </cell>
          <cell r="S58">
            <v>74</v>
          </cell>
          <cell r="T58">
            <v>80</v>
          </cell>
          <cell r="U58">
            <v>0</v>
          </cell>
          <cell r="V58">
            <v>68</v>
          </cell>
          <cell r="W58">
            <v>0</v>
          </cell>
          <cell r="X58">
            <v>260</v>
          </cell>
          <cell r="Y58">
            <v>300</v>
          </cell>
          <cell r="Z58">
            <v>0</v>
          </cell>
          <cell r="AA58">
            <v>13.6</v>
          </cell>
          <cell r="AB58">
            <v>156</v>
          </cell>
          <cell r="AC58">
            <v>0</v>
          </cell>
          <cell r="AD58">
            <v>1100</v>
          </cell>
          <cell r="AE58">
            <v>5900</v>
          </cell>
          <cell r="AF58">
            <v>20920</v>
          </cell>
          <cell r="AG58">
            <v>0</v>
          </cell>
          <cell r="AH58">
            <v>0</v>
          </cell>
          <cell r="AI58">
            <v>0</v>
          </cell>
        </row>
        <row r="59">
          <cell r="A59" t="str">
            <v>Kannad</v>
          </cell>
          <cell r="B59" t="str">
            <v>Kannad</v>
          </cell>
          <cell r="C59">
            <v>14</v>
          </cell>
          <cell r="D59">
            <v>6</v>
          </cell>
          <cell r="E59">
            <v>11</v>
          </cell>
          <cell r="F59">
            <v>0</v>
          </cell>
          <cell r="G59">
            <v>0</v>
          </cell>
          <cell r="H59">
            <v>22</v>
          </cell>
          <cell r="I59">
            <v>145.5</v>
          </cell>
          <cell r="J59">
            <v>0</v>
          </cell>
          <cell r="K59">
            <v>650</v>
          </cell>
          <cell r="L59">
            <v>0</v>
          </cell>
          <cell r="M59">
            <v>0</v>
          </cell>
          <cell r="N59">
            <v>675</v>
          </cell>
          <cell r="O59">
            <v>0</v>
          </cell>
          <cell r="P59">
            <v>84</v>
          </cell>
          <cell r="Q59">
            <v>0</v>
          </cell>
          <cell r="R59">
            <v>0</v>
          </cell>
          <cell r="S59">
            <v>0</v>
          </cell>
          <cell r="T59">
            <v>37</v>
          </cell>
          <cell r="U59">
            <v>0</v>
          </cell>
          <cell r="V59">
            <v>75.5</v>
          </cell>
          <cell r="W59">
            <v>0</v>
          </cell>
          <cell r="X59">
            <v>295</v>
          </cell>
          <cell r="Y59">
            <v>0</v>
          </cell>
          <cell r="Z59">
            <v>0</v>
          </cell>
          <cell r="AA59">
            <v>8</v>
          </cell>
          <cell r="AB59">
            <v>225</v>
          </cell>
          <cell r="AC59">
            <v>0</v>
          </cell>
          <cell r="AD59">
            <v>1900</v>
          </cell>
          <cell r="AE59">
            <v>0</v>
          </cell>
          <cell r="AF59">
            <v>14650</v>
          </cell>
          <cell r="AG59">
            <v>0</v>
          </cell>
          <cell r="AH59">
            <v>0</v>
          </cell>
          <cell r="AI59">
            <v>0</v>
          </cell>
        </row>
        <row r="60">
          <cell r="A60" t="str">
            <v>Karad</v>
          </cell>
          <cell r="B60" t="str">
            <v>Karad</v>
          </cell>
          <cell r="C60">
            <v>2</v>
          </cell>
          <cell r="D60">
            <v>5</v>
          </cell>
          <cell r="E60">
            <v>3</v>
          </cell>
          <cell r="F60">
            <v>0</v>
          </cell>
          <cell r="G60">
            <v>0</v>
          </cell>
          <cell r="H60">
            <v>18</v>
          </cell>
          <cell r="I60">
            <v>20</v>
          </cell>
          <cell r="J60">
            <v>100</v>
          </cell>
          <cell r="K60">
            <v>373</v>
          </cell>
          <cell r="L60">
            <v>238</v>
          </cell>
          <cell r="M60">
            <v>0</v>
          </cell>
          <cell r="N60">
            <v>430</v>
          </cell>
          <cell r="O60">
            <v>0</v>
          </cell>
          <cell r="P60">
            <v>80</v>
          </cell>
          <cell r="Q60">
            <v>64</v>
          </cell>
          <cell r="R60">
            <v>60</v>
          </cell>
          <cell r="S60">
            <v>70</v>
          </cell>
          <cell r="T60">
            <v>29</v>
          </cell>
          <cell r="U60">
            <v>0</v>
          </cell>
          <cell r="V60">
            <v>6</v>
          </cell>
          <cell r="W60">
            <v>30</v>
          </cell>
          <cell r="X60">
            <v>56.75</v>
          </cell>
          <cell r="Y60">
            <v>0</v>
          </cell>
          <cell r="Z60">
            <v>0.3</v>
          </cell>
          <cell r="AA60">
            <v>20.37</v>
          </cell>
          <cell r="AB60">
            <v>63</v>
          </cell>
          <cell r="AC60">
            <v>0</v>
          </cell>
          <cell r="AD60">
            <v>860</v>
          </cell>
          <cell r="AE60">
            <v>2829</v>
          </cell>
          <cell r="AF60">
            <v>13097</v>
          </cell>
          <cell r="AG60">
            <v>3</v>
          </cell>
          <cell r="AH60">
            <v>3</v>
          </cell>
          <cell r="AI60">
            <v>0</v>
          </cell>
        </row>
        <row r="61">
          <cell r="A61" t="str">
            <v>Karjat</v>
          </cell>
          <cell r="B61" t="str">
            <v>Karjat</v>
          </cell>
          <cell r="C61">
            <v>7</v>
          </cell>
          <cell r="D61">
            <v>0</v>
          </cell>
          <cell r="E61">
            <v>3</v>
          </cell>
          <cell r="F61">
            <v>0</v>
          </cell>
          <cell r="G61">
            <v>0</v>
          </cell>
          <cell r="H61">
            <v>8</v>
          </cell>
          <cell r="I61">
            <v>48</v>
          </cell>
          <cell r="J61">
            <v>4</v>
          </cell>
          <cell r="K61">
            <v>316.87</v>
          </cell>
          <cell r="L61">
            <v>6</v>
          </cell>
          <cell r="M61">
            <v>0</v>
          </cell>
          <cell r="N61">
            <v>1390</v>
          </cell>
          <cell r="O61">
            <v>0</v>
          </cell>
          <cell r="P61">
            <v>323</v>
          </cell>
          <cell r="Q61">
            <v>32</v>
          </cell>
          <cell r="R61">
            <v>100</v>
          </cell>
          <cell r="S61">
            <v>55</v>
          </cell>
          <cell r="T61">
            <v>50</v>
          </cell>
          <cell r="U61">
            <v>0</v>
          </cell>
          <cell r="V61">
            <v>95</v>
          </cell>
          <cell r="W61">
            <v>0</v>
          </cell>
          <cell r="X61">
            <v>104</v>
          </cell>
          <cell r="Y61">
            <v>0</v>
          </cell>
          <cell r="Z61">
            <v>0</v>
          </cell>
          <cell r="AA61">
            <v>18</v>
          </cell>
          <cell r="AB61">
            <v>250</v>
          </cell>
          <cell r="AC61">
            <v>0</v>
          </cell>
          <cell r="AD61">
            <v>0</v>
          </cell>
          <cell r="AE61">
            <v>0</v>
          </cell>
          <cell r="AF61">
            <v>6400</v>
          </cell>
          <cell r="AG61">
            <v>0</v>
          </cell>
          <cell r="AH61">
            <v>0</v>
          </cell>
          <cell r="AI61">
            <v>0</v>
          </cell>
        </row>
        <row r="62">
          <cell r="A62" t="str">
            <v>Katol</v>
          </cell>
          <cell r="B62" t="str">
            <v>Katol</v>
          </cell>
          <cell r="C62">
            <v>5</v>
          </cell>
          <cell r="D62">
            <v>1</v>
          </cell>
          <cell r="E62">
            <v>1</v>
          </cell>
          <cell r="F62">
            <v>0</v>
          </cell>
          <cell r="G62">
            <v>0</v>
          </cell>
          <cell r="H62">
            <v>1</v>
          </cell>
          <cell r="I62">
            <v>88.5</v>
          </cell>
          <cell r="J62">
            <v>0</v>
          </cell>
          <cell r="K62">
            <v>745.5</v>
          </cell>
          <cell r="L62">
            <v>0</v>
          </cell>
          <cell r="M62">
            <v>0</v>
          </cell>
          <cell r="N62">
            <v>536</v>
          </cell>
          <cell r="O62">
            <v>0</v>
          </cell>
          <cell r="P62">
            <v>104</v>
          </cell>
          <cell r="Q62">
            <v>24</v>
          </cell>
          <cell r="R62">
            <v>100</v>
          </cell>
          <cell r="S62">
            <v>50</v>
          </cell>
          <cell r="T62">
            <v>5</v>
          </cell>
          <cell r="U62">
            <v>0</v>
          </cell>
          <cell r="V62">
            <v>0</v>
          </cell>
          <cell r="W62">
            <v>0</v>
          </cell>
          <cell r="X62">
            <v>69</v>
          </cell>
          <cell r="Y62">
            <v>0</v>
          </cell>
          <cell r="Z62">
            <v>0</v>
          </cell>
          <cell r="AA62">
            <v>0</v>
          </cell>
          <cell r="AB62">
            <v>5</v>
          </cell>
          <cell r="AC62">
            <v>0</v>
          </cell>
          <cell r="AD62">
            <v>1226</v>
          </cell>
          <cell r="AE62">
            <v>5270</v>
          </cell>
          <cell r="AF62">
            <v>9978</v>
          </cell>
          <cell r="AG62">
            <v>0</v>
          </cell>
          <cell r="AH62">
            <v>0</v>
          </cell>
          <cell r="AI62">
            <v>0</v>
          </cell>
        </row>
        <row r="63">
          <cell r="A63" t="str">
            <v>Kedgaon</v>
          </cell>
          <cell r="B63" t="str">
            <v>Kedgaon</v>
          </cell>
          <cell r="C63">
            <v>5</v>
          </cell>
          <cell r="D63">
            <v>2</v>
          </cell>
          <cell r="E63">
            <v>3</v>
          </cell>
          <cell r="F63">
            <v>0</v>
          </cell>
          <cell r="G63">
            <v>0</v>
          </cell>
          <cell r="H63">
            <v>2</v>
          </cell>
          <cell r="I63">
            <v>98</v>
          </cell>
          <cell r="J63">
            <v>170</v>
          </cell>
          <cell r="K63">
            <v>92</v>
          </cell>
          <cell r="L63">
            <v>812</v>
          </cell>
          <cell r="M63">
            <v>0</v>
          </cell>
          <cell r="N63">
            <v>402</v>
          </cell>
          <cell r="O63">
            <v>0</v>
          </cell>
          <cell r="P63">
            <v>52</v>
          </cell>
          <cell r="Q63">
            <v>0</v>
          </cell>
          <cell r="R63">
            <v>100</v>
          </cell>
          <cell r="S63">
            <v>25</v>
          </cell>
          <cell r="T63">
            <v>6</v>
          </cell>
          <cell r="U63">
            <v>0</v>
          </cell>
          <cell r="V63">
            <v>0</v>
          </cell>
          <cell r="W63">
            <v>24</v>
          </cell>
          <cell r="X63">
            <v>8</v>
          </cell>
          <cell r="Y63">
            <v>0</v>
          </cell>
          <cell r="Z63">
            <v>0</v>
          </cell>
          <cell r="AA63">
            <v>0</v>
          </cell>
          <cell r="AB63">
            <v>178</v>
          </cell>
          <cell r="AC63">
            <v>0</v>
          </cell>
          <cell r="AD63">
            <v>504.8</v>
          </cell>
          <cell r="AE63">
            <v>100</v>
          </cell>
          <cell r="AF63">
            <v>26690</v>
          </cell>
          <cell r="AG63">
            <v>0</v>
          </cell>
          <cell r="AH63">
            <v>0</v>
          </cell>
          <cell r="AI63">
            <v>0</v>
          </cell>
        </row>
        <row r="64">
          <cell r="A64" t="str">
            <v>Khamgaon</v>
          </cell>
          <cell r="B64" t="str">
            <v>Khamgaon</v>
          </cell>
          <cell r="C64">
            <v>7</v>
          </cell>
          <cell r="D64">
            <v>7</v>
          </cell>
          <cell r="E64">
            <v>7</v>
          </cell>
          <cell r="F64">
            <v>0</v>
          </cell>
          <cell r="G64">
            <v>0</v>
          </cell>
          <cell r="H64">
            <v>8</v>
          </cell>
          <cell r="I64">
            <v>184</v>
          </cell>
          <cell r="J64">
            <v>0</v>
          </cell>
          <cell r="K64">
            <v>975</v>
          </cell>
          <cell r="L64">
            <v>0</v>
          </cell>
          <cell r="M64">
            <v>0</v>
          </cell>
          <cell r="N64">
            <v>1308</v>
          </cell>
          <cell r="O64">
            <v>0</v>
          </cell>
          <cell r="P64">
            <v>400</v>
          </cell>
          <cell r="Q64">
            <v>300</v>
          </cell>
          <cell r="R64">
            <v>0</v>
          </cell>
          <cell r="S64">
            <v>0</v>
          </cell>
          <cell r="T64">
            <v>84</v>
          </cell>
          <cell r="U64">
            <v>0</v>
          </cell>
          <cell r="V64">
            <v>0</v>
          </cell>
          <cell r="W64">
            <v>0</v>
          </cell>
          <cell r="X64">
            <v>50</v>
          </cell>
          <cell r="Y64">
            <v>0</v>
          </cell>
          <cell r="Z64">
            <v>0</v>
          </cell>
          <cell r="AA64">
            <v>20</v>
          </cell>
          <cell r="AB64">
            <v>162</v>
          </cell>
          <cell r="AC64">
            <v>0</v>
          </cell>
          <cell r="AD64">
            <v>2636</v>
          </cell>
          <cell r="AE64">
            <v>3526</v>
          </cell>
          <cell r="AF64">
            <v>18975</v>
          </cell>
          <cell r="AG64">
            <v>0</v>
          </cell>
          <cell r="AH64">
            <v>0</v>
          </cell>
          <cell r="AI64">
            <v>0</v>
          </cell>
        </row>
        <row r="65">
          <cell r="A65" t="str">
            <v>Kolhapur Rural I</v>
          </cell>
          <cell r="B65" t="str">
            <v>Kolhapur R-I</v>
          </cell>
          <cell r="C65">
            <v>6</v>
          </cell>
          <cell r="D65">
            <v>8</v>
          </cell>
          <cell r="E65">
            <v>2</v>
          </cell>
          <cell r="F65">
            <v>0</v>
          </cell>
          <cell r="G65">
            <v>0</v>
          </cell>
          <cell r="H65">
            <v>4</v>
          </cell>
          <cell r="I65">
            <v>111</v>
          </cell>
          <cell r="J65">
            <v>0</v>
          </cell>
          <cell r="K65">
            <v>389.5</v>
          </cell>
          <cell r="L65">
            <v>0</v>
          </cell>
          <cell r="M65">
            <v>0</v>
          </cell>
          <cell r="N65">
            <v>348</v>
          </cell>
          <cell r="O65">
            <v>253</v>
          </cell>
          <cell r="P65">
            <v>48</v>
          </cell>
          <cell r="Q65">
            <v>27</v>
          </cell>
          <cell r="R65">
            <v>0</v>
          </cell>
          <cell r="S65">
            <v>0</v>
          </cell>
          <cell r="T65">
            <v>16</v>
          </cell>
          <cell r="U65">
            <v>0</v>
          </cell>
          <cell r="V65">
            <v>10</v>
          </cell>
          <cell r="W65">
            <v>0</v>
          </cell>
          <cell r="X65">
            <v>0</v>
          </cell>
          <cell r="Y65">
            <v>0</v>
          </cell>
          <cell r="Z65">
            <v>0</v>
          </cell>
          <cell r="AA65">
            <v>11</v>
          </cell>
          <cell r="AB65">
            <v>458</v>
          </cell>
          <cell r="AC65">
            <v>0</v>
          </cell>
          <cell r="AD65">
            <v>349.95</v>
          </cell>
          <cell r="AE65">
            <v>3256</v>
          </cell>
          <cell r="AF65">
            <v>9960</v>
          </cell>
          <cell r="AG65">
            <v>0</v>
          </cell>
          <cell r="AH65">
            <v>0</v>
          </cell>
          <cell r="AI65">
            <v>0</v>
          </cell>
        </row>
        <row r="66">
          <cell r="A66" t="str">
            <v>Kolhapur R II</v>
          </cell>
          <cell r="B66" t="str">
            <v>Kolhapur R-II</v>
          </cell>
          <cell r="C66">
            <v>8</v>
          </cell>
          <cell r="D66">
            <v>5</v>
          </cell>
          <cell r="E66">
            <v>3</v>
          </cell>
          <cell r="F66">
            <v>0</v>
          </cell>
          <cell r="G66">
            <v>0</v>
          </cell>
          <cell r="H66">
            <v>8</v>
          </cell>
          <cell r="I66">
            <v>60.6</v>
          </cell>
          <cell r="J66">
            <v>0</v>
          </cell>
          <cell r="K66">
            <v>218</v>
          </cell>
          <cell r="L66">
            <v>0</v>
          </cell>
          <cell r="M66">
            <v>0</v>
          </cell>
          <cell r="N66">
            <v>308</v>
          </cell>
          <cell r="O66">
            <v>65</v>
          </cell>
          <cell r="P66">
            <v>55.44</v>
          </cell>
          <cell r="Q66">
            <v>0</v>
          </cell>
          <cell r="R66">
            <v>85</v>
          </cell>
          <cell r="S66">
            <v>51</v>
          </cell>
          <cell r="T66">
            <v>46</v>
          </cell>
          <cell r="U66">
            <v>0</v>
          </cell>
          <cell r="V66">
            <v>68</v>
          </cell>
          <cell r="W66">
            <v>0</v>
          </cell>
          <cell r="X66">
            <v>200</v>
          </cell>
          <cell r="Y66">
            <v>0</v>
          </cell>
          <cell r="Z66">
            <v>16.600000000000001</v>
          </cell>
          <cell r="AA66">
            <v>2.4300000000000002</v>
          </cell>
          <cell r="AB66">
            <v>330</v>
          </cell>
          <cell r="AC66">
            <v>0</v>
          </cell>
          <cell r="AD66">
            <v>2017.28</v>
          </cell>
          <cell r="AE66">
            <v>2058</v>
          </cell>
          <cell r="AF66">
            <v>27360</v>
          </cell>
          <cell r="AG66">
            <v>0</v>
          </cell>
          <cell r="AH66">
            <v>0</v>
          </cell>
          <cell r="AI66">
            <v>0</v>
          </cell>
        </row>
        <row r="67">
          <cell r="A67" t="str">
            <v>Kolhapur Urban</v>
          </cell>
          <cell r="B67" t="str">
            <v>Kolhapur -U</v>
          </cell>
          <cell r="C67">
            <v>2</v>
          </cell>
          <cell r="D67">
            <v>4</v>
          </cell>
          <cell r="E67">
            <v>1</v>
          </cell>
          <cell r="F67">
            <v>0</v>
          </cell>
          <cell r="G67">
            <v>0</v>
          </cell>
          <cell r="H67">
            <v>1</v>
          </cell>
          <cell r="I67">
            <v>33</v>
          </cell>
          <cell r="J67">
            <v>0</v>
          </cell>
          <cell r="K67">
            <v>168.81</v>
          </cell>
          <cell r="L67">
            <v>0</v>
          </cell>
          <cell r="M67">
            <v>0</v>
          </cell>
          <cell r="N67">
            <v>266</v>
          </cell>
          <cell r="O67">
            <v>10</v>
          </cell>
          <cell r="P67">
            <v>38.72</v>
          </cell>
          <cell r="Q67">
            <v>23</v>
          </cell>
          <cell r="R67">
            <v>5</v>
          </cell>
          <cell r="S67">
            <v>2</v>
          </cell>
          <cell r="T67">
            <v>8</v>
          </cell>
          <cell r="U67">
            <v>0</v>
          </cell>
          <cell r="V67">
            <v>17</v>
          </cell>
          <cell r="W67">
            <v>0</v>
          </cell>
          <cell r="X67">
            <v>92.75</v>
          </cell>
          <cell r="Y67">
            <v>0</v>
          </cell>
          <cell r="Z67">
            <v>63</v>
          </cell>
          <cell r="AA67">
            <v>10.220000000000001</v>
          </cell>
          <cell r="AB67">
            <v>118</v>
          </cell>
          <cell r="AC67">
            <v>0</v>
          </cell>
          <cell r="AD67">
            <v>821.99</v>
          </cell>
          <cell r="AE67">
            <v>1194</v>
          </cell>
          <cell r="AF67">
            <v>6640</v>
          </cell>
          <cell r="AG67">
            <v>485</v>
          </cell>
          <cell r="AH67">
            <v>13</v>
          </cell>
          <cell r="AI67">
            <v>0</v>
          </cell>
        </row>
        <row r="68">
          <cell r="A68" t="str">
            <v>Kothrud</v>
          </cell>
          <cell r="B68" t="str">
            <v>Kothrud</v>
          </cell>
          <cell r="C68">
            <v>0</v>
          </cell>
          <cell r="D68">
            <v>0</v>
          </cell>
          <cell r="E68">
            <v>0</v>
          </cell>
          <cell r="F68">
            <v>4</v>
          </cell>
          <cell r="G68">
            <v>0</v>
          </cell>
          <cell r="H68">
            <v>0</v>
          </cell>
          <cell r="I68">
            <v>0</v>
          </cell>
          <cell r="J68">
            <v>27.9</v>
          </cell>
          <cell r="K68">
            <v>42.2</v>
          </cell>
          <cell r="L68">
            <v>17</v>
          </cell>
          <cell r="M68">
            <v>25</v>
          </cell>
          <cell r="N68">
            <v>47</v>
          </cell>
          <cell r="O68">
            <v>52</v>
          </cell>
          <cell r="P68">
            <v>14</v>
          </cell>
          <cell r="Q68">
            <v>0</v>
          </cell>
          <cell r="R68">
            <v>0</v>
          </cell>
          <cell r="S68">
            <v>0</v>
          </cell>
          <cell r="T68">
            <v>4</v>
          </cell>
          <cell r="U68">
            <v>0</v>
          </cell>
          <cell r="V68">
            <v>0</v>
          </cell>
          <cell r="W68">
            <v>0</v>
          </cell>
          <cell r="X68">
            <v>0</v>
          </cell>
          <cell r="Y68">
            <v>0</v>
          </cell>
          <cell r="Z68">
            <v>120.1</v>
          </cell>
          <cell r="AA68">
            <v>14.1</v>
          </cell>
          <cell r="AB68">
            <v>111</v>
          </cell>
          <cell r="AC68">
            <v>0</v>
          </cell>
          <cell r="AD68">
            <v>600</v>
          </cell>
          <cell r="AE68">
            <v>140</v>
          </cell>
          <cell r="AF68">
            <v>22400</v>
          </cell>
          <cell r="AG68">
            <v>992</v>
          </cell>
          <cell r="AH68">
            <v>20</v>
          </cell>
          <cell r="AI68">
            <v>0</v>
          </cell>
        </row>
        <row r="69">
          <cell r="A69" t="str">
            <v>Kudal</v>
          </cell>
          <cell r="B69" t="str">
            <v>Kudal</v>
          </cell>
          <cell r="C69">
            <v>0</v>
          </cell>
          <cell r="D69">
            <v>0</v>
          </cell>
          <cell r="E69">
            <v>3</v>
          </cell>
          <cell r="F69">
            <v>0</v>
          </cell>
          <cell r="G69">
            <v>0</v>
          </cell>
          <cell r="H69">
            <v>2</v>
          </cell>
          <cell r="I69">
            <v>31</v>
          </cell>
          <cell r="J69">
            <v>0</v>
          </cell>
          <cell r="K69">
            <v>86</v>
          </cell>
          <cell r="L69">
            <v>0</v>
          </cell>
          <cell r="M69">
            <v>0</v>
          </cell>
          <cell r="N69">
            <v>96</v>
          </cell>
          <cell r="O69">
            <v>47</v>
          </cell>
          <cell r="P69">
            <v>52</v>
          </cell>
          <cell r="Q69">
            <v>13.6</v>
          </cell>
          <cell r="R69">
            <v>100</v>
          </cell>
          <cell r="S69">
            <v>100</v>
          </cell>
          <cell r="T69">
            <v>12</v>
          </cell>
          <cell r="U69">
            <v>0</v>
          </cell>
          <cell r="V69">
            <v>66</v>
          </cell>
          <cell r="W69">
            <v>0</v>
          </cell>
          <cell r="X69">
            <v>138</v>
          </cell>
          <cell r="Y69">
            <v>300</v>
          </cell>
          <cell r="Z69">
            <v>2</v>
          </cell>
          <cell r="AA69">
            <v>32</v>
          </cell>
          <cell r="AB69">
            <v>209</v>
          </cell>
          <cell r="AC69">
            <v>0</v>
          </cell>
          <cell r="AD69">
            <v>630</v>
          </cell>
          <cell r="AE69">
            <v>5530</v>
          </cell>
          <cell r="AF69">
            <v>19338</v>
          </cell>
          <cell r="AG69">
            <v>43</v>
          </cell>
          <cell r="AH69">
            <v>10</v>
          </cell>
          <cell r="AI69">
            <v>3.6</v>
          </cell>
        </row>
        <row r="70">
          <cell r="A70" t="str">
            <v>Latur</v>
          </cell>
          <cell r="B70" t="str">
            <v>Latur</v>
          </cell>
          <cell r="C70">
            <v>7</v>
          </cell>
          <cell r="D70">
            <v>7</v>
          </cell>
          <cell r="E70">
            <v>7</v>
          </cell>
          <cell r="F70">
            <v>0</v>
          </cell>
          <cell r="G70">
            <v>0</v>
          </cell>
          <cell r="H70">
            <v>35</v>
          </cell>
          <cell r="I70">
            <v>36.299999999999997</v>
          </cell>
          <cell r="J70">
            <v>0</v>
          </cell>
          <cell r="K70">
            <v>316</v>
          </cell>
          <cell r="L70">
            <v>0</v>
          </cell>
          <cell r="M70">
            <v>0</v>
          </cell>
          <cell r="N70">
            <v>495</v>
          </cell>
          <cell r="O70">
            <v>0</v>
          </cell>
          <cell r="P70">
            <v>248</v>
          </cell>
          <cell r="Q70">
            <v>0</v>
          </cell>
          <cell r="R70">
            <v>0</v>
          </cell>
          <cell r="S70">
            <v>0</v>
          </cell>
          <cell r="T70">
            <v>39</v>
          </cell>
          <cell r="U70">
            <v>0</v>
          </cell>
          <cell r="V70">
            <v>0</v>
          </cell>
          <cell r="W70">
            <v>0</v>
          </cell>
          <cell r="X70">
            <v>69</v>
          </cell>
          <cell r="Y70">
            <v>0</v>
          </cell>
          <cell r="Z70">
            <v>8</v>
          </cell>
          <cell r="AA70">
            <v>27.6</v>
          </cell>
          <cell r="AB70">
            <v>321</v>
          </cell>
          <cell r="AC70">
            <v>0</v>
          </cell>
          <cell r="AD70">
            <v>2325</v>
          </cell>
          <cell r="AE70">
            <v>2058</v>
          </cell>
          <cell r="AF70">
            <v>15540</v>
          </cell>
          <cell r="AG70">
            <v>50</v>
          </cell>
          <cell r="AH70">
            <v>4</v>
          </cell>
          <cell r="AI70">
            <v>0</v>
          </cell>
        </row>
        <row r="71">
          <cell r="A71" t="str">
            <v>Malegaon Rural</v>
          </cell>
          <cell r="B71" t="str">
            <v>Malegaon -R</v>
          </cell>
          <cell r="C71">
            <v>5</v>
          </cell>
          <cell r="D71">
            <v>1</v>
          </cell>
          <cell r="E71">
            <v>3</v>
          </cell>
          <cell r="F71">
            <v>0</v>
          </cell>
          <cell r="G71">
            <v>0</v>
          </cell>
          <cell r="H71">
            <v>1</v>
          </cell>
          <cell r="I71">
            <v>50</v>
          </cell>
          <cell r="J71">
            <v>0</v>
          </cell>
          <cell r="K71">
            <v>1420</v>
          </cell>
          <cell r="L71">
            <v>0</v>
          </cell>
          <cell r="M71">
            <v>0</v>
          </cell>
          <cell r="N71">
            <v>1420</v>
          </cell>
          <cell r="O71">
            <v>215</v>
          </cell>
          <cell r="P71">
            <v>585</v>
          </cell>
          <cell r="Q71">
            <v>0</v>
          </cell>
          <cell r="R71">
            <v>0</v>
          </cell>
          <cell r="S71">
            <v>0</v>
          </cell>
          <cell r="T71">
            <v>86</v>
          </cell>
          <cell r="U71">
            <v>0</v>
          </cell>
          <cell r="V71">
            <v>60</v>
          </cell>
          <cell r="W71">
            <v>0</v>
          </cell>
          <cell r="X71">
            <v>40</v>
          </cell>
          <cell r="Y71">
            <v>0</v>
          </cell>
          <cell r="Z71">
            <v>7</v>
          </cell>
          <cell r="AA71">
            <v>25</v>
          </cell>
          <cell r="AB71">
            <v>323</v>
          </cell>
          <cell r="AC71">
            <v>0</v>
          </cell>
          <cell r="AD71">
            <v>2691</v>
          </cell>
          <cell r="AE71">
            <v>1340</v>
          </cell>
          <cell r="AF71">
            <v>18075</v>
          </cell>
          <cell r="AG71">
            <v>0</v>
          </cell>
          <cell r="AH71">
            <v>0</v>
          </cell>
          <cell r="AI71">
            <v>0</v>
          </cell>
        </row>
        <row r="72">
          <cell r="A72" t="str">
            <v>Malegaon UCR</v>
          </cell>
          <cell r="B72" t="str">
            <v>Malegaon -UCR</v>
          </cell>
          <cell r="C72">
            <v>6</v>
          </cell>
          <cell r="D72">
            <v>4</v>
          </cell>
          <cell r="E72">
            <v>3</v>
          </cell>
          <cell r="F72">
            <v>0</v>
          </cell>
          <cell r="G72">
            <v>0</v>
          </cell>
          <cell r="H72">
            <v>6</v>
          </cell>
          <cell r="I72">
            <v>72.2</v>
          </cell>
          <cell r="J72">
            <v>0</v>
          </cell>
          <cell r="K72">
            <v>380</v>
          </cell>
          <cell r="L72">
            <v>0</v>
          </cell>
          <cell r="M72">
            <v>0</v>
          </cell>
          <cell r="N72">
            <v>760</v>
          </cell>
          <cell r="O72">
            <v>200</v>
          </cell>
          <cell r="P72">
            <v>150</v>
          </cell>
          <cell r="Q72">
            <v>0</v>
          </cell>
          <cell r="R72">
            <v>200</v>
          </cell>
          <cell r="S72">
            <v>50</v>
          </cell>
          <cell r="T72">
            <v>9</v>
          </cell>
          <cell r="U72">
            <v>3</v>
          </cell>
          <cell r="V72">
            <v>47</v>
          </cell>
          <cell r="W72">
            <v>0</v>
          </cell>
          <cell r="X72">
            <v>97.4</v>
          </cell>
          <cell r="Y72">
            <v>0</v>
          </cell>
          <cell r="Z72">
            <v>0</v>
          </cell>
          <cell r="AA72">
            <v>18</v>
          </cell>
          <cell r="AB72">
            <v>65</v>
          </cell>
          <cell r="AC72">
            <v>0</v>
          </cell>
          <cell r="AD72">
            <v>1040</v>
          </cell>
          <cell r="AE72">
            <v>545</v>
          </cell>
          <cell r="AF72">
            <v>13900</v>
          </cell>
          <cell r="AG72">
            <v>0</v>
          </cell>
          <cell r="AH72">
            <v>0</v>
          </cell>
          <cell r="AI72">
            <v>0</v>
          </cell>
        </row>
        <row r="73">
          <cell r="A73" t="str">
            <v>Malkapur</v>
          </cell>
          <cell r="B73" t="str">
            <v>Malkapur</v>
          </cell>
          <cell r="C73">
            <v>7</v>
          </cell>
          <cell r="D73">
            <v>4</v>
          </cell>
          <cell r="E73">
            <v>12</v>
          </cell>
          <cell r="F73">
            <v>0</v>
          </cell>
          <cell r="G73">
            <v>0</v>
          </cell>
          <cell r="H73">
            <v>14</v>
          </cell>
          <cell r="I73">
            <v>199.5</v>
          </cell>
          <cell r="J73">
            <v>0</v>
          </cell>
          <cell r="K73">
            <v>855</v>
          </cell>
          <cell r="L73">
            <v>0</v>
          </cell>
          <cell r="M73">
            <v>0</v>
          </cell>
          <cell r="N73">
            <v>1039</v>
          </cell>
          <cell r="O73">
            <v>0</v>
          </cell>
          <cell r="P73">
            <v>850</v>
          </cell>
          <cell r="Q73">
            <v>68</v>
          </cell>
          <cell r="R73">
            <v>0</v>
          </cell>
          <cell r="S73">
            <v>0</v>
          </cell>
          <cell r="T73">
            <v>27</v>
          </cell>
          <cell r="U73">
            <v>0</v>
          </cell>
          <cell r="V73">
            <v>0</v>
          </cell>
          <cell r="W73">
            <v>0</v>
          </cell>
          <cell r="X73">
            <v>165</v>
          </cell>
          <cell r="Y73">
            <v>0</v>
          </cell>
          <cell r="Z73">
            <v>0</v>
          </cell>
          <cell r="AA73">
            <v>19.5</v>
          </cell>
          <cell r="AB73">
            <v>191</v>
          </cell>
          <cell r="AC73">
            <v>0</v>
          </cell>
          <cell r="AD73">
            <v>2532</v>
          </cell>
          <cell r="AE73">
            <v>6848</v>
          </cell>
          <cell r="AF73">
            <v>18845</v>
          </cell>
          <cell r="AG73">
            <v>0</v>
          </cell>
          <cell r="AH73">
            <v>0</v>
          </cell>
          <cell r="AI73">
            <v>0</v>
          </cell>
        </row>
        <row r="74">
          <cell r="A74" t="str">
            <v>Manchar</v>
          </cell>
          <cell r="B74" t="str">
            <v>Manchar</v>
          </cell>
          <cell r="C74">
            <v>7</v>
          </cell>
          <cell r="D74">
            <v>8</v>
          </cell>
          <cell r="E74">
            <v>1</v>
          </cell>
          <cell r="F74">
            <v>0</v>
          </cell>
          <cell r="G74">
            <v>0</v>
          </cell>
          <cell r="H74">
            <v>28</v>
          </cell>
          <cell r="I74">
            <v>102</v>
          </cell>
          <cell r="J74">
            <v>0</v>
          </cell>
          <cell r="K74">
            <v>151.9</v>
          </cell>
          <cell r="L74">
            <v>0</v>
          </cell>
          <cell r="M74">
            <v>0</v>
          </cell>
          <cell r="N74">
            <v>283</v>
          </cell>
          <cell r="O74">
            <v>198</v>
          </cell>
          <cell r="P74">
            <v>0</v>
          </cell>
          <cell r="Q74">
            <v>0</v>
          </cell>
          <cell r="R74">
            <v>0</v>
          </cell>
          <cell r="S74">
            <v>0</v>
          </cell>
          <cell r="T74">
            <v>61</v>
          </cell>
          <cell r="U74">
            <v>0</v>
          </cell>
          <cell r="V74">
            <v>0</v>
          </cell>
          <cell r="W74">
            <v>0</v>
          </cell>
          <cell r="X74">
            <v>121.3</v>
          </cell>
          <cell r="Y74">
            <v>0</v>
          </cell>
          <cell r="Z74">
            <v>0</v>
          </cell>
          <cell r="AA74">
            <v>0</v>
          </cell>
          <cell r="AB74">
            <v>8</v>
          </cell>
          <cell r="AC74">
            <v>0</v>
          </cell>
          <cell r="AD74">
            <v>1250</v>
          </cell>
          <cell r="AE74">
            <v>825</v>
          </cell>
          <cell r="AF74">
            <v>17000</v>
          </cell>
          <cell r="AG74">
            <v>0</v>
          </cell>
          <cell r="AH74">
            <v>0</v>
          </cell>
          <cell r="AI74">
            <v>0</v>
          </cell>
        </row>
        <row r="75">
          <cell r="A75" t="str">
            <v>MIDC Nagpur</v>
          </cell>
          <cell r="B75" t="str">
            <v>MIDC Nagpur</v>
          </cell>
          <cell r="C75">
            <v>2</v>
          </cell>
          <cell r="D75">
            <v>0</v>
          </cell>
          <cell r="E75">
            <v>0</v>
          </cell>
          <cell r="F75">
            <v>0</v>
          </cell>
          <cell r="G75">
            <v>0</v>
          </cell>
          <cell r="H75">
            <v>2</v>
          </cell>
          <cell r="I75">
            <v>12</v>
          </cell>
          <cell r="J75">
            <v>0</v>
          </cell>
          <cell r="K75">
            <v>28.5</v>
          </cell>
          <cell r="L75">
            <v>0</v>
          </cell>
          <cell r="M75">
            <v>0</v>
          </cell>
          <cell r="N75">
            <v>79</v>
          </cell>
          <cell r="O75">
            <v>0</v>
          </cell>
          <cell r="P75">
            <v>10</v>
          </cell>
          <cell r="Q75">
            <v>0</v>
          </cell>
          <cell r="R75">
            <v>26</v>
          </cell>
          <cell r="S75">
            <v>2</v>
          </cell>
          <cell r="T75">
            <v>2</v>
          </cell>
          <cell r="U75">
            <v>0</v>
          </cell>
          <cell r="V75">
            <v>0</v>
          </cell>
          <cell r="W75">
            <v>0</v>
          </cell>
          <cell r="X75">
            <v>16</v>
          </cell>
          <cell r="Y75">
            <v>0</v>
          </cell>
          <cell r="Z75">
            <v>2</v>
          </cell>
          <cell r="AA75">
            <v>0</v>
          </cell>
          <cell r="AB75">
            <v>0</v>
          </cell>
          <cell r="AC75">
            <v>0</v>
          </cell>
          <cell r="AD75">
            <v>99</v>
          </cell>
          <cell r="AE75">
            <v>0</v>
          </cell>
          <cell r="AF75">
            <v>1350</v>
          </cell>
          <cell r="AG75">
            <v>0</v>
          </cell>
          <cell r="AH75">
            <v>0</v>
          </cell>
          <cell r="AI75">
            <v>0</v>
          </cell>
        </row>
        <row r="76">
          <cell r="A76" t="str">
            <v>Morshi</v>
          </cell>
          <cell r="B76" t="str">
            <v>Morshi</v>
          </cell>
          <cell r="C76">
            <v>3</v>
          </cell>
          <cell r="D76">
            <v>6</v>
          </cell>
          <cell r="E76">
            <v>3</v>
          </cell>
          <cell r="F76">
            <v>0</v>
          </cell>
          <cell r="G76">
            <v>0</v>
          </cell>
          <cell r="H76">
            <v>3</v>
          </cell>
          <cell r="I76">
            <v>35</v>
          </cell>
          <cell r="J76">
            <v>0</v>
          </cell>
          <cell r="K76">
            <v>730</v>
          </cell>
          <cell r="L76">
            <v>0</v>
          </cell>
          <cell r="M76">
            <v>0</v>
          </cell>
          <cell r="N76">
            <v>946</v>
          </cell>
          <cell r="O76">
            <v>78</v>
          </cell>
          <cell r="P76">
            <v>72</v>
          </cell>
          <cell r="Q76">
            <v>4</v>
          </cell>
          <cell r="R76">
            <v>100</v>
          </cell>
          <cell r="S76">
            <v>60</v>
          </cell>
          <cell r="T76">
            <v>36</v>
          </cell>
          <cell r="U76">
            <v>0</v>
          </cell>
          <cell r="V76">
            <v>0</v>
          </cell>
          <cell r="W76">
            <v>0</v>
          </cell>
          <cell r="X76">
            <v>0</v>
          </cell>
          <cell r="Y76">
            <v>0</v>
          </cell>
          <cell r="Z76">
            <v>0</v>
          </cell>
          <cell r="AA76">
            <v>0</v>
          </cell>
          <cell r="AB76">
            <v>30</v>
          </cell>
          <cell r="AC76">
            <v>0</v>
          </cell>
          <cell r="AD76">
            <v>2210</v>
          </cell>
          <cell r="AE76">
            <v>420</v>
          </cell>
          <cell r="AF76">
            <v>16100</v>
          </cell>
          <cell r="AG76">
            <v>0</v>
          </cell>
          <cell r="AH76">
            <v>0</v>
          </cell>
          <cell r="AI76">
            <v>0</v>
          </cell>
        </row>
        <row r="77">
          <cell r="A77" t="str">
            <v xml:space="preserve">Mulshi </v>
          </cell>
          <cell r="B77" t="str">
            <v>Mulshi</v>
          </cell>
          <cell r="C77">
            <v>1</v>
          </cell>
          <cell r="D77">
            <v>0</v>
          </cell>
          <cell r="E77">
            <v>3</v>
          </cell>
          <cell r="F77">
            <v>0</v>
          </cell>
          <cell r="G77">
            <v>0</v>
          </cell>
          <cell r="H77">
            <v>10</v>
          </cell>
          <cell r="I77">
            <v>33</v>
          </cell>
          <cell r="J77">
            <v>576.49</v>
          </cell>
          <cell r="K77">
            <v>5</v>
          </cell>
          <cell r="L77">
            <v>722</v>
          </cell>
          <cell r="M77">
            <v>383</v>
          </cell>
          <cell r="N77">
            <v>16</v>
          </cell>
          <cell r="O77">
            <v>0</v>
          </cell>
          <cell r="P77">
            <v>504</v>
          </cell>
          <cell r="Q77">
            <v>0</v>
          </cell>
          <cell r="R77">
            <v>105</v>
          </cell>
          <cell r="S77">
            <v>200</v>
          </cell>
          <cell r="T77">
            <v>4</v>
          </cell>
          <cell r="U77">
            <v>309</v>
          </cell>
          <cell r="V77">
            <v>0</v>
          </cell>
          <cell r="W77">
            <v>115</v>
          </cell>
          <cell r="X77">
            <v>5</v>
          </cell>
          <cell r="Y77">
            <v>0</v>
          </cell>
          <cell r="Z77">
            <v>37.5</v>
          </cell>
          <cell r="AA77">
            <v>0</v>
          </cell>
          <cell r="AB77">
            <v>39</v>
          </cell>
          <cell r="AC77">
            <v>0</v>
          </cell>
          <cell r="AD77">
            <v>1455</v>
          </cell>
          <cell r="AE77">
            <v>1900</v>
          </cell>
          <cell r="AF77">
            <v>0</v>
          </cell>
          <cell r="AG77">
            <v>0</v>
          </cell>
          <cell r="AH77">
            <v>0</v>
          </cell>
          <cell r="AI77">
            <v>0</v>
          </cell>
        </row>
        <row r="78">
          <cell r="A78" t="str">
            <v>Nagar Road</v>
          </cell>
          <cell r="B78" t="str">
            <v>Nagar Road</v>
          </cell>
          <cell r="C78">
            <v>1</v>
          </cell>
          <cell r="D78">
            <v>0</v>
          </cell>
          <cell r="E78">
            <v>1</v>
          </cell>
          <cell r="F78">
            <v>2</v>
          </cell>
          <cell r="G78">
            <v>1</v>
          </cell>
          <cell r="H78">
            <v>0</v>
          </cell>
          <cell r="I78">
            <v>18</v>
          </cell>
          <cell r="J78">
            <v>59.5</v>
          </cell>
          <cell r="K78">
            <v>84.8</v>
          </cell>
          <cell r="L78">
            <v>37</v>
          </cell>
          <cell r="M78">
            <v>27</v>
          </cell>
          <cell r="N78">
            <v>97</v>
          </cell>
          <cell r="O78">
            <v>66</v>
          </cell>
          <cell r="P78">
            <v>12</v>
          </cell>
          <cell r="Q78">
            <v>0</v>
          </cell>
          <cell r="R78">
            <v>182</v>
          </cell>
          <cell r="S78">
            <v>11.34</v>
          </cell>
          <cell r="T78">
            <v>8</v>
          </cell>
          <cell r="U78">
            <v>0</v>
          </cell>
          <cell r="V78">
            <v>0</v>
          </cell>
          <cell r="W78">
            <v>0</v>
          </cell>
          <cell r="X78">
            <v>0</v>
          </cell>
          <cell r="Y78">
            <v>0</v>
          </cell>
          <cell r="Z78">
            <v>0</v>
          </cell>
          <cell r="AA78">
            <v>0</v>
          </cell>
          <cell r="AB78">
            <v>6</v>
          </cell>
          <cell r="AC78">
            <v>0</v>
          </cell>
          <cell r="AD78">
            <v>0</v>
          </cell>
          <cell r="AE78">
            <v>0</v>
          </cell>
          <cell r="AF78">
            <v>0</v>
          </cell>
          <cell r="AG78">
            <v>346</v>
          </cell>
          <cell r="AH78">
            <v>17</v>
          </cell>
          <cell r="AI78">
            <v>0</v>
          </cell>
        </row>
        <row r="79">
          <cell r="A79" t="str">
            <v>Nagpur -I</v>
          </cell>
          <cell r="B79" t="str">
            <v>Nagpur I</v>
          </cell>
          <cell r="C79">
            <v>4</v>
          </cell>
          <cell r="D79">
            <v>2</v>
          </cell>
          <cell r="E79">
            <v>2</v>
          </cell>
          <cell r="F79">
            <v>0</v>
          </cell>
          <cell r="G79">
            <v>0</v>
          </cell>
          <cell r="H79">
            <v>2</v>
          </cell>
          <cell r="I79">
            <v>131</v>
          </cell>
          <cell r="J79">
            <v>0</v>
          </cell>
          <cell r="K79">
            <v>612</v>
          </cell>
          <cell r="L79">
            <v>0</v>
          </cell>
          <cell r="M79">
            <v>0</v>
          </cell>
          <cell r="N79">
            <v>593</v>
          </cell>
          <cell r="O79">
            <v>0</v>
          </cell>
          <cell r="P79">
            <v>110</v>
          </cell>
          <cell r="Q79">
            <v>80</v>
          </cell>
          <cell r="R79">
            <v>100</v>
          </cell>
          <cell r="S79">
            <v>20</v>
          </cell>
          <cell r="T79">
            <v>16</v>
          </cell>
          <cell r="U79">
            <v>0</v>
          </cell>
          <cell r="V79">
            <v>0</v>
          </cell>
          <cell r="W79">
            <v>0</v>
          </cell>
          <cell r="X79">
            <v>12</v>
          </cell>
          <cell r="Y79">
            <v>0</v>
          </cell>
          <cell r="Z79">
            <v>0</v>
          </cell>
          <cell r="AA79">
            <v>0</v>
          </cell>
          <cell r="AB79">
            <v>7</v>
          </cell>
          <cell r="AC79">
            <v>0</v>
          </cell>
          <cell r="AD79">
            <v>1924</v>
          </cell>
          <cell r="AE79">
            <v>10365</v>
          </cell>
          <cell r="AF79">
            <v>12538</v>
          </cell>
          <cell r="AG79">
            <v>0</v>
          </cell>
          <cell r="AH79">
            <v>0</v>
          </cell>
          <cell r="AI79">
            <v>0</v>
          </cell>
        </row>
        <row r="80">
          <cell r="A80" t="str">
            <v>Nagpur Division II</v>
          </cell>
          <cell r="B80" t="str">
            <v>Nagpur-II</v>
          </cell>
          <cell r="C80">
            <v>4</v>
          </cell>
          <cell r="D80">
            <v>0</v>
          </cell>
          <cell r="E80">
            <v>2</v>
          </cell>
          <cell r="F80">
            <v>0</v>
          </cell>
          <cell r="G80">
            <v>0</v>
          </cell>
          <cell r="H80">
            <v>8</v>
          </cell>
          <cell r="I80">
            <v>131</v>
          </cell>
          <cell r="J80">
            <v>0</v>
          </cell>
          <cell r="K80">
            <v>450</v>
          </cell>
          <cell r="L80">
            <v>0</v>
          </cell>
          <cell r="M80">
            <v>0</v>
          </cell>
          <cell r="N80">
            <v>430</v>
          </cell>
          <cell r="O80">
            <v>0</v>
          </cell>
          <cell r="P80">
            <v>111</v>
          </cell>
          <cell r="Q80">
            <v>9</v>
          </cell>
          <cell r="R80">
            <v>100</v>
          </cell>
          <cell r="S80">
            <v>65</v>
          </cell>
          <cell r="T80">
            <v>13</v>
          </cell>
          <cell r="U80">
            <v>0</v>
          </cell>
          <cell r="V80">
            <v>36</v>
          </cell>
          <cell r="W80">
            <v>0</v>
          </cell>
          <cell r="X80">
            <v>93</v>
          </cell>
          <cell r="Y80">
            <v>240</v>
          </cell>
          <cell r="Z80">
            <v>0</v>
          </cell>
          <cell r="AA80">
            <v>0</v>
          </cell>
          <cell r="AB80">
            <v>47</v>
          </cell>
          <cell r="AC80">
            <v>0</v>
          </cell>
          <cell r="AD80">
            <v>2850.54</v>
          </cell>
          <cell r="AE80">
            <v>263</v>
          </cell>
          <cell r="AF80">
            <v>4660</v>
          </cell>
          <cell r="AG80">
            <v>35</v>
          </cell>
          <cell r="AH80">
            <v>0</v>
          </cell>
          <cell r="AI80">
            <v>0</v>
          </cell>
        </row>
        <row r="81">
          <cell r="A81" t="str">
            <v>Nanded</v>
          </cell>
          <cell r="B81" t="str">
            <v>Nanded</v>
          </cell>
          <cell r="C81">
            <v>14</v>
          </cell>
          <cell r="D81">
            <v>6</v>
          </cell>
          <cell r="E81">
            <v>1</v>
          </cell>
          <cell r="F81">
            <v>0</v>
          </cell>
          <cell r="G81">
            <v>0</v>
          </cell>
          <cell r="H81">
            <v>3</v>
          </cell>
          <cell r="I81">
            <v>100.5</v>
          </cell>
          <cell r="J81">
            <v>0</v>
          </cell>
          <cell r="K81">
            <v>335</v>
          </cell>
          <cell r="L81">
            <v>0</v>
          </cell>
          <cell r="M81">
            <v>0</v>
          </cell>
          <cell r="N81">
            <v>420</v>
          </cell>
          <cell r="O81">
            <v>115</v>
          </cell>
          <cell r="P81">
            <v>46.5</v>
          </cell>
          <cell r="Q81">
            <v>21.5</v>
          </cell>
          <cell r="R81">
            <v>100</v>
          </cell>
          <cell r="S81">
            <v>40</v>
          </cell>
          <cell r="T81">
            <v>16</v>
          </cell>
          <cell r="U81">
            <v>0</v>
          </cell>
          <cell r="V81">
            <v>118</v>
          </cell>
          <cell r="W81">
            <v>0</v>
          </cell>
          <cell r="X81">
            <v>228</v>
          </cell>
          <cell r="Y81">
            <v>0</v>
          </cell>
          <cell r="Z81">
            <v>0</v>
          </cell>
          <cell r="AA81">
            <v>31.4</v>
          </cell>
          <cell r="AB81">
            <v>377</v>
          </cell>
          <cell r="AC81">
            <v>0</v>
          </cell>
          <cell r="AD81">
            <v>1892</v>
          </cell>
          <cell r="AE81">
            <v>2255</v>
          </cell>
          <cell r="AF81">
            <v>20676</v>
          </cell>
          <cell r="AG81">
            <v>0</v>
          </cell>
          <cell r="AH81">
            <v>0</v>
          </cell>
          <cell r="AI81">
            <v>0</v>
          </cell>
        </row>
        <row r="82">
          <cell r="A82" t="str">
            <v>Nandurbar</v>
          </cell>
          <cell r="B82" t="str">
            <v>Nandurbar</v>
          </cell>
          <cell r="C82">
            <v>3</v>
          </cell>
          <cell r="D82">
            <v>9</v>
          </cell>
          <cell r="E82">
            <v>3</v>
          </cell>
          <cell r="F82">
            <v>0</v>
          </cell>
          <cell r="G82">
            <v>0</v>
          </cell>
          <cell r="H82">
            <v>11</v>
          </cell>
          <cell r="I82">
            <v>74</v>
          </cell>
          <cell r="J82">
            <v>0</v>
          </cell>
          <cell r="K82">
            <v>319</v>
          </cell>
          <cell r="L82">
            <v>0</v>
          </cell>
          <cell r="M82">
            <v>0</v>
          </cell>
          <cell r="N82">
            <v>418</v>
          </cell>
          <cell r="O82">
            <v>0</v>
          </cell>
          <cell r="P82">
            <v>66.48</v>
          </cell>
          <cell r="Q82">
            <v>19.100000000000001</v>
          </cell>
          <cell r="R82">
            <v>54</v>
          </cell>
          <cell r="S82">
            <v>17</v>
          </cell>
          <cell r="T82">
            <v>30</v>
          </cell>
          <cell r="U82">
            <v>0</v>
          </cell>
          <cell r="V82">
            <v>67</v>
          </cell>
          <cell r="W82">
            <v>0</v>
          </cell>
          <cell r="X82">
            <v>186</v>
          </cell>
          <cell r="Y82">
            <v>0</v>
          </cell>
          <cell r="Z82">
            <v>1.5</v>
          </cell>
          <cell r="AA82">
            <v>24</v>
          </cell>
          <cell r="AB82">
            <v>235</v>
          </cell>
          <cell r="AC82">
            <v>0</v>
          </cell>
          <cell r="AD82">
            <v>819</v>
          </cell>
          <cell r="AE82">
            <v>340</v>
          </cell>
          <cell r="AF82">
            <v>8130</v>
          </cell>
          <cell r="AG82">
            <v>0</v>
          </cell>
          <cell r="AH82">
            <v>0</v>
          </cell>
          <cell r="AI82">
            <v>0</v>
          </cell>
        </row>
        <row r="83">
          <cell r="A83" t="str">
            <v>Nashik Rural</v>
          </cell>
          <cell r="B83" t="str">
            <v>Nashik -R</v>
          </cell>
          <cell r="C83">
            <v>11</v>
          </cell>
          <cell r="D83">
            <v>17</v>
          </cell>
          <cell r="E83">
            <v>0</v>
          </cell>
          <cell r="F83">
            <v>0</v>
          </cell>
          <cell r="G83">
            <v>0</v>
          </cell>
          <cell r="H83">
            <v>67</v>
          </cell>
          <cell r="I83">
            <v>175</v>
          </cell>
          <cell r="J83">
            <v>0</v>
          </cell>
          <cell r="K83">
            <v>761</v>
          </cell>
          <cell r="L83">
            <v>0</v>
          </cell>
          <cell r="M83">
            <v>0</v>
          </cell>
          <cell r="N83">
            <v>1510</v>
          </cell>
          <cell r="O83">
            <v>0</v>
          </cell>
          <cell r="P83">
            <v>585</v>
          </cell>
          <cell r="Q83">
            <v>0</v>
          </cell>
          <cell r="R83">
            <v>100</v>
          </cell>
          <cell r="S83">
            <v>30</v>
          </cell>
          <cell r="T83">
            <v>35</v>
          </cell>
          <cell r="U83">
            <v>0</v>
          </cell>
          <cell r="V83">
            <v>64</v>
          </cell>
          <cell r="W83">
            <v>0</v>
          </cell>
          <cell r="X83">
            <v>60.5</v>
          </cell>
          <cell r="Y83">
            <v>0</v>
          </cell>
          <cell r="Z83">
            <v>0</v>
          </cell>
          <cell r="AA83">
            <v>24</v>
          </cell>
          <cell r="AB83">
            <v>467</v>
          </cell>
          <cell r="AC83">
            <v>0</v>
          </cell>
          <cell r="AD83">
            <v>0</v>
          </cell>
          <cell r="AE83">
            <v>3080</v>
          </cell>
          <cell r="AF83">
            <v>19500</v>
          </cell>
          <cell r="AG83">
            <v>0</v>
          </cell>
          <cell r="AH83">
            <v>0</v>
          </cell>
          <cell r="AI83">
            <v>0</v>
          </cell>
        </row>
        <row r="84">
          <cell r="A84" t="str">
            <v>Nashik Urban - I</v>
          </cell>
          <cell r="B84" t="str">
            <v>Nashik U-I</v>
          </cell>
          <cell r="C84">
            <v>8</v>
          </cell>
          <cell r="D84">
            <v>2</v>
          </cell>
          <cell r="E84">
            <v>2</v>
          </cell>
          <cell r="F84">
            <v>0</v>
          </cell>
          <cell r="G84">
            <v>0</v>
          </cell>
          <cell r="H84">
            <v>13</v>
          </cell>
          <cell r="I84">
            <v>48.4</v>
          </cell>
          <cell r="J84">
            <v>0</v>
          </cell>
          <cell r="K84">
            <v>85.5</v>
          </cell>
          <cell r="L84">
            <v>0</v>
          </cell>
          <cell r="M84">
            <v>0</v>
          </cell>
          <cell r="N84">
            <v>860</v>
          </cell>
          <cell r="O84">
            <v>0</v>
          </cell>
          <cell r="P84">
            <v>53</v>
          </cell>
          <cell r="Q84">
            <v>0</v>
          </cell>
          <cell r="R84">
            <v>200</v>
          </cell>
          <cell r="S84">
            <v>11</v>
          </cell>
          <cell r="T84">
            <v>2</v>
          </cell>
          <cell r="U84">
            <v>0</v>
          </cell>
          <cell r="V84">
            <v>71</v>
          </cell>
          <cell r="W84">
            <v>0</v>
          </cell>
          <cell r="X84">
            <v>163</v>
          </cell>
          <cell r="Y84">
            <v>39</v>
          </cell>
          <cell r="Z84">
            <v>135</v>
          </cell>
          <cell r="AA84">
            <v>48</v>
          </cell>
          <cell r="AB84">
            <v>0</v>
          </cell>
          <cell r="AC84">
            <v>0</v>
          </cell>
          <cell r="AD84">
            <v>2085</v>
          </cell>
          <cell r="AE84">
            <v>1555</v>
          </cell>
          <cell r="AF84">
            <v>26940</v>
          </cell>
          <cell r="AG84">
            <v>4050</v>
          </cell>
          <cell r="AH84">
            <v>7</v>
          </cell>
          <cell r="AI84">
            <v>0</v>
          </cell>
        </row>
        <row r="85">
          <cell r="A85" t="str">
            <v>Nashik Urban II</v>
          </cell>
          <cell r="B85" t="str">
            <v>Nashik U-II</v>
          </cell>
          <cell r="C85">
            <v>6</v>
          </cell>
          <cell r="D85">
            <v>7</v>
          </cell>
          <cell r="E85">
            <v>2</v>
          </cell>
          <cell r="F85">
            <v>0</v>
          </cell>
          <cell r="G85">
            <v>0</v>
          </cell>
          <cell r="H85">
            <v>10</v>
          </cell>
          <cell r="I85">
            <v>96</v>
          </cell>
          <cell r="J85">
            <v>0</v>
          </cell>
          <cell r="K85">
            <v>215.8</v>
          </cell>
          <cell r="L85">
            <v>0</v>
          </cell>
          <cell r="M85">
            <v>0</v>
          </cell>
          <cell r="N85">
            <v>713</v>
          </cell>
          <cell r="O85">
            <v>302</v>
          </cell>
          <cell r="P85">
            <v>307</v>
          </cell>
          <cell r="Q85">
            <v>205.5</v>
          </cell>
          <cell r="R85">
            <v>199</v>
          </cell>
          <cell r="S85">
            <v>29.35</v>
          </cell>
          <cell r="T85">
            <v>38</v>
          </cell>
          <cell r="U85">
            <v>0</v>
          </cell>
          <cell r="V85">
            <v>31</v>
          </cell>
          <cell r="W85">
            <v>0</v>
          </cell>
          <cell r="X85">
            <v>152</v>
          </cell>
          <cell r="Y85">
            <v>0</v>
          </cell>
          <cell r="Z85">
            <v>50.53</v>
          </cell>
          <cell r="AA85">
            <v>20</v>
          </cell>
          <cell r="AB85">
            <v>210</v>
          </cell>
          <cell r="AC85">
            <v>0</v>
          </cell>
          <cell r="AD85">
            <v>1807</v>
          </cell>
          <cell r="AE85">
            <v>2322</v>
          </cell>
          <cell r="AF85">
            <v>33055</v>
          </cell>
          <cell r="AG85">
            <v>551</v>
          </cell>
          <cell r="AH85">
            <v>1</v>
          </cell>
          <cell r="AI85">
            <v>0</v>
          </cell>
        </row>
        <row r="86">
          <cell r="A86" t="str">
            <v>Nerul</v>
          </cell>
          <cell r="B86" t="str">
            <v>Nerul</v>
          </cell>
          <cell r="C86">
            <v>6</v>
          </cell>
          <cell r="D86">
            <v>2</v>
          </cell>
          <cell r="E86">
            <v>1</v>
          </cell>
          <cell r="F86">
            <v>0</v>
          </cell>
          <cell r="G86">
            <v>0</v>
          </cell>
          <cell r="H86">
            <v>0</v>
          </cell>
          <cell r="I86">
            <v>45</v>
          </cell>
          <cell r="J86">
            <v>2</v>
          </cell>
          <cell r="K86">
            <v>100</v>
          </cell>
          <cell r="L86">
            <v>7</v>
          </cell>
          <cell r="M86">
            <v>0</v>
          </cell>
          <cell r="N86">
            <v>98</v>
          </cell>
          <cell r="O86">
            <v>25</v>
          </cell>
          <cell r="P86">
            <v>57.2</v>
          </cell>
          <cell r="Q86">
            <v>0</v>
          </cell>
          <cell r="R86">
            <v>0</v>
          </cell>
          <cell r="S86">
            <v>0</v>
          </cell>
          <cell r="T86">
            <v>0</v>
          </cell>
          <cell r="U86">
            <v>0</v>
          </cell>
          <cell r="V86">
            <v>0</v>
          </cell>
          <cell r="W86">
            <v>0</v>
          </cell>
          <cell r="X86">
            <v>0</v>
          </cell>
          <cell r="Y86">
            <v>0</v>
          </cell>
          <cell r="Z86">
            <v>0</v>
          </cell>
          <cell r="AA86">
            <v>9</v>
          </cell>
          <cell r="AB86">
            <v>38</v>
          </cell>
          <cell r="AC86">
            <v>0</v>
          </cell>
          <cell r="AD86">
            <v>23</v>
          </cell>
          <cell r="AE86">
            <v>0</v>
          </cell>
          <cell r="AF86">
            <v>17000</v>
          </cell>
          <cell r="AG86">
            <v>194</v>
          </cell>
          <cell r="AH86">
            <v>80</v>
          </cell>
          <cell r="AI86">
            <v>0</v>
          </cell>
        </row>
        <row r="87">
          <cell r="A87" t="str">
            <v>Nilanga</v>
          </cell>
          <cell r="B87" t="str">
            <v>Nilanga</v>
          </cell>
          <cell r="C87">
            <v>6</v>
          </cell>
          <cell r="D87">
            <v>5</v>
          </cell>
          <cell r="E87">
            <v>5</v>
          </cell>
          <cell r="F87">
            <v>0</v>
          </cell>
          <cell r="G87">
            <v>0</v>
          </cell>
          <cell r="H87">
            <v>56</v>
          </cell>
          <cell r="I87">
            <v>22.5</v>
          </cell>
          <cell r="J87">
            <v>0</v>
          </cell>
          <cell r="K87">
            <v>655</v>
          </cell>
          <cell r="L87">
            <v>0</v>
          </cell>
          <cell r="M87">
            <v>0</v>
          </cell>
          <cell r="N87">
            <v>768</v>
          </cell>
          <cell r="O87">
            <v>0</v>
          </cell>
          <cell r="P87">
            <v>280</v>
          </cell>
          <cell r="Q87">
            <v>56</v>
          </cell>
          <cell r="R87">
            <v>100</v>
          </cell>
          <cell r="S87">
            <v>80</v>
          </cell>
          <cell r="T87">
            <v>20</v>
          </cell>
          <cell r="U87">
            <v>0</v>
          </cell>
          <cell r="V87">
            <v>0</v>
          </cell>
          <cell r="W87">
            <v>0</v>
          </cell>
          <cell r="X87">
            <v>75</v>
          </cell>
          <cell r="Y87">
            <v>0</v>
          </cell>
          <cell r="Z87">
            <v>2</v>
          </cell>
          <cell r="AA87">
            <v>14.56</v>
          </cell>
          <cell r="AB87">
            <v>285</v>
          </cell>
          <cell r="AC87">
            <v>0</v>
          </cell>
          <cell r="AD87">
            <v>865</v>
          </cell>
          <cell r="AE87">
            <v>820</v>
          </cell>
          <cell r="AF87">
            <v>7648</v>
          </cell>
          <cell r="AG87">
            <v>0</v>
          </cell>
          <cell r="AH87">
            <v>0</v>
          </cell>
          <cell r="AI87">
            <v>0</v>
          </cell>
        </row>
        <row r="88">
          <cell r="A88" t="str">
            <v>Osmanabad</v>
          </cell>
          <cell r="B88" t="str">
            <v>Osmanabad</v>
          </cell>
          <cell r="C88">
            <v>14</v>
          </cell>
          <cell r="D88">
            <v>16</v>
          </cell>
          <cell r="E88">
            <v>10</v>
          </cell>
          <cell r="F88">
            <v>0</v>
          </cell>
          <cell r="G88">
            <v>0</v>
          </cell>
          <cell r="H88">
            <v>37</v>
          </cell>
          <cell r="I88">
            <v>159</v>
          </cell>
          <cell r="J88">
            <v>0</v>
          </cell>
          <cell r="K88">
            <v>1400</v>
          </cell>
          <cell r="L88">
            <v>0</v>
          </cell>
          <cell r="M88">
            <v>0</v>
          </cell>
          <cell r="N88">
            <v>1463</v>
          </cell>
          <cell r="O88">
            <v>0</v>
          </cell>
          <cell r="P88">
            <v>350</v>
          </cell>
          <cell r="Q88">
            <v>2.5</v>
          </cell>
          <cell r="R88">
            <v>0</v>
          </cell>
          <cell r="S88">
            <v>0</v>
          </cell>
          <cell r="T88">
            <v>44</v>
          </cell>
          <cell r="U88">
            <v>0</v>
          </cell>
          <cell r="V88">
            <v>0</v>
          </cell>
          <cell r="W88">
            <v>0</v>
          </cell>
          <cell r="X88">
            <v>50</v>
          </cell>
          <cell r="Y88">
            <v>55</v>
          </cell>
          <cell r="Z88">
            <v>0</v>
          </cell>
          <cell r="AA88">
            <v>0</v>
          </cell>
          <cell r="AB88">
            <v>48</v>
          </cell>
          <cell r="AC88">
            <v>0</v>
          </cell>
          <cell r="AD88">
            <v>756</v>
          </cell>
          <cell r="AE88">
            <v>0</v>
          </cell>
          <cell r="AF88">
            <v>6500</v>
          </cell>
          <cell r="AG88">
            <v>0</v>
          </cell>
          <cell r="AH88">
            <v>0</v>
          </cell>
          <cell r="AI88">
            <v>0</v>
          </cell>
        </row>
        <row r="89">
          <cell r="A89" t="str">
            <v>Pachora</v>
          </cell>
          <cell r="B89" t="str">
            <v>Pachora</v>
          </cell>
          <cell r="C89">
            <v>6</v>
          </cell>
          <cell r="D89">
            <v>2</v>
          </cell>
          <cell r="E89">
            <v>2</v>
          </cell>
          <cell r="F89">
            <v>0</v>
          </cell>
          <cell r="G89">
            <v>0</v>
          </cell>
          <cell r="H89">
            <v>22</v>
          </cell>
          <cell r="I89">
            <v>110.5</v>
          </cell>
          <cell r="J89">
            <v>0</v>
          </cell>
          <cell r="K89">
            <v>518</v>
          </cell>
          <cell r="L89">
            <v>0</v>
          </cell>
          <cell r="M89">
            <v>0</v>
          </cell>
          <cell r="N89">
            <v>520</v>
          </cell>
          <cell r="O89">
            <v>0</v>
          </cell>
          <cell r="P89">
            <v>165</v>
          </cell>
          <cell r="Q89">
            <v>0</v>
          </cell>
          <cell r="R89">
            <v>100</v>
          </cell>
          <cell r="S89">
            <v>60</v>
          </cell>
          <cell r="T89">
            <v>41</v>
          </cell>
          <cell r="U89">
            <v>0</v>
          </cell>
          <cell r="V89">
            <v>0</v>
          </cell>
          <cell r="W89">
            <v>0</v>
          </cell>
          <cell r="X89">
            <v>105</v>
          </cell>
          <cell r="Y89">
            <v>0</v>
          </cell>
          <cell r="Z89">
            <v>0</v>
          </cell>
          <cell r="AA89">
            <v>10.6</v>
          </cell>
          <cell r="AB89">
            <v>184</v>
          </cell>
          <cell r="AC89">
            <v>0</v>
          </cell>
          <cell r="AD89">
            <v>460</v>
          </cell>
          <cell r="AE89">
            <v>0</v>
          </cell>
          <cell r="AF89">
            <v>16750</v>
          </cell>
          <cell r="AG89">
            <v>0</v>
          </cell>
          <cell r="AH89">
            <v>0</v>
          </cell>
          <cell r="AI89">
            <v>0</v>
          </cell>
        </row>
        <row r="90">
          <cell r="A90" t="str">
            <v>Padmavati</v>
          </cell>
          <cell r="B90" t="str">
            <v>Padmavati</v>
          </cell>
          <cell r="C90">
            <v>0</v>
          </cell>
          <cell r="D90">
            <v>1</v>
          </cell>
          <cell r="E90">
            <v>3</v>
          </cell>
          <cell r="F90">
            <v>0</v>
          </cell>
          <cell r="G90">
            <v>1</v>
          </cell>
          <cell r="H90">
            <v>0</v>
          </cell>
          <cell r="I90">
            <v>0</v>
          </cell>
          <cell r="J90">
            <v>32.799999999999997</v>
          </cell>
          <cell r="K90">
            <v>18.97</v>
          </cell>
          <cell r="L90">
            <v>76</v>
          </cell>
          <cell r="M90">
            <v>72</v>
          </cell>
          <cell r="N90">
            <v>20</v>
          </cell>
          <cell r="O90">
            <v>56</v>
          </cell>
          <cell r="P90">
            <v>32.840000000000003</v>
          </cell>
          <cell r="Q90">
            <v>0</v>
          </cell>
          <cell r="R90">
            <v>49</v>
          </cell>
          <cell r="S90">
            <v>0</v>
          </cell>
          <cell r="T90">
            <v>15</v>
          </cell>
          <cell r="U90">
            <v>0</v>
          </cell>
          <cell r="V90">
            <v>0</v>
          </cell>
          <cell r="W90">
            <v>14.54</v>
          </cell>
          <cell r="X90">
            <v>1</v>
          </cell>
          <cell r="Y90">
            <v>0</v>
          </cell>
          <cell r="Z90">
            <v>242.83</v>
          </cell>
          <cell r="AA90">
            <v>5.5</v>
          </cell>
          <cell r="AB90">
            <v>0</v>
          </cell>
          <cell r="AC90">
            <v>0</v>
          </cell>
          <cell r="AD90">
            <v>758.15</v>
          </cell>
          <cell r="AE90">
            <v>305</v>
          </cell>
          <cell r="AF90">
            <v>30270</v>
          </cell>
          <cell r="AG90">
            <v>1227</v>
          </cell>
          <cell r="AH90">
            <v>21</v>
          </cell>
          <cell r="AI90">
            <v>0</v>
          </cell>
        </row>
        <row r="91">
          <cell r="A91" t="str">
            <v>Palghar</v>
          </cell>
          <cell r="B91" t="str">
            <v>Palghar</v>
          </cell>
          <cell r="C91">
            <v>10</v>
          </cell>
          <cell r="D91">
            <v>11</v>
          </cell>
          <cell r="E91">
            <v>4</v>
          </cell>
          <cell r="F91">
            <v>0</v>
          </cell>
          <cell r="G91">
            <v>0</v>
          </cell>
          <cell r="H91">
            <v>12</v>
          </cell>
          <cell r="I91">
            <v>90</v>
          </cell>
          <cell r="J91">
            <v>30</v>
          </cell>
          <cell r="K91">
            <v>295</v>
          </cell>
          <cell r="L91">
            <v>20</v>
          </cell>
          <cell r="M91">
            <v>0</v>
          </cell>
          <cell r="N91">
            <v>408</v>
          </cell>
          <cell r="O91">
            <v>158</v>
          </cell>
          <cell r="P91">
            <v>190.3</v>
          </cell>
          <cell r="Q91">
            <v>31</v>
          </cell>
          <cell r="R91">
            <v>0</v>
          </cell>
          <cell r="S91">
            <v>0</v>
          </cell>
          <cell r="T91">
            <v>39</v>
          </cell>
          <cell r="U91">
            <v>0</v>
          </cell>
          <cell r="V91">
            <v>26</v>
          </cell>
          <cell r="W91">
            <v>5</v>
          </cell>
          <cell r="X91">
            <v>117</v>
          </cell>
          <cell r="Y91">
            <v>0</v>
          </cell>
          <cell r="Z91">
            <v>46</v>
          </cell>
          <cell r="AA91">
            <v>2.6</v>
          </cell>
          <cell r="AB91">
            <v>592</v>
          </cell>
          <cell r="AC91">
            <v>0</v>
          </cell>
          <cell r="AD91">
            <v>1915</v>
          </cell>
          <cell r="AE91">
            <v>2295</v>
          </cell>
          <cell r="AF91">
            <v>25760</v>
          </cell>
          <cell r="AG91">
            <v>910</v>
          </cell>
          <cell r="AH91">
            <v>0</v>
          </cell>
          <cell r="AI91">
            <v>0</v>
          </cell>
        </row>
        <row r="92">
          <cell r="A92" t="str">
            <v>Pandharkawada</v>
          </cell>
          <cell r="B92" t="str">
            <v>Pandharkawada</v>
          </cell>
          <cell r="C92">
            <v>4</v>
          </cell>
          <cell r="D92">
            <v>6</v>
          </cell>
          <cell r="E92">
            <v>0</v>
          </cell>
          <cell r="F92">
            <v>0</v>
          </cell>
          <cell r="G92">
            <v>0</v>
          </cell>
          <cell r="H92">
            <v>7</v>
          </cell>
          <cell r="I92">
            <v>72</v>
          </cell>
          <cell r="J92">
            <v>0</v>
          </cell>
          <cell r="K92">
            <v>278.5</v>
          </cell>
          <cell r="L92">
            <v>0</v>
          </cell>
          <cell r="M92">
            <v>0</v>
          </cell>
          <cell r="N92">
            <v>522</v>
          </cell>
          <cell r="O92">
            <v>125</v>
          </cell>
          <cell r="P92">
            <v>85</v>
          </cell>
          <cell r="Q92">
            <v>0</v>
          </cell>
          <cell r="R92">
            <v>100</v>
          </cell>
          <cell r="S92">
            <v>50</v>
          </cell>
          <cell r="T92">
            <v>16</v>
          </cell>
          <cell r="U92">
            <v>0</v>
          </cell>
          <cell r="V92">
            <v>61</v>
          </cell>
          <cell r="W92">
            <v>0</v>
          </cell>
          <cell r="X92">
            <v>150</v>
          </cell>
          <cell r="Y92">
            <v>0</v>
          </cell>
          <cell r="Z92">
            <v>0</v>
          </cell>
          <cell r="AA92">
            <v>12</v>
          </cell>
          <cell r="AB92">
            <v>4</v>
          </cell>
          <cell r="AC92">
            <v>0</v>
          </cell>
          <cell r="AD92">
            <v>740</v>
          </cell>
          <cell r="AE92">
            <v>460</v>
          </cell>
          <cell r="AF92">
            <v>11544</v>
          </cell>
          <cell r="AG92">
            <v>0</v>
          </cell>
          <cell r="AH92">
            <v>0</v>
          </cell>
          <cell r="AI92">
            <v>0</v>
          </cell>
        </row>
        <row r="93">
          <cell r="A93" t="str">
            <v>Pandharpur</v>
          </cell>
          <cell r="B93" t="str">
            <v>Pandharpur</v>
          </cell>
          <cell r="C93">
            <v>10</v>
          </cell>
          <cell r="D93">
            <v>11</v>
          </cell>
          <cell r="E93">
            <v>11</v>
          </cell>
          <cell r="F93">
            <v>0</v>
          </cell>
          <cell r="G93">
            <v>0</v>
          </cell>
          <cell r="H93">
            <v>6</v>
          </cell>
          <cell r="I93">
            <v>147.5</v>
          </cell>
          <cell r="J93">
            <v>0</v>
          </cell>
          <cell r="K93">
            <v>600.29999999999995</v>
          </cell>
          <cell r="L93">
            <v>0</v>
          </cell>
          <cell r="M93">
            <v>0</v>
          </cell>
          <cell r="N93">
            <v>1381</v>
          </cell>
          <cell r="O93">
            <v>0</v>
          </cell>
          <cell r="P93">
            <v>72.7</v>
          </cell>
          <cell r="Q93">
            <v>45</v>
          </cell>
          <cell r="R93">
            <v>0</v>
          </cell>
          <cell r="S93">
            <v>0</v>
          </cell>
          <cell r="T93">
            <v>72</v>
          </cell>
          <cell r="U93">
            <v>0</v>
          </cell>
          <cell r="V93">
            <v>80</v>
          </cell>
          <cell r="W93">
            <v>0</v>
          </cell>
          <cell r="X93">
            <v>180</v>
          </cell>
          <cell r="Y93">
            <v>0</v>
          </cell>
          <cell r="Z93">
            <v>0</v>
          </cell>
          <cell r="AA93">
            <v>24.4</v>
          </cell>
          <cell r="AB93">
            <v>164</v>
          </cell>
          <cell r="AC93">
            <v>0</v>
          </cell>
          <cell r="AD93">
            <v>3894</v>
          </cell>
          <cell r="AE93">
            <v>700</v>
          </cell>
          <cell r="AF93">
            <v>10055</v>
          </cell>
          <cell r="AG93">
            <v>0</v>
          </cell>
          <cell r="AH93">
            <v>0</v>
          </cell>
          <cell r="AI93">
            <v>0</v>
          </cell>
        </row>
        <row r="94">
          <cell r="A94" t="str">
            <v>Panvel Rural</v>
          </cell>
          <cell r="B94" t="str">
            <v>Panvel -R</v>
          </cell>
          <cell r="C94">
            <v>0</v>
          </cell>
          <cell r="D94">
            <v>0</v>
          </cell>
          <cell r="E94">
            <v>0</v>
          </cell>
          <cell r="F94">
            <v>0</v>
          </cell>
          <cell r="G94">
            <v>3</v>
          </cell>
          <cell r="H94">
            <v>10</v>
          </cell>
          <cell r="I94">
            <v>0</v>
          </cell>
          <cell r="J94">
            <v>436</v>
          </cell>
          <cell r="K94">
            <v>0</v>
          </cell>
          <cell r="L94">
            <v>516</v>
          </cell>
          <cell r="M94">
            <v>0</v>
          </cell>
          <cell r="N94">
            <v>0</v>
          </cell>
          <cell r="O94">
            <v>0</v>
          </cell>
          <cell r="P94">
            <v>263.5</v>
          </cell>
          <cell r="Q94">
            <v>0</v>
          </cell>
          <cell r="R94">
            <v>100</v>
          </cell>
          <cell r="S94">
            <v>40</v>
          </cell>
          <cell r="T94">
            <v>7</v>
          </cell>
          <cell r="U94">
            <v>0</v>
          </cell>
          <cell r="V94">
            <v>0</v>
          </cell>
          <cell r="W94">
            <v>494</v>
          </cell>
          <cell r="X94">
            <v>0</v>
          </cell>
          <cell r="Y94">
            <v>0</v>
          </cell>
          <cell r="Z94">
            <v>5</v>
          </cell>
          <cell r="AA94">
            <v>0</v>
          </cell>
          <cell r="AB94">
            <v>113</v>
          </cell>
          <cell r="AC94">
            <v>0</v>
          </cell>
          <cell r="AD94">
            <v>1587</v>
          </cell>
          <cell r="AE94">
            <v>11545</v>
          </cell>
          <cell r="AF94">
            <v>28026</v>
          </cell>
          <cell r="AG94">
            <v>84</v>
          </cell>
          <cell r="AH94">
            <v>0</v>
          </cell>
          <cell r="AI94">
            <v>0</v>
          </cell>
        </row>
        <row r="95">
          <cell r="A95" t="str">
            <v>Panvel U</v>
          </cell>
          <cell r="B95" t="str">
            <v>Panvel U</v>
          </cell>
          <cell r="C95">
            <v>2</v>
          </cell>
          <cell r="D95">
            <v>0</v>
          </cell>
          <cell r="E95">
            <v>0</v>
          </cell>
          <cell r="F95">
            <v>4</v>
          </cell>
          <cell r="G95">
            <v>1</v>
          </cell>
          <cell r="H95">
            <v>5</v>
          </cell>
          <cell r="I95">
            <v>4</v>
          </cell>
          <cell r="J95">
            <v>87</v>
          </cell>
          <cell r="K95">
            <v>192</v>
          </cell>
          <cell r="L95">
            <v>121</v>
          </cell>
          <cell r="M95">
            <v>0</v>
          </cell>
          <cell r="N95">
            <v>304</v>
          </cell>
          <cell r="O95">
            <v>0</v>
          </cell>
          <cell r="P95">
            <v>28.5</v>
          </cell>
          <cell r="Q95">
            <v>0</v>
          </cell>
          <cell r="R95">
            <v>200</v>
          </cell>
          <cell r="S95">
            <v>44</v>
          </cell>
          <cell r="T95">
            <v>12</v>
          </cell>
          <cell r="U95">
            <v>0</v>
          </cell>
          <cell r="V95">
            <v>0</v>
          </cell>
          <cell r="W95">
            <v>150</v>
          </cell>
          <cell r="X95">
            <v>0</v>
          </cell>
          <cell r="Y95">
            <v>150</v>
          </cell>
          <cell r="Z95">
            <v>1.5</v>
          </cell>
          <cell r="AA95">
            <v>15.6</v>
          </cell>
          <cell r="AB95">
            <v>22</v>
          </cell>
          <cell r="AC95">
            <v>0</v>
          </cell>
          <cell r="AD95">
            <v>0</v>
          </cell>
          <cell r="AE95">
            <v>0</v>
          </cell>
          <cell r="AF95">
            <v>26810</v>
          </cell>
          <cell r="AG95">
            <v>558</v>
          </cell>
          <cell r="AH95">
            <v>38</v>
          </cell>
          <cell r="AI95">
            <v>0</v>
          </cell>
        </row>
        <row r="96">
          <cell r="A96" t="str">
            <v>Parbhani</v>
          </cell>
          <cell r="B96" t="str">
            <v>Parbhani</v>
          </cell>
          <cell r="C96">
            <v>10</v>
          </cell>
          <cell r="D96">
            <v>6</v>
          </cell>
          <cell r="E96">
            <v>8</v>
          </cell>
          <cell r="F96">
            <v>0</v>
          </cell>
          <cell r="G96">
            <v>0</v>
          </cell>
          <cell r="H96">
            <v>0</v>
          </cell>
          <cell r="I96">
            <v>58.7</v>
          </cell>
          <cell r="J96">
            <v>0</v>
          </cell>
          <cell r="K96">
            <v>404.1</v>
          </cell>
          <cell r="L96">
            <v>0</v>
          </cell>
          <cell r="M96">
            <v>0</v>
          </cell>
          <cell r="N96">
            <v>321</v>
          </cell>
          <cell r="O96">
            <v>0</v>
          </cell>
          <cell r="P96">
            <v>20.5</v>
          </cell>
          <cell r="Q96">
            <v>0</v>
          </cell>
          <cell r="R96">
            <v>100</v>
          </cell>
          <cell r="S96">
            <v>100</v>
          </cell>
          <cell r="T96">
            <v>13</v>
          </cell>
          <cell r="U96">
            <v>0</v>
          </cell>
          <cell r="V96">
            <v>0</v>
          </cell>
          <cell r="W96">
            <v>0</v>
          </cell>
          <cell r="X96">
            <v>14</v>
          </cell>
          <cell r="Y96">
            <v>0</v>
          </cell>
          <cell r="Z96">
            <v>0</v>
          </cell>
          <cell r="AA96">
            <v>3.5</v>
          </cell>
          <cell r="AB96">
            <v>185</v>
          </cell>
          <cell r="AC96">
            <v>0</v>
          </cell>
          <cell r="AD96">
            <v>2202.8000000000002</v>
          </cell>
          <cell r="AE96">
            <v>1177</v>
          </cell>
          <cell r="AF96">
            <v>16748</v>
          </cell>
          <cell r="AG96">
            <v>0</v>
          </cell>
          <cell r="AH96">
            <v>0</v>
          </cell>
          <cell r="AI96">
            <v>0</v>
          </cell>
        </row>
        <row r="97">
          <cell r="A97" t="str">
            <v>Parvati</v>
          </cell>
          <cell r="B97" t="str">
            <v>Parvati</v>
          </cell>
          <cell r="C97">
            <v>0</v>
          </cell>
          <cell r="D97">
            <v>0</v>
          </cell>
          <cell r="E97">
            <v>3</v>
          </cell>
          <cell r="F97">
            <v>3</v>
          </cell>
          <cell r="G97">
            <v>0</v>
          </cell>
          <cell r="H97">
            <v>0</v>
          </cell>
          <cell r="I97">
            <v>0</v>
          </cell>
          <cell r="J97">
            <v>27.95</v>
          </cell>
          <cell r="K97">
            <v>26.5</v>
          </cell>
          <cell r="L97">
            <v>0</v>
          </cell>
          <cell r="M97">
            <v>1</v>
          </cell>
          <cell r="N97">
            <v>56</v>
          </cell>
          <cell r="O97">
            <v>37</v>
          </cell>
          <cell r="P97">
            <v>21.6</v>
          </cell>
          <cell r="Q97">
            <v>0</v>
          </cell>
          <cell r="R97">
            <v>31</v>
          </cell>
          <cell r="S97">
            <v>1.5</v>
          </cell>
          <cell r="T97">
            <v>4</v>
          </cell>
          <cell r="U97">
            <v>0</v>
          </cell>
          <cell r="V97">
            <v>0</v>
          </cell>
          <cell r="W97">
            <v>2.5</v>
          </cell>
          <cell r="X97">
            <v>4</v>
          </cell>
          <cell r="Y97">
            <v>0</v>
          </cell>
          <cell r="Z97">
            <v>35.5</v>
          </cell>
          <cell r="AA97">
            <v>18.5</v>
          </cell>
          <cell r="AB97">
            <v>70</v>
          </cell>
          <cell r="AC97">
            <v>0</v>
          </cell>
          <cell r="AD97">
            <v>106</v>
          </cell>
          <cell r="AE97">
            <v>112</v>
          </cell>
          <cell r="AF97">
            <v>2801</v>
          </cell>
          <cell r="AG97">
            <v>208</v>
          </cell>
          <cell r="AH97">
            <v>24</v>
          </cell>
          <cell r="AI97">
            <v>0</v>
          </cell>
        </row>
        <row r="98">
          <cell r="A98" t="str">
            <v>Phaltan</v>
          </cell>
          <cell r="B98" t="str">
            <v>Phaltan</v>
          </cell>
          <cell r="C98">
            <v>0</v>
          </cell>
          <cell r="D98">
            <v>3</v>
          </cell>
          <cell r="E98">
            <v>1</v>
          </cell>
          <cell r="F98">
            <v>0</v>
          </cell>
          <cell r="G98">
            <v>0</v>
          </cell>
          <cell r="H98">
            <v>2</v>
          </cell>
          <cell r="I98">
            <v>0</v>
          </cell>
          <cell r="J98">
            <v>605.70000000000005</v>
          </cell>
          <cell r="K98">
            <v>30</v>
          </cell>
          <cell r="L98">
            <v>678</v>
          </cell>
          <cell r="M98">
            <v>8</v>
          </cell>
          <cell r="N98">
            <v>57</v>
          </cell>
          <cell r="O98">
            <v>0</v>
          </cell>
          <cell r="P98">
            <v>140.34</v>
          </cell>
          <cell r="Q98">
            <v>73</v>
          </cell>
          <cell r="R98">
            <v>164</v>
          </cell>
          <cell r="S98">
            <v>39</v>
          </cell>
          <cell r="T98">
            <v>0</v>
          </cell>
          <cell r="U98">
            <v>0</v>
          </cell>
          <cell r="V98">
            <v>0</v>
          </cell>
          <cell r="W98">
            <v>14</v>
          </cell>
          <cell r="X98">
            <v>7</v>
          </cell>
          <cell r="Y98">
            <v>0</v>
          </cell>
          <cell r="Z98">
            <v>0</v>
          </cell>
          <cell r="AA98">
            <v>7.1</v>
          </cell>
          <cell r="AB98">
            <v>93</v>
          </cell>
          <cell r="AC98">
            <v>0</v>
          </cell>
          <cell r="AD98">
            <v>1472.35</v>
          </cell>
          <cell r="AE98">
            <v>1947</v>
          </cell>
          <cell r="AF98">
            <v>13688</v>
          </cell>
          <cell r="AG98">
            <v>0</v>
          </cell>
          <cell r="AH98">
            <v>0</v>
          </cell>
          <cell r="AI98">
            <v>0</v>
          </cell>
        </row>
        <row r="99">
          <cell r="A99" t="str">
            <v>Pimpari</v>
          </cell>
          <cell r="B99" t="str">
            <v>Pimpri</v>
          </cell>
          <cell r="C99">
            <v>0</v>
          </cell>
          <cell r="D99">
            <v>0</v>
          </cell>
          <cell r="E99">
            <v>0</v>
          </cell>
          <cell r="F99">
            <v>0</v>
          </cell>
          <cell r="G99">
            <v>4</v>
          </cell>
          <cell r="H99">
            <v>0</v>
          </cell>
          <cell r="I99">
            <v>0</v>
          </cell>
          <cell r="J99">
            <v>66.456999999999994</v>
          </cell>
          <cell r="K99">
            <v>6.48</v>
          </cell>
          <cell r="L99">
            <v>48</v>
          </cell>
          <cell r="M99">
            <v>0</v>
          </cell>
          <cell r="N99">
            <v>46</v>
          </cell>
          <cell r="O99">
            <v>0</v>
          </cell>
          <cell r="P99">
            <v>4.7210000000000001</v>
          </cell>
          <cell r="Q99">
            <v>0</v>
          </cell>
          <cell r="R99">
            <v>244</v>
          </cell>
          <cell r="S99">
            <v>12.7</v>
          </cell>
          <cell r="T99">
            <v>6</v>
          </cell>
          <cell r="U99">
            <v>0</v>
          </cell>
          <cell r="V99">
            <v>0</v>
          </cell>
          <cell r="W99">
            <v>0</v>
          </cell>
          <cell r="X99">
            <v>0</v>
          </cell>
          <cell r="Y99">
            <v>0</v>
          </cell>
          <cell r="Z99">
            <v>44.3</v>
          </cell>
          <cell r="AA99">
            <v>0</v>
          </cell>
          <cell r="AB99">
            <v>60</v>
          </cell>
          <cell r="AC99">
            <v>0</v>
          </cell>
          <cell r="AD99">
            <v>0</v>
          </cell>
          <cell r="AE99">
            <v>0</v>
          </cell>
          <cell r="AF99">
            <v>0</v>
          </cell>
          <cell r="AG99">
            <v>20</v>
          </cell>
          <cell r="AH99">
            <v>0</v>
          </cell>
          <cell r="AI99">
            <v>0</v>
          </cell>
        </row>
        <row r="100">
          <cell r="A100" t="str">
            <v>Pusad</v>
          </cell>
          <cell r="B100" t="str">
            <v>Pusad</v>
          </cell>
          <cell r="C100">
            <v>10</v>
          </cell>
          <cell r="D100">
            <v>0</v>
          </cell>
          <cell r="E100">
            <v>7</v>
          </cell>
          <cell r="F100">
            <v>0</v>
          </cell>
          <cell r="G100">
            <v>0</v>
          </cell>
          <cell r="H100">
            <v>7</v>
          </cell>
          <cell r="I100">
            <v>100</v>
          </cell>
          <cell r="J100">
            <v>0</v>
          </cell>
          <cell r="K100">
            <v>458.5</v>
          </cell>
          <cell r="L100">
            <v>0</v>
          </cell>
          <cell r="M100">
            <v>0</v>
          </cell>
          <cell r="N100">
            <v>477</v>
          </cell>
          <cell r="O100">
            <v>125</v>
          </cell>
          <cell r="P100">
            <v>18</v>
          </cell>
          <cell r="Q100">
            <v>0</v>
          </cell>
          <cell r="R100">
            <v>100</v>
          </cell>
          <cell r="S100">
            <v>125</v>
          </cell>
          <cell r="T100">
            <v>16</v>
          </cell>
          <cell r="U100">
            <v>0</v>
          </cell>
          <cell r="V100">
            <v>60</v>
          </cell>
          <cell r="W100">
            <v>0</v>
          </cell>
          <cell r="X100">
            <v>143</v>
          </cell>
          <cell r="Y100">
            <v>0</v>
          </cell>
          <cell r="Z100">
            <v>0</v>
          </cell>
          <cell r="AA100">
            <v>0</v>
          </cell>
          <cell r="AB100">
            <v>12</v>
          </cell>
          <cell r="AC100">
            <v>0</v>
          </cell>
          <cell r="AD100">
            <v>749</v>
          </cell>
          <cell r="AE100">
            <v>460</v>
          </cell>
          <cell r="AF100">
            <v>15444</v>
          </cell>
          <cell r="AG100">
            <v>0</v>
          </cell>
          <cell r="AH100">
            <v>0</v>
          </cell>
          <cell r="AI100">
            <v>0</v>
          </cell>
        </row>
        <row r="101">
          <cell r="A101" t="str">
            <v xml:space="preserve">Rajgurungr </v>
          </cell>
          <cell r="B101" t="str">
            <v>Rajgurunagar</v>
          </cell>
          <cell r="C101">
            <v>2</v>
          </cell>
          <cell r="D101">
            <v>1</v>
          </cell>
          <cell r="E101">
            <v>1</v>
          </cell>
          <cell r="F101">
            <v>0</v>
          </cell>
          <cell r="G101">
            <v>2</v>
          </cell>
          <cell r="H101">
            <v>8</v>
          </cell>
          <cell r="I101">
            <v>59</v>
          </cell>
          <cell r="J101">
            <v>282.14999999999998</v>
          </cell>
          <cell r="K101">
            <v>44</v>
          </cell>
          <cell r="L101">
            <v>417</v>
          </cell>
          <cell r="M101">
            <v>29</v>
          </cell>
          <cell r="N101">
            <v>69</v>
          </cell>
          <cell r="O101">
            <v>9</v>
          </cell>
          <cell r="P101">
            <v>190.58</v>
          </cell>
          <cell r="Q101">
            <v>0</v>
          </cell>
          <cell r="R101">
            <v>26</v>
          </cell>
          <cell r="S101">
            <v>26</v>
          </cell>
          <cell r="T101">
            <v>10</v>
          </cell>
          <cell r="U101">
            <v>0</v>
          </cell>
          <cell r="V101">
            <v>25</v>
          </cell>
          <cell r="W101">
            <v>133</v>
          </cell>
          <cell r="X101">
            <v>10</v>
          </cell>
          <cell r="Y101">
            <v>0</v>
          </cell>
          <cell r="Z101">
            <v>56</v>
          </cell>
          <cell r="AA101">
            <v>0</v>
          </cell>
          <cell r="AB101">
            <v>33</v>
          </cell>
          <cell r="AC101">
            <v>0</v>
          </cell>
          <cell r="AD101">
            <v>919.89</v>
          </cell>
          <cell r="AE101">
            <v>1351</v>
          </cell>
          <cell r="AF101">
            <v>0</v>
          </cell>
          <cell r="AG101">
            <v>0</v>
          </cell>
          <cell r="AH101">
            <v>0</v>
          </cell>
          <cell r="AI101">
            <v>0</v>
          </cell>
        </row>
        <row r="102">
          <cell r="A102" t="str">
            <v>Rastapeth</v>
          </cell>
          <cell r="B102" t="str">
            <v>Rastapeth</v>
          </cell>
          <cell r="C102">
            <v>0</v>
          </cell>
          <cell r="D102">
            <v>0</v>
          </cell>
          <cell r="E102">
            <v>2</v>
          </cell>
          <cell r="F102">
            <v>1</v>
          </cell>
          <cell r="G102">
            <v>1</v>
          </cell>
          <cell r="H102">
            <v>7</v>
          </cell>
          <cell r="I102">
            <v>0</v>
          </cell>
          <cell r="J102">
            <v>64.599999999999994</v>
          </cell>
          <cell r="K102">
            <v>13.4</v>
          </cell>
          <cell r="L102">
            <v>10</v>
          </cell>
          <cell r="M102">
            <v>8</v>
          </cell>
          <cell r="N102">
            <v>12</v>
          </cell>
          <cell r="O102">
            <v>19</v>
          </cell>
          <cell r="P102">
            <v>15</v>
          </cell>
          <cell r="Q102">
            <v>0</v>
          </cell>
          <cell r="R102">
            <v>12</v>
          </cell>
          <cell r="S102">
            <v>3</v>
          </cell>
          <cell r="T102">
            <v>0</v>
          </cell>
          <cell r="U102">
            <v>0</v>
          </cell>
          <cell r="V102">
            <v>0</v>
          </cell>
          <cell r="W102">
            <v>0</v>
          </cell>
          <cell r="X102">
            <v>0</v>
          </cell>
          <cell r="Y102">
            <v>0</v>
          </cell>
          <cell r="Z102">
            <v>120.5</v>
          </cell>
          <cell r="AA102">
            <v>32.5</v>
          </cell>
          <cell r="AB102">
            <v>0</v>
          </cell>
          <cell r="AC102">
            <v>0</v>
          </cell>
          <cell r="AD102">
            <v>0</v>
          </cell>
          <cell r="AE102">
            <v>0</v>
          </cell>
          <cell r="AF102">
            <v>0</v>
          </cell>
          <cell r="AG102">
            <v>895</v>
          </cell>
          <cell r="AH102">
            <v>50</v>
          </cell>
          <cell r="AI102">
            <v>0</v>
          </cell>
        </row>
        <row r="103">
          <cell r="A103" t="str">
            <v>Ratnagiri</v>
          </cell>
          <cell r="B103" t="str">
            <v>Ratnagiri</v>
          </cell>
          <cell r="C103">
            <v>3</v>
          </cell>
          <cell r="D103">
            <v>2</v>
          </cell>
          <cell r="E103">
            <v>0</v>
          </cell>
          <cell r="F103">
            <v>0</v>
          </cell>
          <cell r="G103">
            <v>0</v>
          </cell>
          <cell r="H103">
            <v>10</v>
          </cell>
          <cell r="I103">
            <v>232</v>
          </cell>
          <cell r="J103">
            <v>0</v>
          </cell>
          <cell r="K103">
            <v>248</v>
          </cell>
          <cell r="L103">
            <v>0</v>
          </cell>
          <cell r="M103">
            <v>0</v>
          </cell>
          <cell r="N103">
            <v>221</v>
          </cell>
          <cell r="O103">
            <v>160</v>
          </cell>
          <cell r="P103">
            <v>229.45</v>
          </cell>
          <cell r="Q103">
            <v>77.8</v>
          </cell>
          <cell r="R103">
            <v>0</v>
          </cell>
          <cell r="S103">
            <v>0</v>
          </cell>
          <cell r="T103">
            <v>0</v>
          </cell>
          <cell r="U103">
            <v>0</v>
          </cell>
          <cell r="V103">
            <v>213.5</v>
          </cell>
          <cell r="W103">
            <v>0</v>
          </cell>
          <cell r="X103">
            <v>316</v>
          </cell>
          <cell r="Y103">
            <v>0</v>
          </cell>
          <cell r="Z103">
            <v>0</v>
          </cell>
          <cell r="AA103">
            <v>32.340000000000003</v>
          </cell>
          <cell r="AB103">
            <v>223</v>
          </cell>
          <cell r="AC103">
            <v>0</v>
          </cell>
          <cell r="AD103">
            <v>1418</v>
          </cell>
          <cell r="AE103">
            <v>11035</v>
          </cell>
          <cell r="AF103">
            <v>34359</v>
          </cell>
          <cell r="AG103">
            <v>9</v>
          </cell>
          <cell r="AH103">
            <v>0</v>
          </cell>
          <cell r="AI103">
            <v>0</v>
          </cell>
        </row>
        <row r="104">
          <cell r="A104" t="str">
            <v>Sakoli</v>
          </cell>
          <cell r="B104" t="str">
            <v>Sakoli</v>
          </cell>
          <cell r="C104">
            <v>8</v>
          </cell>
          <cell r="D104">
            <v>1</v>
          </cell>
          <cell r="E104">
            <v>0</v>
          </cell>
          <cell r="F104">
            <v>0</v>
          </cell>
          <cell r="G104">
            <v>0</v>
          </cell>
          <cell r="H104">
            <v>9</v>
          </cell>
          <cell r="I104">
            <v>108.5</v>
          </cell>
          <cell r="J104">
            <v>0</v>
          </cell>
          <cell r="K104">
            <v>235.9</v>
          </cell>
          <cell r="L104">
            <v>0</v>
          </cell>
          <cell r="M104">
            <v>0</v>
          </cell>
          <cell r="N104">
            <v>310</v>
          </cell>
          <cell r="O104">
            <v>0</v>
          </cell>
          <cell r="P104">
            <v>200</v>
          </cell>
          <cell r="Q104">
            <v>0</v>
          </cell>
          <cell r="R104">
            <v>100</v>
          </cell>
          <cell r="S104">
            <v>45</v>
          </cell>
          <cell r="T104">
            <v>0</v>
          </cell>
          <cell r="U104">
            <v>0</v>
          </cell>
          <cell r="V104">
            <v>0</v>
          </cell>
          <cell r="W104">
            <v>0</v>
          </cell>
          <cell r="X104">
            <v>0</v>
          </cell>
          <cell r="Y104">
            <v>0</v>
          </cell>
          <cell r="Z104">
            <v>0</v>
          </cell>
          <cell r="AA104">
            <v>9</v>
          </cell>
          <cell r="AB104">
            <v>103</v>
          </cell>
          <cell r="AC104">
            <v>0</v>
          </cell>
          <cell r="AD104">
            <v>1129</v>
          </cell>
          <cell r="AE104">
            <v>430</v>
          </cell>
          <cell r="AF104">
            <v>7600</v>
          </cell>
          <cell r="AG104">
            <v>0</v>
          </cell>
          <cell r="AH104">
            <v>0</v>
          </cell>
          <cell r="AI104">
            <v>0</v>
          </cell>
        </row>
        <row r="105">
          <cell r="A105" t="str">
            <v>Sangli R</v>
          </cell>
          <cell r="B105" t="str">
            <v>Sangali (R)</v>
          </cell>
          <cell r="C105">
            <v>12</v>
          </cell>
          <cell r="D105">
            <v>7</v>
          </cell>
          <cell r="E105">
            <v>5</v>
          </cell>
          <cell r="F105">
            <v>0</v>
          </cell>
          <cell r="G105">
            <v>0</v>
          </cell>
          <cell r="H105">
            <v>12</v>
          </cell>
          <cell r="I105">
            <v>181</v>
          </cell>
          <cell r="J105">
            <v>0</v>
          </cell>
          <cell r="K105">
            <v>673</v>
          </cell>
          <cell r="L105">
            <v>0</v>
          </cell>
          <cell r="M105">
            <v>0</v>
          </cell>
          <cell r="N105">
            <v>769</v>
          </cell>
          <cell r="O105">
            <v>0</v>
          </cell>
          <cell r="P105">
            <v>661</v>
          </cell>
          <cell r="Q105">
            <v>79</v>
          </cell>
          <cell r="R105">
            <v>100</v>
          </cell>
          <cell r="S105">
            <v>53</v>
          </cell>
          <cell r="T105">
            <v>135</v>
          </cell>
          <cell r="U105">
            <v>0</v>
          </cell>
          <cell r="V105">
            <v>138</v>
          </cell>
          <cell r="W105">
            <v>0</v>
          </cell>
          <cell r="X105">
            <v>389</v>
          </cell>
          <cell r="Y105">
            <v>0</v>
          </cell>
          <cell r="Z105">
            <v>0</v>
          </cell>
          <cell r="AA105">
            <v>17.3</v>
          </cell>
          <cell r="AB105">
            <v>450</v>
          </cell>
          <cell r="AC105">
            <v>0</v>
          </cell>
          <cell r="AD105">
            <v>2637</v>
          </cell>
          <cell r="AE105">
            <v>2903</v>
          </cell>
          <cell r="AF105">
            <v>27938</v>
          </cell>
          <cell r="AG105">
            <v>0</v>
          </cell>
          <cell r="AH105">
            <v>0</v>
          </cell>
          <cell r="AI105">
            <v>0</v>
          </cell>
        </row>
        <row r="106">
          <cell r="A106" t="str">
            <v>Sangli Urban</v>
          </cell>
          <cell r="B106" t="str">
            <v>Sangali (U)</v>
          </cell>
          <cell r="C106">
            <v>6</v>
          </cell>
          <cell r="D106">
            <v>1</v>
          </cell>
          <cell r="E106">
            <v>3</v>
          </cell>
          <cell r="F106">
            <v>0</v>
          </cell>
          <cell r="G106">
            <v>0</v>
          </cell>
          <cell r="H106">
            <v>4</v>
          </cell>
          <cell r="I106">
            <v>63.16</v>
          </cell>
          <cell r="J106">
            <v>0</v>
          </cell>
          <cell r="K106">
            <v>135.58000000000001</v>
          </cell>
          <cell r="L106">
            <v>0</v>
          </cell>
          <cell r="M106">
            <v>0</v>
          </cell>
          <cell r="N106">
            <v>362</v>
          </cell>
          <cell r="O106">
            <v>0</v>
          </cell>
          <cell r="P106">
            <v>33.75</v>
          </cell>
          <cell r="Q106">
            <v>0</v>
          </cell>
          <cell r="R106">
            <v>0</v>
          </cell>
          <cell r="S106">
            <v>0</v>
          </cell>
          <cell r="T106">
            <v>15</v>
          </cell>
          <cell r="U106">
            <v>0</v>
          </cell>
          <cell r="V106">
            <v>14</v>
          </cell>
          <cell r="W106">
            <v>0</v>
          </cell>
          <cell r="X106">
            <v>72.599999999999994</v>
          </cell>
          <cell r="Y106">
            <v>62.1</v>
          </cell>
          <cell r="Z106">
            <v>40.82</v>
          </cell>
          <cell r="AA106">
            <v>0</v>
          </cell>
          <cell r="AB106">
            <v>2</v>
          </cell>
          <cell r="AC106">
            <v>0</v>
          </cell>
          <cell r="AD106">
            <v>776.32</v>
          </cell>
          <cell r="AE106">
            <v>1161</v>
          </cell>
          <cell r="AF106">
            <v>15250</v>
          </cell>
          <cell r="AG106">
            <v>4</v>
          </cell>
          <cell r="AH106">
            <v>6</v>
          </cell>
          <cell r="AI106">
            <v>0</v>
          </cell>
        </row>
        <row r="107">
          <cell r="A107" t="str">
            <v>Sangamner</v>
          </cell>
          <cell r="B107" t="str">
            <v>Sangamner</v>
          </cell>
          <cell r="C107">
            <v>9</v>
          </cell>
          <cell r="D107">
            <v>2</v>
          </cell>
          <cell r="E107">
            <v>13</v>
          </cell>
          <cell r="F107">
            <v>0</v>
          </cell>
          <cell r="G107">
            <v>0</v>
          </cell>
          <cell r="H107">
            <v>34</v>
          </cell>
          <cell r="I107">
            <v>157</v>
          </cell>
          <cell r="J107">
            <v>0</v>
          </cell>
          <cell r="K107">
            <v>601.6</v>
          </cell>
          <cell r="L107">
            <v>0</v>
          </cell>
          <cell r="M107">
            <v>0</v>
          </cell>
          <cell r="N107">
            <v>1379</v>
          </cell>
          <cell r="O107">
            <v>0</v>
          </cell>
          <cell r="P107">
            <v>199.2</v>
          </cell>
          <cell r="Q107">
            <v>14</v>
          </cell>
          <cell r="R107">
            <v>100</v>
          </cell>
          <cell r="S107">
            <v>55</v>
          </cell>
          <cell r="T107">
            <v>17</v>
          </cell>
          <cell r="U107">
            <v>0</v>
          </cell>
          <cell r="V107">
            <v>0</v>
          </cell>
          <cell r="W107">
            <v>0</v>
          </cell>
          <cell r="X107">
            <v>51</v>
          </cell>
          <cell r="Y107">
            <v>0</v>
          </cell>
          <cell r="Z107">
            <v>0</v>
          </cell>
          <cell r="AA107">
            <v>0</v>
          </cell>
          <cell r="AB107">
            <v>182</v>
          </cell>
          <cell r="AC107">
            <v>0</v>
          </cell>
          <cell r="AD107">
            <v>2160</v>
          </cell>
          <cell r="AE107">
            <v>2000</v>
          </cell>
          <cell r="AF107">
            <v>10754</v>
          </cell>
          <cell r="AG107">
            <v>0</v>
          </cell>
          <cell r="AH107">
            <v>12</v>
          </cell>
          <cell r="AI107">
            <v>0</v>
          </cell>
        </row>
        <row r="108">
          <cell r="A108" t="str">
            <v>Satara</v>
          </cell>
          <cell r="B108" t="str">
            <v>Satara</v>
          </cell>
          <cell r="C108">
            <v>2</v>
          </cell>
          <cell r="D108">
            <v>2</v>
          </cell>
          <cell r="E108">
            <v>2</v>
          </cell>
          <cell r="F108">
            <v>0</v>
          </cell>
          <cell r="G108">
            <v>0</v>
          </cell>
          <cell r="H108">
            <v>0</v>
          </cell>
          <cell r="I108">
            <v>30</v>
          </cell>
          <cell r="J108">
            <v>102.46</v>
          </cell>
          <cell r="K108">
            <v>204</v>
          </cell>
          <cell r="L108">
            <v>73</v>
          </cell>
          <cell r="M108">
            <v>60</v>
          </cell>
          <cell r="N108">
            <v>163</v>
          </cell>
          <cell r="O108">
            <v>50</v>
          </cell>
          <cell r="P108">
            <v>181</v>
          </cell>
          <cell r="Q108">
            <v>0</v>
          </cell>
          <cell r="R108">
            <v>98</v>
          </cell>
          <cell r="S108">
            <v>43</v>
          </cell>
          <cell r="T108">
            <v>21</v>
          </cell>
          <cell r="U108">
            <v>0</v>
          </cell>
          <cell r="V108">
            <v>0</v>
          </cell>
          <cell r="W108">
            <v>8</v>
          </cell>
          <cell r="X108">
            <v>11</v>
          </cell>
          <cell r="Y108">
            <v>0</v>
          </cell>
          <cell r="Z108">
            <v>0</v>
          </cell>
          <cell r="AA108">
            <v>0</v>
          </cell>
          <cell r="AB108">
            <v>109</v>
          </cell>
          <cell r="AC108">
            <v>0</v>
          </cell>
          <cell r="AD108">
            <v>557</v>
          </cell>
          <cell r="AE108">
            <v>120</v>
          </cell>
          <cell r="AF108">
            <v>24595</v>
          </cell>
          <cell r="AG108">
            <v>0</v>
          </cell>
          <cell r="AH108">
            <v>0</v>
          </cell>
          <cell r="AI108">
            <v>0</v>
          </cell>
        </row>
        <row r="109">
          <cell r="A109" t="str">
            <v>Savda</v>
          </cell>
          <cell r="B109" t="str">
            <v>Savda</v>
          </cell>
          <cell r="C109">
            <v>4</v>
          </cell>
          <cell r="D109">
            <v>4</v>
          </cell>
          <cell r="E109">
            <v>3</v>
          </cell>
          <cell r="F109">
            <v>0</v>
          </cell>
          <cell r="G109">
            <v>0</v>
          </cell>
          <cell r="H109">
            <v>25</v>
          </cell>
          <cell r="I109">
            <v>45</v>
          </cell>
          <cell r="J109">
            <v>0</v>
          </cell>
          <cell r="K109">
            <v>525</v>
          </cell>
          <cell r="L109">
            <v>0</v>
          </cell>
          <cell r="M109">
            <v>0</v>
          </cell>
          <cell r="N109">
            <v>899</v>
          </cell>
          <cell r="O109">
            <v>0</v>
          </cell>
          <cell r="P109">
            <v>195</v>
          </cell>
          <cell r="Q109">
            <v>15</v>
          </cell>
          <cell r="R109">
            <v>100</v>
          </cell>
          <cell r="S109">
            <v>40</v>
          </cell>
          <cell r="T109">
            <v>12</v>
          </cell>
          <cell r="U109">
            <v>0</v>
          </cell>
          <cell r="V109">
            <v>34</v>
          </cell>
          <cell r="W109">
            <v>0</v>
          </cell>
          <cell r="X109">
            <v>400</v>
          </cell>
          <cell r="Y109">
            <v>0</v>
          </cell>
          <cell r="Z109">
            <v>0</v>
          </cell>
          <cell r="AA109">
            <v>16.2</v>
          </cell>
          <cell r="AB109">
            <v>89</v>
          </cell>
          <cell r="AC109">
            <v>0</v>
          </cell>
          <cell r="AD109">
            <v>2000</v>
          </cell>
          <cell r="AE109">
            <v>520</v>
          </cell>
          <cell r="AF109">
            <v>12600</v>
          </cell>
          <cell r="AG109">
            <v>0</v>
          </cell>
          <cell r="AH109">
            <v>0</v>
          </cell>
          <cell r="AI109">
            <v>0</v>
          </cell>
        </row>
        <row r="110">
          <cell r="A110" t="str">
            <v>Shahada</v>
          </cell>
          <cell r="B110" t="str">
            <v>Shahada</v>
          </cell>
          <cell r="C110">
            <v>1</v>
          </cell>
          <cell r="D110">
            <v>13</v>
          </cell>
          <cell r="E110">
            <v>1</v>
          </cell>
          <cell r="F110">
            <v>0</v>
          </cell>
          <cell r="G110">
            <v>0</v>
          </cell>
          <cell r="H110">
            <v>58</v>
          </cell>
          <cell r="I110">
            <v>130.5</v>
          </cell>
          <cell r="J110">
            <v>0</v>
          </cell>
          <cell r="K110">
            <v>424.5</v>
          </cell>
          <cell r="L110">
            <v>0</v>
          </cell>
          <cell r="M110">
            <v>0</v>
          </cell>
          <cell r="N110">
            <v>309</v>
          </cell>
          <cell r="O110">
            <v>0</v>
          </cell>
          <cell r="P110">
            <v>75.599999999999994</v>
          </cell>
          <cell r="Q110">
            <v>6</v>
          </cell>
          <cell r="R110">
            <v>100</v>
          </cell>
          <cell r="S110">
            <v>50</v>
          </cell>
          <cell r="T110">
            <v>94</v>
          </cell>
          <cell r="U110">
            <v>0</v>
          </cell>
          <cell r="V110">
            <v>34</v>
          </cell>
          <cell r="W110">
            <v>0</v>
          </cell>
          <cell r="X110">
            <v>199</v>
          </cell>
          <cell r="Y110">
            <v>0</v>
          </cell>
          <cell r="Z110">
            <v>0</v>
          </cell>
          <cell r="AA110">
            <v>25.65</v>
          </cell>
          <cell r="AB110">
            <v>468</v>
          </cell>
          <cell r="AC110">
            <v>0</v>
          </cell>
          <cell r="AD110">
            <v>1706</v>
          </cell>
          <cell r="AE110">
            <v>665</v>
          </cell>
          <cell r="AF110">
            <v>5328</v>
          </cell>
          <cell r="AG110">
            <v>88</v>
          </cell>
          <cell r="AH110">
            <v>0</v>
          </cell>
          <cell r="AI110">
            <v>0</v>
          </cell>
        </row>
        <row r="111">
          <cell r="A111" t="str">
            <v>Shivaji Nagar</v>
          </cell>
          <cell r="B111" t="str">
            <v>Shivaji Nagar</v>
          </cell>
          <cell r="C111">
            <v>0</v>
          </cell>
          <cell r="D111">
            <v>0</v>
          </cell>
          <cell r="E111">
            <v>0</v>
          </cell>
          <cell r="F111">
            <v>3</v>
          </cell>
          <cell r="G111">
            <v>2</v>
          </cell>
          <cell r="H111">
            <v>2</v>
          </cell>
          <cell r="I111">
            <v>0</v>
          </cell>
          <cell r="J111">
            <v>22</v>
          </cell>
          <cell r="K111">
            <v>43</v>
          </cell>
          <cell r="L111">
            <v>50</v>
          </cell>
          <cell r="M111">
            <v>8</v>
          </cell>
          <cell r="N111">
            <v>96</v>
          </cell>
          <cell r="O111">
            <v>10</v>
          </cell>
          <cell r="P111">
            <v>27.5</v>
          </cell>
          <cell r="Q111">
            <v>0</v>
          </cell>
          <cell r="R111">
            <v>50</v>
          </cell>
          <cell r="S111">
            <v>5</v>
          </cell>
          <cell r="T111">
            <v>2</v>
          </cell>
          <cell r="U111">
            <v>0</v>
          </cell>
          <cell r="V111">
            <v>0</v>
          </cell>
          <cell r="W111">
            <v>4</v>
          </cell>
          <cell r="X111">
            <v>10</v>
          </cell>
          <cell r="Y111">
            <v>10</v>
          </cell>
          <cell r="Z111">
            <v>41.7</v>
          </cell>
          <cell r="AA111">
            <v>30</v>
          </cell>
          <cell r="AB111">
            <v>54</v>
          </cell>
          <cell r="AC111">
            <v>0</v>
          </cell>
          <cell r="AD111">
            <v>500</v>
          </cell>
          <cell r="AE111">
            <v>160</v>
          </cell>
          <cell r="AF111">
            <v>600</v>
          </cell>
          <cell r="AG111">
            <v>347</v>
          </cell>
          <cell r="AH111">
            <v>65</v>
          </cell>
          <cell r="AI111">
            <v>0</v>
          </cell>
        </row>
        <row r="112">
          <cell r="A112" t="str">
            <v>Solapur Rural</v>
          </cell>
          <cell r="B112" t="str">
            <v>Solapur -R</v>
          </cell>
          <cell r="C112">
            <v>8</v>
          </cell>
          <cell r="D112">
            <v>13</v>
          </cell>
          <cell r="E112">
            <v>11</v>
          </cell>
          <cell r="F112">
            <v>0</v>
          </cell>
          <cell r="G112">
            <v>0</v>
          </cell>
          <cell r="H112">
            <v>12</v>
          </cell>
          <cell r="I112">
            <v>80.8</v>
          </cell>
          <cell r="J112">
            <v>0</v>
          </cell>
          <cell r="K112">
            <v>800</v>
          </cell>
          <cell r="L112">
            <v>0</v>
          </cell>
          <cell r="M112">
            <v>0</v>
          </cell>
          <cell r="N112">
            <v>1290</v>
          </cell>
          <cell r="O112">
            <v>0</v>
          </cell>
          <cell r="P112">
            <v>131.22</v>
          </cell>
          <cell r="Q112">
            <v>8</v>
          </cell>
          <cell r="R112">
            <v>100</v>
          </cell>
          <cell r="S112">
            <v>60</v>
          </cell>
          <cell r="T112">
            <v>64</v>
          </cell>
          <cell r="U112">
            <v>0</v>
          </cell>
          <cell r="V112">
            <v>12</v>
          </cell>
          <cell r="W112">
            <v>0</v>
          </cell>
          <cell r="X112">
            <v>40</v>
          </cell>
          <cell r="Y112">
            <v>0</v>
          </cell>
          <cell r="Z112">
            <v>0</v>
          </cell>
          <cell r="AA112">
            <v>0</v>
          </cell>
          <cell r="AB112">
            <v>67</v>
          </cell>
          <cell r="AC112">
            <v>0</v>
          </cell>
          <cell r="AD112">
            <v>1168</v>
          </cell>
          <cell r="AE112">
            <v>240</v>
          </cell>
          <cell r="AF112">
            <v>12160</v>
          </cell>
          <cell r="AG112">
            <v>0</v>
          </cell>
          <cell r="AH112">
            <v>0</v>
          </cell>
          <cell r="AI112">
            <v>0</v>
          </cell>
        </row>
        <row r="113">
          <cell r="A113" t="str">
            <v>Solapur Urban</v>
          </cell>
          <cell r="B113" t="str">
            <v>Solapur -U</v>
          </cell>
          <cell r="C113">
            <v>3</v>
          </cell>
          <cell r="D113">
            <v>0</v>
          </cell>
          <cell r="E113">
            <v>2</v>
          </cell>
          <cell r="F113">
            <v>0</v>
          </cell>
          <cell r="G113">
            <v>0</v>
          </cell>
          <cell r="H113">
            <v>0</v>
          </cell>
          <cell r="I113">
            <v>17</v>
          </cell>
          <cell r="J113">
            <v>0</v>
          </cell>
          <cell r="K113">
            <v>166</v>
          </cell>
          <cell r="L113">
            <v>0</v>
          </cell>
          <cell r="M113">
            <v>0</v>
          </cell>
          <cell r="N113">
            <v>111</v>
          </cell>
          <cell r="O113">
            <v>0</v>
          </cell>
          <cell r="P113">
            <v>31</v>
          </cell>
          <cell r="Q113">
            <v>16</v>
          </cell>
          <cell r="R113">
            <v>200</v>
          </cell>
          <cell r="S113">
            <v>72</v>
          </cell>
          <cell r="T113">
            <v>12</v>
          </cell>
          <cell r="U113">
            <v>0</v>
          </cell>
          <cell r="V113">
            <v>0</v>
          </cell>
          <cell r="W113">
            <v>0</v>
          </cell>
          <cell r="X113">
            <v>20</v>
          </cell>
          <cell r="Y113">
            <v>20</v>
          </cell>
          <cell r="Z113">
            <v>0</v>
          </cell>
          <cell r="AA113">
            <v>17</v>
          </cell>
          <cell r="AB113">
            <v>73</v>
          </cell>
          <cell r="AC113">
            <v>0</v>
          </cell>
          <cell r="AD113">
            <v>185</v>
          </cell>
          <cell r="AE113">
            <v>490</v>
          </cell>
          <cell r="AF113">
            <v>50</v>
          </cell>
          <cell r="AG113">
            <v>450</v>
          </cell>
          <cell r="AH113">
            <v>0</v>
          </cell>
          <cell r="AI113">
            <v>0</v>
          </cell>
        </row>
        <row r="114">
          <cell r="A114" t="str">
            <v>Thane U</v>
          </cell>
          <cell r="B114" t="str">
            <v>Thane (U)</v>
          </cell>
          <cell r="C114">
            <v>0</v>
          </cell>
          <cell r="D114">
            <v>0</v>
          </cell>
          <cell r="E114">
            <v>0</v>
          </cell>
          <cell r="F114">
            <v>3</v>
          </cell>
          <cell r="G114">
            <v>0</v>
          </cell>
          <cell r="H114">
            <v>0</v>
          </cell>
          <cell r="I114">
            <v>0</v>
          </cell>
          <cell r="J114">
            <v>58</v>
          </cell>
          <cell r="K114">
            <v>75.66</v>
          </cell>
          <cell r="L114">
            <v>0</v>
          </cell>
          <cell r="M114">
            <v>0</v>
          </cell>
          <cell r="N114">
            <v>33</v>
          </cell>
          <cell r="O114">
            <v>79</v>
          </cell>
          <cell r="P114">
            <v>0</v>
          </cell>
          <cell r="Q114">
            <v>0</v>
          </cell>
          <cell r="R114">
            <v>0</v>
          </cell>
          <cell r="S114">
            <v>0</v>
          </cell>
          <cell r="T114">
            <v>23</v>
          </cell>
          <cell r="U114">
            <v>0</v>
          </cell>
          <cell r="W114">
            <v>0</v>
          </cell>
          <cell r="X114">
            <v>0</v>
          </cell>
          <cell r="Y114">
            <v>0</v>
          </cell>
          <cell r="Z114">
            <v>0</v>
          </cell>
          <cell r="AA114">
            <v>266.8</v>
          </cell>
          <cell r="AB114">
            <v>29</v>
          </cell>
          <cell r="AC114">
            <v>0</v>
          </cell>
          <cell r="AD114">
            <v>0</v>
          </cell>
          <cell r="AE114">
            <v>8</v>
          </cell>
          <cell r="AF114">
            <v>78500</v>
          </cell>
          <cell r="AG114">
            <v>733</v>
          </cell>
          <cell r="AH114">
            <v>134</v>
          </cell>
          <cell r="AI114">
            <v>0</v>
          </cell>
        </row>
        <row r="115">
          <cell r="A115" t="str">
            <v>Tuljapur</v>
          </cell>
          <cell r="B115" t="str">
            <v>Tuljapur</v>
          </cell>
          <cell r="C115">
            <v>11</v>
          </cell>
          <cell r="D115">
            <v>4</v>
          </cell>
          <cell r="E115">
            <v>0</v>
          </cell>
          <cell r="F115">
            <v>0</v>
          </cell>
          <cell r="G115">
            <v>0</v>
          </cell>
          <cell r="H115">
            <v>0</v>
          </cell>
          <cell r="I115">
            <v>102</v>
          </cell>
          <cell r="J115">
            <v>0</v>
          </cell>
          <cell r="K115">
            <v>1228</v>
          </cell>
          <cell r="L115">
            <v>0</v>
          </cell>
          <cell r="M115">
            <v>0</v>
          </cell>
          <cell r="N115">
            <v>1245</v>
          </cell>
          <cell r="O115">
            <v>0</v>
          </cell>
          <cell r="P115">
            <v>137</v>
          </cell>
          <cell r="Q115">
            <v>0</v>
          </cell>
          <cell r="R115">
            <v>120</v>
          </cell>
          <cell r="S115">
            <v>40</v>
          </cell>
          <cell r="T115">
            <v>11</v>
          </cell>
          <cell r="U115">
            <v>0</v>
          </cell>
          <cell r="V115">
            <v>0</v>
          </cell>
          <cell r="W115">
            <v>0</v>
          </cell>
          <cell r="X115">
            <v>71.5</v>
          </cell>
          <cell r="Y115">
            <v>0</v>
          </cell>
          <cell r="Z115">
            <v>0</v>
          </cell>
          <cell r="AA115">
            <v>40</v>
          </cell>
          <cell r="AB115">
            <v>58</v>
          </cell>
          <cell r="AC115">
            <v>0</v>
          </cell>
          <cell r="AD115">
            <v>764</v>
          </cell>
          <cell r="AE115">
            <v>200</v>
          </cell>
          <cell r="AF115">
            <v>9455</v>
          </cell>
          <cell r="AG115">
            <v>0</v>
          </cell>
          <cell r="AH115">
            <v>0</v>
          </cell>
          <cell r="AI115">
            <v>0</v>
          </cell>
        </row>
        <row r="116">
          <cell r="A116" t="str">
            <v>Udgir</v>
          </cell>
          <cell r="B116" t="str">
            <v>Udgir</v>
          </cell>
          <cell r="C116">
            <v>7</v>
          </cell>
          <cell r="D116">
            <v>6</v>
          </cell>
          <cell r="E116">
            <v>0</v>
          </cell>
          <cell r="F116">
            <v>0</v>
          </cell>
          <cell r="G116">
            <v>0</v>
          </cell>
          <cell r="H116">
            <v>21</v>
          </cell>
          <cell r="I116">
            <v>58</v>
          </cell>
          <cell r="J116">
            <v>0</v>
          </cell>
          <cell r="K116">
            <v>650.5</v>
          </cell>
          <cell r="L116">
            <v>0</v>
          </cell>
          <cell r="M116">
            <v>0</v>
          </cell>
          <cell r="N116">
            <v>673</v>
          </cell>
          <cell r="O116">
            <v>0</v>
          </cell>
          <cell r="P116">
            <v>492</v>
          </cell>
          <cell r="Q116">
            <v>58</v>
          </cell>
          <cell r="R116">
            <v>100</v>
          </cell>
          <cell r="S116">
            <v>35</v>
          </cell>
          <cell r="T116">
            <v>44</v>
          </cell>
          <cell r="U116">
            <v>0</v>
          </cell>
          <cell r="V116">
            <v>100</v>
          </cell>
          <cell r="W116">
            <v>0</v>
          </cell>
          <cell r="X116">
            <v>25</v>
          </cell>
          <cell r="Y116">
            <v>0</v>
          </cell>
          <cell r="Z116">
            <v>0</v>
          </cell>
          <cell r="AA116">
            <v>0</v>
          </cell>
          <cell r="AB116">
            <v>631</v>
          </cell>
          <cell r="AC116">
            <v>0</v>
          </cell>
          <cell r="AD116">
            <v>2119.5</v>
          </cell>
          <cell r="AE116">
            <v>2011</v>
          </cell>
          <cell r="AF116">
            <v>11520</v>
          </cell>
          <cell r="AG116">
            <v>0</v>
          </cell>
          <cell r="AH116">
            <v>0</v>
          </cell>
          <cell r="AI116">
            <v>0</v>
          </cell>
        </row>
        <row r="117">
          <cell r="A117" t="str">
            <v>Ulhasnagar I</v>
          </cell>
          <cell r="B117" t="str">
            <v>Ulhasnagar I</v>
          </cell>
          <cell r="C117">
            <v>0</v>
          </cell>
          <cell r="D117">
            <v>0</v>
          </cell>
          <cell r="E117">
            <v>0</v>
          </cell>
          <cell r="F117">
            <v>0</v>
          </cell>
          <cell r="G117">
            <v>1</v>
          </cell>
          <cell r="H117">
            <v>0</v>
          </cell>
          <cell r="I117">
            <v>0</v>
          </cell>
          <cell r="J117">
            <v>13</v>
          </cell>
          <cell r="K117">
            <v>0</v>
          </cell>
          <cell r="L117">
            <v>21</v>
          </cell>
          <cell r="M117">
            <v>0</v>
          </cell>
          <cell r="N117">
            <v>0</v>
          </cell>
          <cell r="O117">
            <v>0</v>
          </cell>
          <cell r="P117">
            <v>10</v>
          </cell>
          <cell r="Q117">
            <v>0</v>
          </cell>
          <cell r="R117">
            <v>0</v>
          </cell>
          <cell r="S117">
            <v>0</v>
          </cell>
          <cell r="T117">
            <v>1</v>
          </cell>
          <cell r="U117">
            <v>0</v>
          </cell>
          <cell r="V117">
            <v>0</v>
          </cell>
          <cell r="W117">
            <v>0</v>
          </cell>
          <cell r="X117">
            <v>0</v>
          </cell>
          <cell r="Y117">
            <v>0</v>
          </cell>
          <cell r="Z117">
            <v>0</v>
          </cell>
          <cell r="AA117">
            <v>0.9</v>
          </cell>
          <cell r="AB117">
            <v>46</v>
          </cell>
          <cell r="AC117">
            <v>0</v>
          </cell>
          <cell r="AD117">
            <v>0</v>
          </cell>
          <cell r="AE117">
            <v>55</v>
          </cell>
          <cell r="AF117">
            <v>23358</v>
          </cell>
          <cell r="AG117">
            <v>120</v>
          </cell>
          <cell r="AH117">
            <v>0</v>
          </cell>
          <cell r="AI117">
            <v>0</v>
          </cell>
        </row>
        <row r="118">
          <cell r="A118" t="str">
            <v>Ulhasnagar II</v>
          </cell>
          <cell r="B118" t="str">
            <v>Ulhasnagar II</v>
          </cell>
          <cell r="C118">
            <v>0</v>
          </cell>
          <cell r="D118">
            <v>0</v>
          </cell>
          <cell r="E118">
            <v>0</v>
          </cell>
          <cell r="F118">
            <v>0</v>
          </cell>
          <cell r="G118">
            <v>0</v>
          </cell>
          <cell r="H118">
            <v>0</v>
          </cell>
          <cell r="I118">
            <v>0</v>
          </cell>
          <cell r="J118">
            <v>17.5</v>
          </cell>
          <cell r="K118">
            <v>0</v>
          </cell>
          <cell r="L118">
            <v>36</v>
          </cell>
          <cell r="M118">
            <v>17</v>
          </cell>
          <cell r="N118">
            <v>0</v>
          </cell>
          <cell r="O118">
            <v>0</v>
          </cell>
          <cell r="P118">
            <v>11.1</v>
          </cell>
          <cell r="Q118">
            <v>0</v>
          </cell>
          <cell r="R118">
            <v>0</v>
          </cell>
          <cell r="S118">
            <v>0</v>
          </cell>
          <cell r="T118">
            <v>8</v>
          </cell>
          <cell r="U118">
            <v>0</v>
          </cell>
          <cell r="V118">
            <v>0</v>
          </cell>
          <cell r="W118">
            <v>2</v>
          </cell>
          <cell r="X118">
            <v>0</v>
          </cell>
          <cell r="Y118">
            <v>0</v>
          </cell>
          <cell r="Z118">
            <v>0</v>
          </cell>
          <cell r="AA118">
            <v>0</v>
          </cell>
          <cell r="AB118">
            <v>0</v>
          </cell>
          <cell r="AC118">
            <v>0</v>
          </cell>
          <cell r="AD118">
            <v>0</v>
          </cell>
          <cell r="AE118">
            <v>0</v>
          </cell>
          <cell r="AF118">
            <v>10320</v>
          </cell>
          <cell r="AG118">
            <v>576</v>
          </cell>
          <cell r="AH118">
            <v>0</v>
          </cell>
          <cell r="AI118">
            <v>0</v>
          </cell>
        </row>
        <row r="119">
          <cell r="A119" t="str">
            <v>Vasai</v>
          </cell>
          <cell r="B119" t="str">
            <v>Vasai</v>
          </cell>
          <cell r="C119">
            <v>0</v>
          </cell>
          <cell r="D119">
            <v>0</v>
          </cell>
          <cell r="E119">
            <v>0</v>
          </cell>
          <cell r="F119">
            <v>0</v>
          </cell>
          <cell r="G119">
            <v>1</v>
          </cell>
          <cell r="H119">
            <v>4</v>
          </cell>
          <cell r="I119">
            <v>0</v>
          </cell>
          <cell r="J119">
            <v>55</v>
          </cell>
          <cell r="K119">
            <v>0</v>
          </cell>
          <cell r="L119">
            <v>123</v>
          </cell>
          <cell r="M119">
            <v>40</v>
          </cell>
          <cell r="N119">
            <v>0</v>
          </cell>
          <cell r="O119">
            <v>0</v>
          </cell>
          <cell r="P119">
            <v>15</v>
          </cell>
          <cell r="Q119">
            <v>0</v>
          </cell>
          <cell r="R119">
            <v>115</v>
          </cell>
          <cell r="S119">
            <v>40</v>
          </cell>
          <cell r="T119">
            <v>0</v>
          </cell>
          <cell r="U119">
            <v>0</v>
          </cell>
          <cell r="V119">
            <v>0</v>
          </cell>
          <cell r="W119">
            <v>77</v>
          </cell>
          <cell r="X119">
            <v>0</v>
          </cell>
          <cell r="Y119">
            <v>0</v>
          </cell>
          <cell r="Z119">
            <v>0</v>
          </cell>
          <cell r="AA119">
            <v>24</v>
          </cell>
          <cell r="AB119">
            <v>55</v>
          </cell>
          <cell r="AC119">
            <v>0</v>
          </cell>
          <cell r="AD119">
            <v>1400</v>
          </cell>
          <cell r="AE119">
            <v>1336</v>
          </cell>
          <cell r="AF119">
            <v>27850</v>
          </cell>
          <cell r="AG119">
            <v>592</v>
          </cell>
          <cell r="AH119">
            <v>0</v>
          </cell>
          <cell r="AI119">
            <v>0</v>
          </cell>
        </row>
        <row r="120">
          <cell r="A120" t="str">
            <v>Vashi</v>
          </cell>
          <cell r="B120" t="str">
            <v>Vashi</v>
          </cell>
          <cell r="C120">
            <v>0</v>
          </cell>
          <cell r="D120">
            <v>2</v>
          </cell>
          <cell r="E120">
            <v>1</v>
          </cell>
          <cell r="F120">
            <v>4</v>
          </cell>
          <cell r="G120">
            <v>0</v>
          </cell>
          <cell r="H120">
            <v>0</v>
          </cell>
          <cell r="I120">
            <v>0</v>
          </cell>
          <cell r="J120">
            <v>42</v>
          </cell>
          <cell r="K120">
            <v>61</v>
          </cell>
          <cell r="L120">
            <v>47</v>
          </cell>
          <cell r="M120">
            <v>28</v>
          </cell>
          <cell r="N120">
            <v>38</v>
          </cell>
          <cell r="O120">
            <v>70</v>
          </cell>
          <cell r="P120">
            <v>34.6</v>
          </cell>
          <cell r="Q120">
            <v>0</v>
          </cell>
          <cell r="R120">
            <v>140</v>
          </cell>
          <cell r="S120">
            <v>9.5</v>
          </cell>
          <cell r="T120">
            <v>9</v>
          </cell>
          <cell r="U120">
            <v>0</v>
          </cell>
          <cell r="V120">
            <v>0</v>
          </cell>
          <cell r="W120">
            <v>26</v>
          </cell>
          <cell r="X120">
            <v>0</v>
          </cell>
          <cell r="Y120">
            <v>0</v>
          </cell>
          <cell r="Z120">
            <v>26.8</v>
          </cell>
          <cell r="AA120">
            <v>73</v>
          </cell>
          <cell r="AB120">
            <v>224</v>
          </cell>
          <cell r="AC120">
            <v>0</v>
          </cell>
          <cell r="AD120">
            <v>798</v>
          </cell>
          <cell r="AE120">
            <v>980</v>
          </cell>
          <cell r="AF120">
            <v>21109</v>
          </cell>
          <cell r="AG120">
            <v>539</v>
          </cell>
          <cell r="AH120">
            <v>80</v>
          </cell>
          <cell r="AI120">
            <v>0</v>
          </cell>
        </row>
        <row r="121">
          <cell r="A121" t="str">
            <v>Virar</v>
          </cell>
          <cell r="B121" t="str">
            <v>Virar</v>
          </cell>
          <cell r="C121">
            <v>0</v>
          </cell>
          <cell r="D121">
            <v>0</v>
          </cell>
          <cell r="E121">
            <v>0</v>
          </cell>
          <cell r="F121">
            <v>0</v>
          </cell>
          <cell r="G121">
            <v>0</v>
          </cell>
          <cell r="H121">
            <v>0</v>
          </cell>
          <cell r="I121">
            <v>0</v>
          </cell>
          <cell r="J121">
            <v>43.11</v>
          </cell>
          <cell r="K121">
            <v>0</v>
          </cell>
          <cell r="L121">
            <v>209</v>
          </cell>
          <cell r="M121">
            <v>62</v>
          </cell>
          <cell r="N121">
            <v>0</v>
          </cell>
          <cell r="O121">
            <v>0</v>
          </cell>
          <cell r="P121">
            <v>80</v>
          </cell>
          <cell r="Q121">
            <v>24</v>
          </cell>
          <cell r="R121">
            <v>198</v>
          </cell>
          <cell r="S121">
            <v>42.15</v>
          </cell>
          <cell r="T121">
            <v>43</v>
          </cell>
          <cell r="U121">
            <v>0</v>
          </cell>
          <cell r="V121">
            <v>0</v>
          </cell>
          <cell r="W121">
            <v>55.35</v>
          </cell>
          <cell r="X121">
            <v>0</v>
          </cell>
          <cell r="Y121">
            <v>0</v>
          </cell>
          <cell r="Z121">
            <v>39.619999999999997</v>
          </cell>
          <cell r="AA121">
            <v>26</v>
          </cell>
          <cell r="AB121">
            <v>0</v>
          </cell>
          <cell r="AC121">
            <v>0</v>
          </cell>
          <cell r="AD121">
            <v>774.6</v>
          </cell>
          <cell r="AE121">
            <v>900</v>
          </cell>
          <cell r="AF121">
            <v>38230</v>
          </cell>
          <cell r="AG121">
            <v>1138</v>
          </cell>
          <cell r="AH121">
            <v>16</v>
          </cell>
          <cell r="AI121">
            <v>0</v>
          </cell>
        </row>
        <row r="122">
          <cell r="A122" t="str">
            <v>Vita</v>
          </cell>
          <cell r="B122" t="str">
            <v>Vita</v>
          </cell>
          <cell r="C122">
            <v>8</v>
          </cell>
          <cell r="D122">
            <v>3</v>
          </cell>
          <cell r="E122">
            <v>6</v>
          </cell>
          <cell r="F122">
            <v>0</v>
          </cell>
          <cell r="G122">
            <v>0</v>
          </cell>
          <cell r="H122">
            <v>1</v>
          </cell>
          <cell r="I122">
            <v>71</v>
          </cell>
          <cell r="J122">
            <v>0</v>
          </cell>
          <cell r="K122">
            <v>329.3</v>
          </cell>
          <cell r="L122">
            <v>0</v>
          </cell>
          <cell r="M122">
            <v>0</v>
          </cell>
          <cell r="N122">
            <v>582</v>
          </cell>
          <cell r="O122">
            <v>164</v>
          </cell>
          <cell r="P122">
            <v>409</v>
          </cell>
          <cell r="Q122">
            <v>58</v>
          </cell>
          <cell r="R122">
            <v>100</v>
          </cell>
          <cell r="S122">
            <v>85</v>
          </cell>
          <cell r="T122">
            <v>58</v>
          </cell>
          <cell r="U122">
            <v>0</v>
          </cell>
          <cell r="V122">
            <v>104</v>
          </cell>
          <cell r="W122">
            <v>0</v>
          </cell>
          <cell r="X122">
            <v>205</v>
          </cell>
          <cell r="Y122">
            <v>0</v>
          </cell>
          <cell r="Z122">
            <v>0</v>
          </cell>
          <cell r="AA122">
            <v>17.2</v>
          </cell>
          <cell r="AB122">
            <v>448</v>
          </cell>
          <cell r="AC122">
            <v>0</v>
          </cell>
          <cell r="AD122">
            <v>1185</v>
          </cell>
          <cell r="AE122">
            <v>1337</v>
          </cell>
          <cell r="AF122">
            <v>16098</v>
          </cell>
          <cell r="AG122">
            <v>0</v>
          </cell>
          <cell r="AH122">
            <v>0</v>
          </cell>
          <cell r="AI122">
            <v>0</v>
          </cell>
        </row>
        <row r="123">
          <cell r="A123" t="str">
            <v>Wagle Estate</v>
          </cell>
          <cell r="B123" t="str">
            <v>Wagle Estate</v>
          </cell>
          <cell r="C123">
            <v>0</v>
          </cell>
          <cell r="D123">
            <v>0</v>
          </cell>
          <cell r="E123">
            <v>0</v>
          </cell>
          <cell r="F123">
            <v>4</v>
          </cell>
          <cell r="G123">
            <v>1</v>
          </cell>
          <cell r="H123">
            <v>0</v>
          </cell>
          <cell r="I123">
            <v>0</v>
          </cell>
          <cell r="J123">
            <v>56.95</v>
          </cell>
          <cell r="K123">
            <v>21.5</v>
          </cell>
          <cell r="L123">
            <v>21</v>
          </cell>
          <cell r="M123">
            <v>40</v>
          </cell>
          <cell r="N123">
            <v>5</v>
          </cell>
          <cell r="O123">
            <v>8</v>
          </cell>
          <cell r="P123">
            <v>57.35</v>
          </cell>
          <cell r="Q123">
            <v>0</v>
          </cell>
          <cell r="R123">
            <v>0</v>
          </cell>
          <cell r="S123">
            <v>0</v>
          </cell>
          <cell r="T123">
            <v>0</v>
          </cell>
          <cell r="U123">
            <v>0</v>
          </cell>
          <cell r="V123">
            <v>0</v>
          </cell>
          <cell r="W123">
            <v>24.5</v>
          </cell>
          <cell r="X123">
            <v>0</v>
          </cell>
          <cell r="Y123">
            <v>0</v>
          </cell>
          <cell r="Z123">
            <v>21.9</v>
          </cell>
          <cell r="AA123">
            <v>26.65</v>
          </cell>
          <cell r="AB123">
            <v>97</v>
          </cell>
          <cell r="AC123">
            <v>0</v>
          </cell>
          <cell r="AD123">
            <v>280</v>
          </cell>
          <cell r="AE123">
            <v>0</v>
          </cell>
          <cell r="AF123">
            <v>35500</v>
          </cell>
          <cell r="AG123">
            <v>105</v>
          </cell>
          <cell r="AH123">
            <v>45</v>
          </cell>
          <cell r="AI123">
            <v>0</v>
          </cell>
        </row>
        <row r="124">
          <cell r="A124" t="str">
            <v>Wai</v>
          </cell>
          <cell r="B124" t="str">
            <v>Wai</v>
          </cell>
          <cell r="C124">
            <v>0</v>
          </cell>
          <cell r="D124">
            <v>0</v>
          </cell>
          <cell r="E124">
            <v>4</v>
          </cell>
          <cell r="F124">
            <v>0</v>
          </cell>
          <cell r="G124">
            <v>0</v>
          </cell>
          <cell r="H124">
            <v>2</v>
          </cell>
          <cell r="I124">
            <v>12</v>
          </cell>
          <cell r="J124">
            <v>193.95</v>
          </cell>
          <cell r="K124">
            <v>6.05</v>
          </cell>
          <cell r="L124">
            <v>246</v>
          </cell>
          <cell r="M124">
            <v>0</v>
          </cell>
          <cell r="N124">
            <v>10</v>
          </cell>
          <cell r="O124">
            <v>0</v>
          </cell>
          <cell r="P124">
            <v>122.03</v>
          </cell>
          <cell r="Q124">
            <v>0</v>
          </cell>
          <cell r="R124">
            <v>25</v>
          </cell>
          <cell r="S124">
            <v>20</v>
          </cell>
          <cell r="T124">
            <v>13</v>
          </cell>
          <cell r="U124">
            <v>0</v>
          </cell>
          <cell r="W124">
            <v>20</v>
          </cell>
          <cell r="X124">
            <v>1.5</v>
          </cell>
          <cell r="Y124">
            <v>195</v>
          </cell>
          <cell r="Z124">
            <v>0</v>
          </cell>
          <cell r="AA124">
            <v>20.9</v>
          </cell>
          <cell r="AB124">
            <v>50</v>
          </cell>
          <cell r="AC124">
            <v>0</v>
          </cell>
          <cell r="AD124">
            <v>838</v>
          </cell>
          <cell r="AE124">
            <v>1048</v>
          </cell>
          <cell r="AF124">
            <v>13039</v>
          </cell>
          <cell r="AG124">
            <v>0</v>
          </cell>
          <cell r="AH124">
            <v>0</v>
          </cell>
          <cell r="AI124">
            <v>0</v>
          </cell>
        </row>
        <row r="125">
          <cell r="A125" t="str">
            <v>Wardha</v>
          </cell>
          <cell r="B125" t="str">
            <v>Wardha</v>
          </cell>
          <cell r="C125">
            <v>5</v>
          </cell>
          <cell r="D125">
            <v>0</v>
          </cell>
          <cell r="E125">
            <v>6</v>
          </cell>
          <cell r="F125">
            <v>0</v>
          </cell>
          <cell r="G125">
            <v>0</v>
          </cell>
          <cell r="H125">
            <v>6</v>
          </cell>
          <cell r="I125">
            <v>64</v>
          </cell>
          <cell r="J125">
            <v>0</v>
          </cell>
          <cell r="K125">
            <v>385</v>
          </cell>
          <cell r="L125">
            <v>0</v>
          </cell>
          <cell r="M125">
            <v>0</v>
          </cell>
          <cell r="N125">
            <v>508</v>
          </cell>
          <cell r="O125">
            <v>0</v>
          </cell>
          <cell r="P125">
            <v>157</v>
          </cell>
          <cell r="Q125">
            <v>17</v>
          </cell>
          <cell r="R125">
            <v>90</v>
          </cell>
          <cell r="S125">
            <v>30</v>
          </cell>
          <cell r="T125">
            <v>0</v>
          </cell>
          <cell r="U125">
            <v>0</v>
          </cell>
          <cell r="V125">
            <v>0</v>
          </cell>
          <cell r="W125">
            <v>0</v>
          </cell>
          <cell r="X125">
            <v>75</v>
          </cell>
          <cell r="Y125">
            <v>0</v>
          </cell>
          <cell r="Z125">
            <v>0</v>
          </cell>
          <cell r="AA125">
            <v>0</v>
          </cell>
          <cell r="AB125">
            <v>82</v>
          </cell>
          <cell r="AC125">
            <v>0</v>
          </cell>
          <cell r="AD125">
            <v>706</v>
          </cell>
          <cell r="AE125">
            <v>200</v>
          </cell>
          <cell r="AF125">
            <v>9312</v>
          </cell>
          <cell r="AG125">
            <v>0</v>
          </cell>
          <cell r="AH125">
            <v>0</v>
          </cell>
          <cell r="AI125">
            <v>0</v>
          </cell>
        </row>
        <row r="126">
          <cell r="A126" t="str">
            <v>Warora</v>
          </cell>
          <cell r="B126" t="str">
            <v>Warora</v>
          </cell>
          <cell r="C126">
            <v>0</v>
          </cell>
          <cell r="D126">
            <v>0</v>
          </cell>
          <cell r="E126">
            <v>1</v>
          </cell>
          <cell r="F126">
            <v>0</v>
          </cell>
          <cell r="G126">
            <v>0</v>
          </cell>
          <cell r="H126">
            <v>2</v>
          </cell>
          <cell r="I126">
            <v>0</v>
          </cell>
          <cell r="J126">
            <v>0</v>
          </cell>
          <cell r="K126">
            <v>423</v>
          </cell>
          <cell r="L126">
            <v>0</v>
          </cell>
          <cell r="M126">
            <v>0</v>
          </cell>
          <cell r="N126">
            <v>259</v>
          </cell>
          <cell r="O126">
            <v>0</v>
          </cell>
          <cell r="P126">
            <v>74.62</v>
          </cell>
          <cell r="Q126">
            <v>50.3</v>
          </cell>
          <cell r="R126">
            <v>100</v>
          </cell>
          <cell r="S126">
            <v>34</v>
          </cell>
          <cell r="T126">
            <v>11</v>
          </cell>
          <cell r="U126">
            <v>0</v>
          </cell>
          <cell r="V126">
            <v>0</v>
          </cell>
          <cell r="W126">
            <v>0</v>
          </cell>
          <cell r="X126">
            <v>184.33</v>
          </cell>
          <cell r="Y126">
            <v>0</v>
          </cell>
          <cell r="Z126">
            <v>0</v>
          </cell>
          <cell r="AA126">
            <v>6</v>
          </cell>
          <cell r="AB126">
            <v>103</v>
          </cell>
          <cell r="AC126">
            <v>0</v>
          </cell>
          <cell r="AD126">
            <v>1404</v>
          </cell>
          <cell r="AE126">
            <v>658</v>
          </cell>
          <cell r="AF126">
            <v>10651</v>
          </cell>
          <cell r="AG126">
            <v>0</v>
          </cell>
          <cell r="AH126">
            <v>0</v>
          </cell>
          <cell r="AI126">
            <v>0</v>
          </cell>
        </row>
        <row r="127">
          <cell r="A127" t="str">
            <v>Washim</v>
          </cell>
          <cell r="B127" t="str">
            <v>Washim</v>
          </cell>
          <cell r="C127">
            <v>7</v>
          </cell>
          <cell r="D127">
            <v>9</v>
          </cell>
          <cell r="E127">
            <v>1</v>
          </cell>
          <cell r="F127">
            <v>0</v>
          </cell>
          <cell r="G127">
            <v>0</v>
          </cell>
          <cell r="H127">
            <v>2</v>
          </cell>
          <cell r="I127">
            <v>68</v>
          </cell>
          <cell r="J127">
            <v>0</v>
          </cell>
          <cell r="K127">
            <v>600</v>
          </cell>
          <cell r="L127">
            <v>0</v>
          </cell>
          <cell r="M127">
            <v>0</v>
          </cell>
          <cell r="N127">
            <v>909</v>
          </cell>
          <cell r="O127">
            <v>0</v>
          </cell>
          <cell r="P127">
            <v>100</v>
          </cell>
          <cell r="Q127">
            <v>0</v>
          </cell>
          <cell r="R127">
            <v>100</v>
          </cell>
          <cell r="S127">
            <v>60</v>
          </cell>
          <cell r="T127">
            <v>16</v>
          </cell>
          <cell r="U127">
            <v>0</v>
          </cell>
          <cell r="V127">
            <v>0</v>
          </cell>
          <cell r="W127">
            <v>0</v>
          </cell>
          <cell r="X127">
            <v>12</v>
          </cell>
          <cell r="Y127">
            <v>0</v>
          </cell>
          <cell r="Z127">
            <v>0</v>
          </cell>
          <cell r="AA127">
            <v>13.4</v>
          </cell>
          <cell r="AB127">
            <v>28</v>
          </cell>
          <cell r="AC127">
            <v>0</v>
          </cell>
          <cell r="AD127">
            <v>1000</v>
          </cell>
          <cell r="AE127">
            <v>540</v>
          </cell>
          <cell r="AF127">
            <v>17517</v>
          </cell>
          <cell r="AG127">
            <v>0</v>
          </cell>
          <cell r="AH127">
            <v>0</v>
          </cell>
          <cell r="AI127">
            <v>0</v>
          </cell>
        </row>
        <row r="128">
          <cell r="A128" t="str">
            <v>Yavatmal</v>
          </cell>
          <cell r="B128" t="str">
            <v>Yavatmal</v>
          </cell>
          <cell r="C128">
            <v>7</v>
          </cell>
          <cell r="D128">
            <v>6</v>
          </cell>
          <cell r="E128">
            <v>1</v>
          </cell>
          <cell r="F128">
            <v>0</v>
          </cell>
          <cell r="G128">
            <v>0</v>
          </cell>
          <cell r="H128">
            <v>14</v>
          </cell>
          <cell r="I128">
            <v>102</v>
          </cell>
          <cell r="J128">
            <v>0</v>
          </cell>
          <cell r="K128">
            <v>360</v>
          </cell>
          <cell r="L128">
            <v>0</v>
          </cell>
          <cell r="M128">
            <v>0</v>
          </cell>
          <cell r="N128">
            <v>502</v>
          </cell>
          <cell r="O128">
            <v>80</v>
          </cell>
          <cell r="P128">
            <v>109</v>
          </cell>
          <cell r="Q128">
            <v>39</v>
          </cell>
          <cell r="R128">
            <v>100</v>
          </cell>
          <cell r="S128">
            <v>70</v>
          </cell>
          <cell r="T128">
            <v>38</v>
          </cell>
          <cell r="U128">
            <v>0</v>
          </cell>
          <cell r="V128">
            <v>41</v>
          </cell>
          <cell r="W128">
            <v>0</v>
          </cell>
          <cell r="X128">
            <v>44</v>
          </cell>
          <cell r="Y128">
            <v>0</v>
          </cell>
          <cell r="Z128">
            <v>0</v>
          </cell>
          <cell r="AA128">
            <v>5.85</v>
          </cell>
          <cell r="AB128">
            <v>40</v>
          </cell>
          <cell r="AC128">
            <v>0</v>
          </cell>
          <cell r="AD128">
            <v>808</v>
          </cell>
          <cell r="AE128">
            <v>850</v>
          </cell>
          <cell r="AF128">
            <v>19675</v>
          </cell>
          <cell r="AG128">
            <v>0</v>
          </cell>
          <cell r="AH128">
            <v>0</v>
          </cell>
          <cell r="AI128">
            <v>0</v>
          </cell>
        </row>
      </sheetData>
      <sheetData sheetId="2"/>
      <sheetData sheetId="3">
        <row r="3">
          <cell r="A3" t="str">
            <v>Achalpur</v>
          </cell>
        </row>
      </sheetData>
      <sheetData sheetId="4">
        <row r="6">
          <cell r="A6" t="str">
            <v>T1</v>
          </cell>
        </row>
      </sheetData>
      <sheetData sheetId="5">
        <row r="7">
          <cell r="E7" t="str">
            <v>Achalpur</v>
          </cell>
        </row>
      </sheetData>
      <sheetData sheetId="6">
        <row r="93">
          <cell r="B93" t="str">
            <v>T26</v>
          </cell>
        </row>
      </sheetData>
      <sheetData sheetId="7">
        <row r="13">
          <cell r="A13" t="str">
            <v>T1</v>
          </cell>
        </row>
      </sheetData>
      <sheetData sheetId="8">
        <row r="10">
          <cell r="B10" t="str">
            <v>Achalpur</v>
          </cell>
        </row>
      </sheetData>
      <sheetData sheetId="9"/>
      <sheetData sheetId="10"/>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4REL"/>
      <sheetName val="EDWise"/>
      <sheetName val="MenuSheet (2)"/>
    </sheetNames>
    <sheetDataSet>
      <sheetData sheetId="0"/>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ec-A"/>
      <sheetName val="Form-A"/>
      <sheetName val="Sec-B"/>
      <sheetName val="Form-B"/>
      <sheetName val="Sec-C"/>
      <sheetName val="Form-C1"/>
      <sheetName val="Form-C2"/>
      <sheetName val="Form-C3"/>
      <sheetName val="Form-C4"/>
      <sheetName val="Form-C5"/>
      <sheetName val="Form-C6"/>
      <sheetName val="Sec-D"/>
      <sheetName val="Form-D2"/>
      <sheetName val="Form-D3"/>
      <sheetName val="Form-D4"/>
      <sheetName val="Form-D5"/>
      <sheetName val="Sec-E"/>
      <sheetName val="Form-E1"/>
      <sheetName val="Form-E2"/>
      <sheetName val="Form-E3"/>
      <sheetName val="Form E4"/>
      <sheetName val="Form-E5"/>
      <sheetName val="Form-E6"/>
      <sheetName val="Form-E7"/>
      <sheetName val="Form-E8"/>
      <sheetName val="Sec-F"/>
      <sheetName val="Form-F1"/>
      <sheetName val="Form-F2"/>
      <sheetName val="Form-F3"/>
      <sheetName val="Form-F4"/>
      <sheetName val="Sheet2"/>
      <sheetName val="Sheet1"/>
      <sheetName val="04REL"/>
      <sheetName val="EDWise"/>
    </sheetNames>
    <sheetDataSet>
      <sheetData sheetId="0"/>
      <sheetData sheetId="1">
        <row r="2">
          <cell r="G2" t="str">
            <v>BR-04-0405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_A"/>
      <sheetName val="Sec-A"/>
      <sheetName val="Form-A"/>
      <sheetName val="Sec-B"/>
      <sheetName val="Form-B"/>
      <sheetName val="Sec-C"/>
      <sheetName val="Form-C1"/>
      <sheetName val="Form-C2"/>
      <sheetName val="Form-C3"/>
      <sheetName val="Form-C4"/>
      <sheetName val="Form-C5"/>
      <sheetName val="Form-C6"/>
      <sheetName val="Sec-D"/>
      <sheetName val="Form-D1"/>
      <sheetName val="Form-D2"/>
      <sheetName val="Form-D3"/>
      <sheetName val="Form-D4"/>
      <sheetName val="Form-D5"/>
      <sheetName val="Sec-E"/>
      <sheetName val="Form-E1"/>
      <sheetName val="Form-E2"/>
      <sheetName val="Form-E3"/>
      <sheetName val="Form E4"/>
      <sheetName val="Form-E5"/>
      <sheetName val="Form-E6"/>
      <sheetName val="Form-E7"/>
      <sheetName val="Form-E8"/>
      <sheetName val="Sec-F"/>
      <sheetName val="Form-F1"/>
      <sheetName val="Form-F2"/>
      <sheetName val="Form-F3"/>
      <sheetName val="Form-F4"/>
      <sheetName val="EDWise"/>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X DATA"/>
      <sheetName val="ESTIMATE"/>
      <sheetName val="Cost Data"/>
    </sheetNames>
    <sheetDataSet>
      <sheetData sheetId="0"/>
      <sheetData sheetId="1" refreshError="1"/>
      <sheetData sheetId="2"/>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 GENERAL"/>
      <sheetName val="PARTA-GENERAL (2)"/>
      <sheetName val="PART A - Balance Sheet"/>
      <sheetName val="PART A - PL"/>
      <sheetName val="PART A - PL(2)"/>
      <sheetName val="PART A - PL(3) - OI"/>
      <sheetName val="PART A - OI"/>
      <sheetName val="PART A - OI(2)"/>
      <sheetName val="PART A - QD(1)"/>
      <sheetName val="PART A - QD(2)"/>
      <sheetName val="PART B - TTI"/>
      <sheetName val="PART C"/>
      <sheetName val="Schedule HP BP"/>
      <sheetName val="Schedule BP(2)"/>
      <sheetName val="Schedule DPM - DOA"/>
      <sheetName val="Schedule DOA - DEP"/>
      <sheetName val="Schedule ESR CG"/>
      <sheetName val="FORMULAE"/>
      <sheetName val="Schedule OS CYLA"/>
      <sheetName val="Schedule BFLA CFL 10A"/>
      <sheetName val="Sch 10 B 80G"/>
      <sheetName val="Schedule 80-IA to 80-IC"/>
      <sheetName val="VIA STTR SPI SI "/>
      <sheetName val="Schedule EI AIR IT"/>
      <sheetName val="TDS1 TDS2 TCS"/>
      <sheetName val="FBT"/>
      <sheetName val="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 I - Execution Review"/>
      <sheetName val="Execution Review"/>
      <sheetName val="Form_A"/>
    </sheetNames>
    <definedNames>
      <definedName name="SHEET8" refersTo="#REF!"/>
    </definedNames>
    <sheetDataSet>
      <sheetData sheetId="0"/>
      <sheetData sheetId="1" refreshError="1"/>
      <sheetData sheetId="2"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FIX DATA"/>
    </sheetNames>
    <sheetDataSet>
      <sheetData sheetId="0">
        <row r="1">
          <cell r="P1">
            <v>0.72</v>
          </cell>
        </row>
      </sheetData>
      <sheetData sheetId="1"/>
      <sheetData sheetId="2"/>
      <sheetData sheetId="3" refreshError="1">
        <row r="1">
          <cell r="P1">
            <v>0.72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UMMERY"/>
      <sheetName val="PART C"/>
    </sheetNames>
    <sheetDataSet>
      <sheetData sheetId="0"/>
      <sheetData sheetId="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General"/>
      <sheetName val="Subsidiary Co Details"/>
      <sheetName val="MD, Dir, Co. secy"/>
      <sheetName val="Beneficial_owners"/>
      <sheetName val="Balance Sheet"/>
      <sheetName val="Profit and Loss"/>
      <sheetName val="Other Info"/>
      <sheetName val="Stock details"/>
      <sheetName val="Part B"/>
      <sheetName val="Part C"/>
      <sheetName val="Sch 1 Bus"/>
      <sheetName val="Sch 2 CG"/>
      <sheetName val="Sch 3 Depr"/>
      <sheetName val="Sch 4 HP"/>
      <sheetName val="Sch 5 OS"/>
      <sheetName val="Sch 6 Setoff"/>
      <sheetName val="Sch 7 Bf Setoff"/>
      <sheetName val="Sch 8 Cf Losses"/>
      <sheetName val="Sch 9 Dedns"/>
      <sheetName val="Sch 10 VIA-Sch 11"/>
      <sheetName val="Sch 12-Sch 13"/>
      <sheetName val="Sch 14 88E-Sch 15 115B"/>
      <sheetName val="Sch 16 Div"/>
      <sheetName val="Sch 17 FB"/>
      <sheetName val="Sch 18 Bank"/>
      <sheetName val="Sch 19, 20 Taxes"/>
      <sheetName val="Sch 21 Div Tax"/>
      <sheetName val="Sch 22, 23 FBT"/>
      <sheetName val="Sch 24 TDS"/>
      <sheetName val="Sch 25 TCS"/>
      <sheetName val="VersionI_CD_Z5_ADVANC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Sheet1"/>
      <sheetName val="Non CPA Rates"/>
      <sheetName val="Line formulas"/>
      <sheetName val="Data base (2)"/>
      <sheetName val="Overheads"/>
      <sheetName val="Comparision of CD Nov 07 Feb 08"/>
      <sheetName val="Rate Comparision Dec 07 July 08"/>
      <sheetName val="Rate Comparision Feb 06 Jul 08"/>
      <sheetName val="SUMMERY"/>
      <sheetName val="04REL"/>
      <sheetName val="Inputs"/>
      <sheetName val="Executive Summary -Thermal"/>
      <sheetName val="TWELVE"/>
      <sheetName val="Stationwise Thermal &amp; Hydel Gen"/>
      <sheetName val="SDVN0903"/>
      <sheetName val="EDWi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NAME OF MATERIAL</v>
          </cell>
          <cell r="C1" t="str">
            <v>UNIT</v>
          </cell>
          <cell r="D1" t="str">
            <v xml:space="preserve">UPDATED </v>
          </cell>
          <cell r="E1" t="str">
            <v>Excise duty</v>
          </cell>
          <cell r="F1" t="str">
            <v xml:space="preserve">RATE  IN  RS. </v>
          </cell>
        </row>
        <row r="2">
          <cell r="D2" t="str">
            <v>Ex-Works</v>
          </cell>
          <cell r="E2" t="str">
            <v>Amount @</v>
          </cell>
          <cell r="F2" t="str">
            <v>(as on 31-05-2008)</v>
          </cell>
        </row>
        <row r="3">
          <cell r="D3" t="str">
            <v>Price</v>
          </cell>
          <cell r="E3" t="str">
            <v>14.42 % in Rs.</v>
          </cell>
        </row>
        <row r="4">
          <cell r="B4" t="str">
            <v>GROUP - XI</v>
          </cell>
        </row>
        <row r="5">
          <cell r="B5" t="str">
            <v>33 kV Pin Insulators with G.I. Pins</v>
          </cell>
          <cell r="C5" t="str">
            <v>No</v>
          </cell>
          <cell r="D5">
            <v>333.82</v>
          </cell>
          <cell r="E5">
            <v>48.136843999999996</v>
          </cell>
          <cell r="F5">
            <v>381.95684399999999</v>
          </cell>
          <cell r="G5">
            <v>0</v>
          </cell>
          <cell r="H5" t="str">
            <v>$</v>
          </cell>
        </row>
        <row r="6">
          <cell r="B6" t="str">
            <v>22 kV Pin Insulators with G.I. Pins</v>
          </cell>
          <cell r="C6" t="str">
            <v>No</v>
          </cell>
          <cell r="D6">
            <v>277.33999999999997</v>
          </cell>
          <cell r="E6">
            <v>39.992427999999997</v>
          </cell>
          <cell r="F6">
            <v>317.33242799999999</v>
          </cell>
          <cell r="G6">
            <v>0</v>
          </cell>
          <cell r="H6" t="str">
            <v>$</v>
          </cell>
        </row>
        <row r="7">
          <cell r="B7" t="str">
            <v>11 kV Pin Insulators with G.I. Pins</v>
          </cell>
          <cell r="C7" t="str">
            <v>No</v>
          </cell>
          <cell r="D7">
            <v>72.36</v>
          </cell>
          <cell r="E7">
            <v>10.434312</v>
          </cell>
          <cell r="F7">
            <v>82.794312000000005</v>
          </cell>
          <cell r="G7">
            <v>0</v>
          </cell>
          <cell r="H7" t="str">
            <v>$</v>
          </cell>
        </row>
        <row r="8">
          <cell r="B8" t="str">
            <v>Antifog type Disc.Insulators 7000 Kg.for highly polluted area</v>
          </cell>
          <cell r="C8" t="str">
            <v>Nos</v>
          </cell>
          <cell r="D8">
            <v>493.46199999999999</v>
          </cell>
          <cell r="E8">
            <v>71.1572204</v>
          </cell>
          <cell r="F8">
            <v>564.61922040000002</v>
          </cell>
          <cell r="G8">
            <v>0</v>
          </cell>
          <cell r="H8" t="str">
            <v>$</v>
          </cell>
        </row>
        <row r="9">
          <cell r="B9" t="str">
            <v>Disc Insulator 11 KV 7000 KG.</v>
          </cell>
          <cell r="C9" t="str">
            <v>Nos</v>
          </cell>
          <cell r="D9">
            <v>227.11</v>
          </cell>
          <cell r="E9">
            <v>32.749262000000002</v>
          </cell>
          <cell r="F9">
            <v>259.859262</v>
          </cell>
          <cell r="G9">
            <v>0</v>
          </cell>
          <cell r="H9" t="str">
            <v>$</v>
          </cell>
        </row>
        <row r="10">
          <cell r="B10" t="str">
            <v>Disc Insulator 11 KV 4500 KG.</v>
          </cell>
          <cell r="C10" t="str">
            <v>Nos</v>
          </cell>
          <cell r="D10">
            <v>193</v>
          </cell>
          <cell r="E10">
            <v>27.8306</v>
          </cell>
          <cell r="F10">
            <v>220.8306</v>
          </cell>
          <cell r="G10">
            <v>0</v>
          </cell>
          <cell r="H10" t="str">
            <v>$</v>
          </cell>
        </row>
        <row r="11">
          <cell r="B11" t="str">
            <v>L.T.Shackle Insulator</v>
          </cell>
          <cell r="C11" t="str">
            <v>Nos</v>
          </cell>
          <cell r="D11" t="str">
            <v>-</v>
          </cell>
          <cell r="E11">
            <v>0</v>
          </cell>
          <cell r="F11">
            <v>6.6120000000000001</v>
          </cell>
          <cell r="G11">
            <v>0</v>
          </cell>
          <cell r="H11" t="str">
            <v>$</v>
          </cell>
        </row>
        <row r="12">
          <cell r="B12" t="str">
            <v>L.T.Shackle hardware</v>
          </cell>
          <cell r="C12" t="str">
            <v>Pair</v>
          </cell>
          <cell r="D12">
            <v>22.02</v>
          </cell>
          <cell r="E12">
            <v>3.175284</v>
          </cell>
          <cell r="F12">
            <v>25.195284000000001</v>
          </cell>
          <cell r="G12">
            <v>0</v>
          </cell>
          <cell r="H12" t="str">
            <v>$</v>
          </cell>
        </row>
        <row r="13">
          <cell r="B13" t="str">
            <v>Stay Insulators</v>
          </cell>
          <cell r="C13" t="str">
            <v>No</v>
          </cell>
          <cell r="D13" t="str">
            <v>-</v>
          </cell>
          <cell r="E13">
            <v>0</v>
          </cell>
          <cell r="F13">
            <v>4.63</v>
          </cell>
          <cell r="G13">
            <v>0</v>
          </cell>
          <cell r="H13" t="str">
            <v>$</v>
          </cell>
        </row>
        <row r="14">
          <cell r="B14" t="str">
            <v>H.T.Stay Set</v>
          </cell>
          <cell r="C14" t="str">
            <v>Set</v>
          </cell>
          <cell r="D14">
            <v>453.27</v>
          </cell>
          <cell r="E14">
            <v>65.361533999999992</v>
          </cell>
          <cell r="F14">
            <v>518.63153399999999</v>
          </cell>
          <cell r="G14">
            <v>0</v>
          </cell>
          <cell r="H14" t="str">
            <v>$</v>
          </cell>
        </row>
        <row r="15">
          <cell r="B15" t="str">
            <v>L.T. Stay sets</v>
          </cell>
          <cell r="C15" t="str">
            <v>Set</v>
          </cell>
          <cell r="D15">
            <v>427.96</v>
          </cell>
          <cell r="E15">
            <v>61.711831999999994</v>
          </cell>
          <cell r="F15">
            <v>489.67183199999999</v>
          </cell>
          <cell r="G15">
            <v>0</v>
          </cell>
          <cell r="H15" t="str">
            <v>$</v>
          </cell>
        </row>
        <row r="16">
          <cell r="B16" t="str">
            <v>Earthing Sets H.T</v>
          </cell>
          <cell r="C16" t="str">
            <v>Set</v>
          </cell>
          <cell r="D16">
            <v>207.29</v>
          </cell>
          <cell r="E16">
            <v>29.891217999999999</v>
          </cell>
          <cell r="F16">
            <v>237.181218</v>
          </cell>
          <cell r="G16">
            <v>0</v>
          </cell>
          <cell r="H16" t="str">
            <v>$</v>
          </cell>
        </row>
        <row r="17">
          <cell r="B17" t="str">
            <v>Earthing Sets L.T.</v>
          </cell>
          <cell r="C17" t="str">
            <v>Set</v>
          </cell>
          <cell r="D17">
            <v>100.44</v>
          </cell>
          <cell r="E17">
            <v>14.483447999999999</v>
          </cell>
          <cell r="F17">
            <v>114.92344799999999</v>
          </cell>
          <cell r="G17">
            <v>0</v>
          </cell>
          <cell r="H17" t="str">
            <v>$</v>
          </cell>
        </row>
        <row r="18">
          <cell r="B18" t="str">
            <v>W.P.Wire 10 mm2 T/C 1100 V Grade</v>
          </cell>
          <cell r="C18" t="str">
            <v>Coil</v>
          </cell>
          <cell r="D18">
            <v>1632.4485</v>
          </cell>
          <cell r="E18">
            <v>235.39907369999997</v>
          </cell>
          <cell r="F18">
            <v>1867.8475736999999</v>
          </cell>
          <cell r="G18">
            <v>0</v>
          </cell>
          <cell r="H18" t="str">
            <v>$</v>
          </cell>
        </row>
        <row r="19">
          <cell r="B19" t="str">
            <v>do-         4 mm2 T/C 1100 V Grade</v>
          </cell>
          <cell r="C19" t="str">
            <v>Coil</v>
          </cell>
          <cell r="D19">
            <v>786.15440000000001</v>
          </cell>
          <cell r="E19">
            <v>113.36346447999999</v>
          </cell>
          <cell r="F19">
            <v>899.51786447999996</v>
          </cell>
          <cell r="G19">
            <v>0</v>
          </cell>
          <cell r="H19" t="str">
            <v>$</v>
          </cell>
        </row>
        <row r="20">
          <cell r="B20" t="str">
            <v>do-       2.5 mm2 T/C 1100 V Grade</v>
          </cell>
          <cell r="C20" t="str">
            <v>Coil</v>
          </cell>
          <cell r="D20">
            <v>491.05279999999999</v>
          </cell>
          <cell r="E20">
            <v>70.809813759999997</v>
          </cell>
          <cell r="F20">
            <v>561.86261375999993</v>
          </cell>
          <cell r="G20">
            <v>0</v>
          </cell>
          <cell r="H20" t="str">
            <v>$</v>
          </cell>
        </row>
        <row r="21">
          <cell r="B21" t="str">
            <v>do-       1.5 mm2 T/C 1100 V Grade</v>
          </cell>
          <cell r="C21" t="str">
            <v>Coil</v>
          </cell>
          <cell r="D21">
            <v>412.97660000000002</v>
          </cell>
          <cell r="E21">
            <v>59.551225719999998</v>
          </cell>
          <cell r="F21">
            <v>472.52782572000001</v>
          </cell>
          <cell r="G21">
            <v>0</v>
          </cell>
          <cell r="H21" t="str">
            <v>$</v>
          </cell>
        </row>
        <row r="22">
          <cell r="B22" t="str">
            <v>L.T. PVC armoured cable 3 1/2 C 50 sq.mm.</v>
          </cell>
          <cell r="C22" t="str">
            <v>RMT</v>
          </cell>
          <cell r="D22">
            <v>149.31578200000001</v>
          </cell>
          <cell r="E22">
            <v>21.531335764400001</v>
          </cell>
          <cell r="F22">
            <v>170.84711776440002</v>
          </cell>
          <cell r="G22">
            <v>0</v>
          </cell>
          <cell r="H22" t="str">
            <v>$</v>
          </cell>
        </row>
        <row r="23">
          <cell r="B23" t="str">
            <v>L.T. PVC armoured cable 3 1/2 C 35 sq.mm.</v>
          </cell>
          <cell r="C23" t="str">
            <v>RMT</v>
          </cell>
          <cell r="D23">
            <v>111.76893</v>
          </cell>
          <cell r="E23">
            <v>16.117079705999998</v>
          </cell>
          <cell r="F23">
            <v>127.886009706</v>
          </cell>
          <cell r="G23">
            <v>0</v>
          </cell>
          <cell r="H23" t="str">
            <v>$</v>
          </cell>
        </row>
        <row r="24">
          <cell r="B24" t="str">
            <v>L.T.PVC Armoured cable 4core 16sq.mm.</v>
          </cell>
          <cell r="C24" t="str">
            <v>RMT</v>
          </cell>
          <cell r="D24">
            <v>77.141301999999996</v>
          </cell>
          <cell r="E24">
            <v>11.123775748399998</v>
          </cell>
          <cell r="F24">
            <v>88.265077748399989</v>
          </cell>
          <cell r="G24">
            <v>0</v>
          </cell>
          <cell r="H24" t="str">
            <v>$</v>
          </cell>
        </row>
        <row r="25">
          <cell r="B25" t="str">
            <v>L.T. PVC armoured cable 2/C 16 Sq.mm</v>
          </cell>
          <cell r="C25" t="str">
            <v>RMT</v>
          </cell>
          <cell r="D25">
            <v>49.473004000000003</v>
          </cell>
          <cell r="E25">
            <v>7.1340071768</v>
          </cell>
          <cell r="F25">
            <v>56.6070111768</v>
          </cell>
          <cell r="G25">
            <v>0</v>
          </cell>
          <cell r="H25" t="str">
            <v>$</v>
          </cell>
        </row>
        <row r="26">
          <cell r="B26" t="str">
            <v>L.T. XLPE cable 3.5 Core 300 mm2</v>
          </cell>
          <cell r="C26" t="str">
            <v>RMT</v>
          </cell>
          <cell r="D26">
            <v>604.79975200000001</v>
          </cell>
          <cell r="E26">
            <v>87.212124238399994</v>
          </cell>
          <cell r="F26">
            <v>692.01187623839996</v>
          </cell>
          <cell r="G26" t="str">
            <v/>
          </cell>
          <cell r="H26" t="str">
            <v>$</v>
          </cell>
        </row>
        <row r="27">
          <cell r="B27" t="str">
            <v>L.T. XLPE cable 3.5 Core 240 mm2</v>
          </cell>
          <cell r="C27" t="str">
            <v>RMT</v>
          </cell>
          <cell r="D27">
            <v>491.979624</v>
          </cell>
          <cell r="E27">
            <v>70.943461780799993</v>
          </cell>
          <cell r="F27">
            <v>562.92308578079997</v>
          </cell>
          <cell r="G27">
            <v>0</v>
          </cell>
          <cell r="H27" t="str">
            <v>$</v>
          </cell>
        </row>
        <row r="28">
          <cell r="B28" t="str">
            <v>L.T. XLPE Armoured cable185 sq.mm.</v>
          </cell>
          <cell r="C28" t="str">
            <v>RMT</v>
          </cell>
          <cell r="D28">
            <v>389.73898400000002</v>
          </cell>
          <cell r="E28">
            <v>56.200361492799999</v>
          </cell>
          <cell r="F28">
            <v>445.93934549280004</v>
          </cell>
          <cell r="G28">
            <v>0</v>
          </cell>
          <cell r="H28" t="str">
            <v>$</v>
          </cell>
        </row>
        <row r="29">
          <cell r="B29" t="str">
            <v>L.T.XLPE Armoured cable120 sq.mm.</v>
          </cell>
          <cell r="C29" t="str">
            <v>RMT</v>
          </cell>
          <cell r="D29">
            <v>265.10682400000002</v>
          </cell>
          <cell r="E29">
            <v>38.228404020799999</v>
          </cell>
          <cell r="F29">
            <v>303.3352280208</v>
          </cell>
          <cell r="G29">
            <v>0</v>
          </cell>
          <cell r="H29" t="str">
            <v>$</v>
          </cell>
        </row>
        <row r="30">
          <cell r="B30" t="str">
            <v>L.T.XLPE Armoured cable70 sq.mm.</v>
          </cell>
          <cell r="C30" t="str">
            <v>RMT</v>
          </cell>
          <cell r="D30">
            <v>160.45592800000003</v>
          </cell>
          <cell r="E30">
            <v>23.137744817600002</v>
          </cell>
          <cell r="F30">
            <v>183.59367281760004</v>
          </cell>
          <cell r="G30">
            <v>0</v>
          </cell>
          <cell r="H30" t="str">
            <v>$</v>
          </cell>
        </row>
        <row r="31">
          <cell r="B31" t="str">
            <v>L.T.Aerial bunched cable(3x120)</v>
          </cell>
          <cell r="C31" t="str">
            <v>RMT</v>
          </cell>
          <cell r="D31">
            <v>229.22872799999999</v>
          </cell>
          <cell r="E31">
            <v>33.054782577599994</v>
          </cell>
          <cell r="F31">
            <v>262.2835105776</v>
          </cell>
          <cell r="G31">
            <v>0</v>
          </cell>
          <cell r="H31" t="str">
            <v>$</v>
          </cell>
        </row>
        <row r="32">
          <cell r="B32" t="str">
            <v>L.T.Aerial bunched cable(3x70)</v>
          </cell>
          <cell r="C32" t="str">
            <v>RMT</v>
          </cell>
          <cell r="D32">
            <v>146.90985599999999</v>
          </cell>
          <cell r="E32">
            <v>21.184401235199999</v>
          </cell>
          <cell r="F32">
            <v>168.09425723519999</v>
          </cell>
          <cell r="G32">
            <v>0</v>
          </cell>
          <cell r="H32" t="str">
            <v>$</v>
          </cell>
        </row>
        <row r="33">
          <cell r="B33" t="str">
            <v>L.T.Aerial bunched cable(3x50)</v>
          </cell>
          <cell r="C33" t="str">
            <v>RMT</v>
          </cell>
          <cell r="D33">
            <v>109.043792</v>
          </cell>
          <cell r="E33">
            <v>15.724114806399999</v>
          </cell>
          <cell r="F33">
            <v>124.76790680639999</v>
          </cell>
          <cell r="G33">
            <v>0</v>
          </cell>
          <cell r="H33" t="str">
            <v>$</v>
          </cell>
        </row>
        <row r="34">
          <cell r="B34" t="str">
            <v>XLPE Cable 33 KV, 3 C / 300 mm sq.</v>
          </cell>
          <cell r="C34" t="str">
            <v>RMT</v>
          </cell>
          <cell r="D34">
            <v>1759.33844</v>
          </cell>
          <cell r="E34">
            <v>253.69660304799999</v>
          </cell>
          <cell r="F34">
            <v>2013.035043048</v>
          </cell>
          <cell r="G34">
            <v>0</v>
          </cell>
          <cell r="H34" t="str">
            <v>$</v>
          </cell>
        </row>
        <row r="35">
          <cell r="B35" t="str">
            <v>XLPE Cable 22 KV, 3 C / 300 mm sq.</v>
          </cell>
          <cell r="C35" t="str">
            <v>RMT</v>
          </cell>
          <cell r="D35">
            <v>1367.33844</v>
          </cell>
          <cell r="E35">
            <v>197.17020304799999</v>
          </cell>
          <cell r="F35">
            <v>1564.5086430480001</v>
          </cell>
          <cell r="G35">
            <v>0</v>
          </cell>
          <cell r="H35" t="str">
            <v>$</v>
          </cell>
        </row>
        <row r="36">
          <cell r="B36" t="str">
            <v>XLPE Cable 22 KV, 3 C / 240 mm sq.</v>
          </cell>
          <cell r="C36" t="str">
            <v>RMT</v>
          </cell>
          <cell r="D36">
            <v>1266.438856</v>
          </cell>
          <cell r="E36">
            <v>182.62048303519998</v>
          </cell>
          <cell r="F36">
            <v>1449.0593390352001</v>
          </cell>
          <cell r="G36">
            <v>0</v>
          </cell>
          <cell r="H36" t="str">
            <v>$</v>
          </cell>
        </row>
        <row r="37">
          <cell r="B37" t="str">
            <v>XLPE Cable 22 KV, 3 C / 95 mm sq.</v>
          </cell>
          <cell r="C37" t="str">
            <v>RMT</v>
          </cell>
          <cell r="D37">
            <v>767.90962400000001</v>
          </cell>
          <cell r="E37">
            <v>110.7325677808</v>
          </cell>
          <cell r="F37">
            <v>878.64219178079998</v>
          </cell>
          <cell r="G37">
            <v>0</v>
          </cell>
          <cell r="H37" t="str">
            <v>$</v>
          </cell>
        </row>
        <row r="38">
          <cell r="B38" t="str">
            <v>XLPE Cable 11 kV 3C 400 sq.mm.</v>
          </cell>
          <cell r="C38" t="str">
            <v>RMT</v>
          </cell>
          <cell r="D38">
            <v>1409.9574560000001</v>
          </cell>
          <cell r="E38">
            <v>203.31586515520002</v>
          </cell>
          <cell r="F38">
            <v>1613.2733211552002</v>
          </cell>
          <cell r="G38">
            <v>0</v>
          </cell>
          <cell r="H38" t="str">
            <v>$</v>
          </cell>
        </row>
        <row r="39">
          <cell r="B39" t="str">
            <v>XLPE Cable 11 KV, 3 C / 300 mm sq.</v>
          </cell>
          <cell r="C39" t="str">
            <v>RMT</v>
          </cell>
          <cell r="D39">
            <v>1141.33844</v>
          </cell>
          <cell r="E39">
            <v>164.58100304799999</v>
          </cell>
          <cell r="F39">
            <v>1305.9194430479999</v>
          </cell>
          <cell r="G39">
            <v>0</v>
          </cell>
          <cell r="H39" t="str">
            <v>$</v>
          </cell>
        </row>
        <row r="40">
          <cell r="B40" t="str">
            <v>XLPE Cable 11 KV, 3 C / 240 mm sq.</v>
          </cell>
          <cell r="C40" t="str">
            <v>RMT</v>
          </cell>
          <cell r="D40">
            <v>957.43885599999999</v>
          </cell>
          <cell r="E40">
            <v>138.0626830352</v>
          </cell>
          <cell r="F40">
            <v>1095.5015390352</v>
          </cell>
          <cell r="G40">
            <v>0</v>
          </cell>
          <cell r="H40" t="str">
            <v>$</v>
          </cell>
        </row>
        <row r="41">
          <cell r="B41" t="str">
            <v>XLPE Cable 11 KV, 3 C / 185 mm sq.</v>
          </cell>
          <cell r="C41" t="str">
            <v>RMT</v>
          </cell>
          <cell r="D41">
            <v>829.68812000000003</v>
          </cell>
          <cell r="E41">
            <v>119.641026904</v>
          </cell>
          <cell r="F41">
            <v>949.32914690400003</v>
          </cell>
          <cell r="G41">
            <v>0</v>
          </cell>
          <cell r="H41" t="str">
            <v>$</v>
          </cell>
        </row>
        <row r="42">
          <cell r="B42" t="str">
            <v>XLPE Cable 11 KV, 3 C / 95 mm sq.</v>
          </cell>
          <cell r="C42" t="str">
            <v>RMT</v>
          </cell>
          <cell r="D42">
            <v>535.90962400000001</v>
          </cell>
          <cell r="E42">
            <v>77.278167780800004</v>
          </cell>
          <cell r="F42">
            <v>613.18779178080001</v>
          </cell>
          <cell r="G42" t="str">
            <v/>
          </cell>
          <cell r="H42" t="str">
            <v>$</v>
          </cell>
        </row>
        <row r="43">
          <cell r="B43" t="str">
            <v>XLPE Cable 11 kV 3C 50 sq.mm.</v>
          </cell>
          <cell r="C43" t="str">
            <v>RMT</v>
          </cell>
          <cell r="D43">
            <v>417.45303999999999</v>
          </cell>
          <cell r="E43">
            <v>60.196728367999995</v>
          </cell>
          <cell r="F43">
            <v>477.64976836799997</v>
          </cell>
          <cell r="G43">
            <v>0</v>
          </cell>
          <cell r="H43" t="str">
            <v>$</v>
          </cell>
        </row>
        <row r="44">
          <cell r="B44" t="str">
            <v>XLPE Cable 11 kV 3C 35 sq.mm.</v>
          </cell>
          <cell r="C44" t="str">
            <v>RMT</v>
          </cell>
          <cell r="D44">
            <v>352.07028800000001</v>
          </cell>
          <cell r="E44">
            <v>50.768535529600001</v>
          </cell>
          <cell r="F44">
            <v>402.83882352960001</v>
          </cell>
          <cell r="G44">
            <v>0</v>
          </cell>
          <cell r="H44" t="str">
            <v>$</v>
          </cell>
        </row>
        <row r="45">
          <cell r="B45" t="str">
            <v>Armoured Copper control cable 7Cx2.5 sq.mm.</v>
          </cell>
          <cell r="C45" t="str">
            <v>RMT</v>
          </cell>
          <cell r="D45">
            <v>107.15008</v>
          </cell>
          <cell r="E45">
            <v>15.451041536</v>
          </cell>
          <cell r="F45">
            <v>122.60112153600001</v>
          </cell>
          <cell r="G45">
            <v>0</v>
          </cell>
          <cell r="H45" t="str">
            <v>$</v>
          </cell>
        </row>
        <row r="46">
          <cell r="B46" t="str">
            <v>Armoured Copper control cable 2Cx2.5 sq.mm.</v>
          </cell>
          <cell r="C46" t="str">
            <v>RMT</v>
          </cell>
          <cell r="D46">
            <v>52.089839999999995</v>
          </cell>
          <cell r="E46">
            <v>7.5113549279999994</v>
          </cell>
          <cell r="F46">
            <v>59.601194927999998</v>
          </cell>
          <cell r="G46">
            <v>0</v>
          </cell>
          <cell r="H46" t="str">
            <v>$</v>
          </cell>
        </row>
        <row r="47">
          <cell r="B47" t="str">
            <v>19 C X 2.5 sq mm  Copper Cable</v>
          </cell>
          <cell r="C47" t="str">
            <v>RMT</v>
          </cell>
          <cell r="D47">
            <v>255.63</v>
          </cell>
          <cell r="E47">
            <v>36.861846</v>
          </cell>
          <cell r="F47">
            <v>292.49184600000001</v>
          </cell>
          <cell r="G47">
            <v>0</v>
          </cell>
          <cell r="H47" t="str">
            <v>$</v>
          </cell>
        </row>
        <row r="48">
          <cell r="B48" t="str">
            <v>12 C X 2.5 sq mm  Copper Cable</v>
          </cell>
          <cell r="C48" t="str">
            <v>RMT</v>
          </cell>
          <cell r="D48">
            <v>142.38903999999999</v>
          </cell>
          <cell r="E48">
            <v>20.532499567999999</v>
          </cell>
          <cell r="F48">
            <v>162.92153956799999</v>
          </cell>
          <cell r="G48">
            <v>0</v>
          </cell>
          <cell r="H48" t="str">
            <v>$</v>
          </cell>
        </row>
        <row r="49">
          <cell r="B49" t="str">
            <v>Un-Armoured Copper control cable 7Cx2.5 sq.mm.</v>
          </cell>
          <cell r="C49" t="str">
            <v>RMT</v>
          </cell>
          <cell r="D49">
            <v>89.095079999999996</v>
          </cell>
          <cell r="E49">
            <v>12.847510536</v>
          </cell>
          <cell r="F49">
            <v>101.942590536</v>
          </cell>
          <cell r="G49">
            <v>0</v>
          </cell>
          <cell r="H49" t="str">
            <v>$</v>
          </cell>
        </row>
        <row r="50">
          <cell r="B50" t="str">
            <v>4 C X 2.5 sq mm  Copper Cable</v>
          </cell>
          <cell r="C50" t="str">
            <v>RMT</v>
          </cell>
          <cell r="D50">
            <v>58.332180000000001</v>
          </cell>
          <cell r="E50">
            <v>8.4115003559999995</v>
          </cell>
          <cell r="F50">
            <v>66.743680355999999</v>
          </cell>
          <cell r="G50">
            <v>0</v>
          </cell>
          <cell r="H50" t="str">
            <v>$</v>
          </cell>
        </row>
        <row r="51">
          <cell r="B51" t="str">
            <v>2 C X 2.5 sq mm  Copper Cable</v>
          </cell>
          <cell r="C51" t="str">
            <v>RMT</v>
          </cell>
          <cell r="D51">
            <v>34.844839999999998</v>
          </cell>
          <cell r="E51">
            <v>5.0246259279999999</v>
          </cell>
          <cell r="F51">
            <v>39.869465927999997</v>
          </cell>
          <cell r="G51">
            <v>0</v>
          </cell>
          <cell r="H51" t="str">
            <v>$</v>
          </cell>
        </row>
        <row r="52">
          <cell r="B52" t="str">
            <v>L.T. PVC armoured cable 2/C 50 Sq.mm</v>
          </cell>
          <cell r="C52" t="str">
            <v>KM</v>
          </cell>
          <cell r="D52">
            <v>86338.009000000005</v>
          </cell>
          <cell r="E52">
            <v>12449.940897800001</v>
          </cell>
          <cell r="F52">
            <v>98787.949897800005</v>
          </cell>
          <cell r="G52">
            <v>0</v>
          </cell>
          <cell r="H52" t="str">
            <v>$</v>
          </cell>
        </row>
        <row r="53">
          <cell r="B53" t="str">
            <v>R.S. service connection pipe 25 mm dia</v>
          </cell>
          <cell r="C53" t="str">
            <v>Mtr</v>
          </cell>
          <cell r="D53">
            <v>0</v>
          </cell>
          <cell r="E53">
            <v>0</v>
          </cell>
          <cell r="F53">
            <v>0</v>
          </cell>
          <cell r="G53" t="str">
            <v>**</v>
          </cell>
          <cell r="H53" t="str">
            <v>$</v>
          </cell>
        </row>
        <row r="54">
          <cell r="B54" t="str">
            <v>R.S. service connection pipe 20 mm dia</v>
          </cell>
          <cell r="C54" t="str">
            <v>Mtr.</v>
          </cell>
          <cell r="D54">
            <v>0</v>
          </cell>
          <cell r="E54">
            <v>0</v>
          </cell>
          <cell r="F54">
            <v>0</v>
          </cell>
          <cell r="G54" t="str">
            <v>**</v>
          </cell>
          <cell r="H54" t="str">
            <v>$</v>
          </cell>
        </row>
        <row r="55">
          <cell r="B55" t="str">
            <v>33 KV Pin Insulators{CD 840mm]</v>
          </cell>
          <cell r="C55" t="str">
            <v>No.</v>
          </cell>
          <cell r="D55">
            <v>355.21100000000001</v>
          </cell>
          <cell r="E55">
            <v>51.221426200000003</v>
          </cell>
          <cell r="F55">
            <v>406.43242620000001</v>
          </cell>
          <cell r="G55">
            <v>0</v>
          </cell>
          <cell r="H55" t="str">
            <v>$</v>
          </cell>
        </row>
        <row r="57">
          <cell r="B57" t="str">
            <v>Material Description</v>
          </cell>
          <cell r="C57" t="str">
            <v>Unit</v>
          </cell>
          <cell r="D57" t="str">
            <v>Ex-works</v>
          </cell>
          <cell r="E57" t="str">
            <v>Excise</v>
          </cell>
          <cell r="F57" t="str">
            <v>Total Rate per unit As on Jul 08</v>
          </cell>
        </row>
        <row r="58">
          <cell r="B58" t="str">
            <v xml:space="preserve">S.P.Static Meter 5-30 A with LCD display with Box   </v>
          </cell>
          <cell r="C58" t="str">
            <v>No.</v>
          </cell>
          <cell r="D58">
            <v>632.46</v>
          </cell>
          <cell r="E58">
            <v>91.200732000000002</v>
          </cell>
          <cell r="F58">
            <v>723.66073200000005</v>
          </cell>
          <cell r="G58">
            <v>0</v>
          </cell>
          <cell r="H58" t="str">
            <v>$</v>
          </cell>
        </row>
        <row r="59">
          <cell r="B59" t="str">
            <v>S.P.Static Meter 5-30 A With LCD Display without Box</v>
          </cell>
          <cell r="C59" t="str">
            <v>No.</v>
          </cell>
          <cell r="D59">
            <v>537.64</v>
          </cell>
          <cell r="E59">
            <v>77.527687999999998</v>
          </cell>
          <cell r="F59">
            <v>615.167688</v>
          </cell>
          <cell r="G59">
            <v>0</v>
          </cell>
          <cell r="H59" t="str">
            <v>$</v>
          </cell>
        </row>
        <row r="60">
          <cell r="B60" t="str">
            <v>S.P.Static Meter 10-60 A with LCD Display with Box</v>
          </cell>
          <cell r="C60" t="str">
            <v>No.</v>
          </cell>
          <cell r="D60">
            <v>942.83</v>
          </cell>
          <cell r="E60">
            <v>0</v>
          </cell>
          <cell r="F60">
            <v>942.83</v>
          </cell>
          <cell r="G60">
            <v>0</v>
          </cell>
          <cell r="H60" t="str">
            <v>$</v>
          </cell>
        </row>
        <row r="61">
          <cell r="B61" t="str">
            <v xml:space="preserve">T.P.Meter 10-40 A Static type with KWH &amp; KVAMD </v>
          </cell>
          <cell r="C61" t="str">
            <v>No.</v>
          </cell>
          <cell r="D61">
            <v>2136.63</v>
          </cell>
          <cell r="E61">
            <v>0</v>
          </cell>
          <cell r="F61">
            <v>2136.63</v>
          </cell>
          <cell r="G61">
            <v>0</v>
          </cell>
          <cell r="H61" t="str">
            <v>$</v>
          </cell>
        </row>
        <row r="62">
          <cell r="B62" t="str">
            <v>C.T.Op Metering Unit of 50/5A rating with electronic type meter, cabinet etc.</v>
          </cell>
          <cell r="C62" t="str">
            <v>Set</v>
          </cell>
          <cell r="D62">
            <v>22610</v>
          </cell>
          <cell r="E62">
            <v>3260.3620000000001</v>
          </cell>
          <cell r="F62">
            <v>25870.362000000001</v>
          </cell>
          <cell r="G62">
            <v>0</v>
          </cell>
          <cell r="H62" t="str">
            <v>$</v>
          </cell>
        </row>
        <row r="63">
          <cell r="B63" t="str">
            <v>C.T.Op Metering Unit of 100/5A rating with electronic type meter, cabinet etc.</v>
          </cell>
          <cell r="C63" t="str">
            <v>Set</v>
          </cell>
          <cell r="D63">
            <v>22665.72</v>
          </cell>
          <cell r="E63">
            <v>3268.3968239999999</v>
          </cell>
          <cell r="F63">
            <v>25934.116824000001</v>
          </cell>
          <cell r="G63">
            <v>0</v>
          </cell>
          <cell r="H63" t="str">
            <v>$</v>
          </cell>
        </row>
        <row r="64">
          <cell r="B64" t="str">
            <v>C.T.Operated Electronic Meter 50/5A with Communication Port RS-232.</v>
          </cell>
          <cell r="C64" t="str">
            <v>No</v>
          </cell>
          <cell r="D64">
            <v>3822.22</v>
          </cell>
          <cell r="E64">
            <v>551.1641239999999</v>
          </cell>
          <cell r="F64">
            <v>4373.3841240000002</v>
          </cell>
          <cell r="G64">
            <v>0</v>
          </cell>
          <cell r="H64" t="str">
            <v>$</v>
          </cell>
        </row>
        <row r="65">
          <cell r="B65" t="str">
            <v>C.T.Operated Electronic Meter 100/5A with Communication Port RS-232.</v>
          </cell>
          <cell r="C65" t="str">
            <v>No.</v>
          </cell>
          <cell r="D65">
            <v>3690</v>
          </cell>
          <cell r="E65">
            <v>532.09799999999996</v>
          </cell>
          <cell r="F65">
            <v>4222.098</v>
          </cell>
          <cell r="G65">
            <v>0</v>
          </cell>
          <cell r="H65" t="str">
            <v>$</v>
          </cell>
        </row>
        <row r="66">
          <cell r="B66" t="str">
            <v>H.T.Static Three Vector T.O.D. Meter</v>
          </cell>
          <cell r="C66" t="str">
            <v>No</v>
          </cell>
          <cell r="D66">
            <v>3315</v>
          </cell>
          <cell r="E66">
            <v>478.02299999999997</v>
          </cell>
          <cell r="F66">
            <v>3793.0230000000001</v>
          </cell>
          <cell r="G66">
            <v>0</v>
          </cell>
          <cell r="H66" t="str">
            <v>$</v>
          </cell>
        </row>
        <row r="67">
          <cell r="B67" t="str">
            <v>L.T. C.T. Operated Meter Box [without CT &amp; Meter]</v>
          </cell>
          <cell r="C67" t="str">
            <v>No.</v>
          </cell>
          <cell r="D67">
            <v>1489.81</v>
          </cell>
          <cell r="E67">
            <v>214.83060199999997</v>
          </cell>
          <cell r="F67">
            <v>1704.6406019999999</v>
          </cell>
          <cell r="G67">
            <v>0</v>
          </cell>
          <cell r="H67" t="str">
            <v>$</v>
          </cell>
        </row>
        <row r="68">
          <cell r="B68" t="str">
            <v xml:space="preserve">L.T. Current Transformer. 500/5A  </v>
          </cell>
          <cell r="C68" t="str">
            <v>No.</v>
          </cell>
          <cell r="D68">
            <v>193</v>
          </cell>
          <cell r="E68">
            <v>0</v>
          </cell>
          <cell r="F68">
            <v>193</v>
          </cell>
          <cell r="G68">
            <v>0</v>
          </cell>
          <cell r="H68" t="str">
            <v>$</v>
          </cell>
        </row>
        <row r="69">
          <cell r="B69" t="str">
            <v xml:space="preserve">L.T. Current Transformer. 300/5A </v>
          </cell>
          <cell r="C69" t="str">
            <v>No.</v>
          </cell>
          <cell r="D69">
            <v>193</v>
          </cell>
          <cell r="E69">
            <v>0</v>
          </cell>
          <cell r="F69">
            <v>193</v>
          </cell>
          <cell r="G69">
            <v>0</v>
          </cell>
          <cell r="H69" t="str">
            <v>$</v>
          </cell>
        </row>
        <row r="70">
          <cell r="B70" t="str">
            <v xml:space="preserve">L.T. Current Transformer. 200/5A </v>
          </cell>
          <cell r="C70" t="str">
            <v>No.</v>
          </cell>
          <cell r="D70">
            <v>148</v>
          </cell>
          <cell r="E70">
            <v>21.3416</v>
          </cell>
          <cell r="F70">
            <v>169.3416</v>
          </cell>
          <cell r="G70">
            <v>0</v>
          </cell>
          <cell r="H70" t="str">
            <v>$</v>
          </cell>
        </row>
        <row r="71">
          <cell r="B71" t="str">
            <v>L.T.Dist.Boxes 25/63 KVA with MCCB</v>
          </cell>
          <cell r="C71" t="str">
            <v>No</v>
          </cell>
          <cell r="D71">
            <v>18289.55</v>
          </cell>
          <cell r="E71">
            <v>2637.35311</v>
          </cell>
          <cell r="F71">
            <v>20926.903109999999</v>
          </cell>
          <cell r="G71">
            <v>0</v>
          </cell>
          <cell r="H71" t="str">
            <v>$</v>
          </cell>
        </row>
        <row r="72">
          <cell r="B72" t="str">
            <v>L.T.Dist.Boxes 25/63 KVA with KITKAT</v>
          </cell>
          <cell r="C72" t="str">
            <v>No</v>
          </cell>
          <cell r="D72">
            <v>16406.75</v>
          </cell>
          <cell r="E72">
            <v>2365.8533499999999</v>
          </cell>
          <cell r="F72">
            <v>18772.603350000001</v>
          </cell>
          <cell r="G72">
            <v>0</v>
          </cell>
          <cell r="H72" t="str">
            <v>$</v>
          </cell>
        </row>
        <row r="73">
          <cell r="B73" t="str">
            <v>L.T.Dist.Boxes 100 KVA with MCCB</v>
          </cell>
          <cell r="C73" t="str">
            <v>No</v>
          </cell>
          <cell r="D73">
            <v>18281.349999999999</v>
          </cell>
          <cell r="E73">
            <v>2636.1706699999995</v>
          </cell>
          <cell r="F73">
            <v>20917.520669999998</v>
          </cell>
          <cell r="G73">
            <v>0</v>
          </cell>
          <cell r="H73" t="str">
            <v>$</v>
          </cell>
        </row>
        <row r="74">
          <cell r="B74" t="str">
            <v>L.T.Dist.Boxes 100 KVA with KITKAT</v>
          </cell>
          <cell r="C74" t="str">
            <v>No</v>
          </cell>
          <cell r="D74">
            <v>17159.34</v>
          </cell>
          <cell r="E74">
            <v>2474.3768279999999</v>
          </cell>
          <cell r="F74">
            <v>19633.716828000001</v>
          </cell>
          <cell r="G74">
            <v>0</v>
          </cell>
          <cell r="H74" t="str">
            <v>e</v>
          </cell>
        </row>
        <row r="75">
          <cell r="B75" t="str">
            <v>L.T.Dist.Boxes 200 KVA with MCCB</v>
          </cell>
          <cell r="C75" t="str">
            <v>No</v>
          </cell>
          <cell r="D75">
            <v>34325.300000000003</v>
          </cell>
          <cell r="E75">
            <v>4949.7082600000003</v>
          </cell>
          <cell r="F75">
            <v>39275.008260000002</v>
          </cell>
          <cell r="G75">
            <v>0</v>
          </cell>
          <cell r="H75" t="str">
            <v>$</v>
          </cell>
        </row>
        <row r="76">
          <cell r="B76" t="str">
            <v>Common Meter Reading Instru. for Static Meters.</v>
          </cell>
          <cell r="C76" t="str">
            <v>No</v>
          </cell>
          <cell r="D76">
            <v>25767.61</v>
          </cell>
          <cell r="E76">
            <v>3715.6893620000001</v>
          </cell>
          <cell r="F76">
            <v>29483.299362000002</v>
          </cell>
          <cell r="G76">
            <v>0</v>
          </cell>
          <cell r="H76" t="str">
            <v>$</v>
          </cell>
        </row>
        <row r="77">
          <cell r="B77" t="str">
            <v>Single Phase Distribution Box 15/25 KVA</v>
          </cell>
          <cell r="C77" t="str">
            <v>No</v>
          </cell>
          <cell r="D77">
            <v>2651.32</v>
          </cell>
          <cell r="E77">
            <v>382.32034400000003</v>
          </cell>
          <cell r="F77">
            <v>3033.6403440000004</v>
          </cell>
          <cell r="G77">
            <v>0</v>
          </cell>
          <cell r="H77" t="str">
            <v>$</v>
          </cell>
        </row>
        <row r="81">
          <cell r="B81" t="str">
            <v>Item</v>
          </cell>
          <cell r="C81" t="str">
            <v>Size</v>
          </cell>
          <cell r="D81">
            <v>0</v>
          </cell>
          <cell r="E81">
            <v>0</v>
          </cell>
          <cell r="F81" t="str">
            <v>Ex. Work Rate</v>
          </cell>
        </row>
        <row r="82">
          <cell r="B82" t="str">
            <v>Ant To Ant</v>
          </cell>
          <cell r="C82" t="str">
            <v>50 SQ. MM</v>
          </cell>
          <cell r="D82">
            <v>0</v>
          </cell>
          <cell r="E82">
            <v>0</v>
          </cell>
          <cell r="F82">
            <v>125</v>
          </cell>
          <cell r="G82">
            <v>0</v>
          </cell>
          <cell r="H82" t="str">
            <v>*</v>
          </cell>
        </row>
        <row r="83">
          <cell r="B83" t="str">
            <v>GNAT To GNAT</v>
          </cell>
          <cell r="C83" t="str">
            <v xml:space="preserve">25 SQ. MM </v>
          </cell>
          <cell r="D83">
            <v>0</v>
          </cell>
          <cell r="E83">
            <v>0</v>
          </cell>
          <cell r="F83">
            <v>125</v>
          </cell>
          <cell r="G83">
            <v>0</v>
          </cell>
          <cell r="H83" t="str">
            <v>*</v>
          </cell>
        </row>
        <row r="84">
          <cell r="B84" t="str">
            <v>WEASEL TO WEASEL</v>
          </cell>
          <cell r="C84" t="str">
            <v>0.03 SQ. INCH</v>
          </cell>
          <cell r="D84">
            <v>0</v>
          </cell>
          <cell r="E84">
            <v>0</v>
          </cell>
          <cell r="F84">
            <v>150</v>
          </cell>
          <cell r="G84">
            <v>0</v>
          </cell>
          <cell r="H84" t="str">
            <v>*</v>
          </cell>
        </row>
        <row r="85">
          <cell r="B85" t="str">
            <v>WEASEL To ANT/ GNAT</v>
          </cell>
          <cell r="C85" t="str">
            <v>0.03 SQ. INCH</v>
          </cell>
          <cell r="D85">
            <v>0</v>
          </cell>
          <cell r="E85">
            <v>0</v>
          </cell>
          <cell r="F85">
            <v>155</v>
          </cell>
          <cell r="G85">
            <v>0</v>
          </cell>
          <cell r="H85" t="str">
            <v>*</v>
          </cell>
        </row>
        <row r="86">
          <cell r="B86" t="str">
            <v>RABIT To RABIT</v>
          </cell>
          <cell r="C86" t="str">
            <v>0.05 SQ. Inch</v>
          </cell>
          <cell r="D86">
            <v>0</v>
          </cell>
          <cell r="E86">
            <v>0</v>
          </cell>
          <cell r="F86">
            <v>150</v>
          </cell>
          <cell r="G86">
            <v>0</v>
          </cell>
          <cell r="H86" t="str">
            <v>*</v>
          </cell>
        </row>
        <row r="87">
          <cell r="B87" t="str">
            <v>DOG TO DOG</v>
          </cell>
          <cell r="C87" t="str">
            <v>0.1SQ. INCH</v>
          </cell>
          <cell r="D87">
            <v>0</v>
          </cell>
          <cell r="E87">
            <v>0</v>
          </cell>
          <cell r="F87">
            <v>750</v>
          </cell>
          <cell r="G87">
            <v>0</v>
          </cell>
          <cell r="H87" t="str">
            <v>*</v>
          </cell>
        </row>
        <row r="88">
          <cell r="B88" t="str">
            <v>RACCON TO RACCON</v>
          </cell>
          <cell r="C88" t="str">
            <v>0.08 SQ. INCH</v>
          </cell>
          <cell r="D88">
            <v>0</v>
          </cell>
          <cell r="E88">
            <v>0</v>
          </cell>
          <cell r="F88">
            <v>550</v>
          </cell>
          <cell r="G88">
            <v>0</v>
          </cell>
          <cell r="H88" t="str">
            <v>*</v>
          </cell>
        </row>
        <row r="89">
          <cell r="B89" t="str">
            <v>PANTHER TO PANTHER</v>
          </cell>
          <cell r="C89" t="str">
            <v>0.2 SQ. INCH</v>
          </cell>
          <cell r="D89">
            <v>0</v>
          </cell>
          <cell r="E89">
            <v>0</v>
          </cell>
          <cell r="F89">
            <v>1000</v>
          </cell>
          <cell r="G89">
            <v>0</v>
          </cell>
          <cell r="H89" t="str">
            <v>*</v>
          </cell>
        </row>
        <row r="93">
          <cell r="B93" t="str">
            <v>UPDATED RATES OF ITEMS FOR SUPPLIES IN OCT- 07</v>
          </cell>
        </row>
        <row r="94">
          <cell r="B94" t="str">
            <v>Item Code No.</v>
          </cell>
          <cell r="C94" t="str">
            <v>Material</v>
          </cell>
          <cell r="D94" t="str">
            <v>Ex-works</v>
          </cell>
          <cell r="E94" t="str">
            <v>Excise</v>
          </cell>
          <cell r="F94" t="str">
            <v>Total Rate per unit As on Jul 08</v>
          </cell>
        </row>
        <row r="95">
          <cell r="B95" t="str">
            <v>ACSR Panther</v>
          </cell>
          <cell r="C95" t="str">
            <v>Rmt</v>
          </cell>
          <cell r="D95">
            <v>112.63947</v>
          </cell>
          <cell r="E95">
            <v>16.242611574000001</v>
          </cell>
          <cell r="F95">
            <v>128.88208157400001</v>
          </cell>
          <cell r="G95">
            <v>0</v>
          </cell>
          <cell r="H95" t="str">
            <v>$</v>
          </cell>
        </row>
        <row r="96">
          <cell r="B96" t="str">
            <v>ACSR Dog</v>
          </cell>
          <cell r="C96" t="str">
            <v>Rmt</v>
          </cell>
          <cell r="D96">
            <v>52.050229999999999</v>
          </cell>
          <cell r="E96">
            <v>7.5056431659999996</v>
          </cell>
          <cell r="F96">
            <v>59.555873165999998</v>
          </cell>
          <cell r="G96">
            <v>0</v>
          </cell>
          <cell r="H96" t="str">
            <v>$</v>
          </cell>
        </row>
        <row r="97">
          <cell r="B97" t="str">
            <v>ACSR Weasel</v>
          </cell>
          <cell r="C97" t="str">
            <v>Rmt</v>
          </cell>
          <cell r="D97">
            <v>16.23949</v>
          </cell>
          <cell r="E97">
            <v>2.3417344579999999</v>
          </cell>
          <cell r="F97">
            <v>18.581224458000001</v>
          </cell>
          <cell r="G97">
            <v>0</v>
          </cell>
          <cell r="H97" t="str">
            <v>$</v>
          </cell>
        </row>
        <row r="98">
          <cell r="B98" t="str">
            <v>AAC Ant</v>
          </cell>
          <cell r="C98" t="str">
            <v>Rmt</v>
          </cell>
          <cell r="D98">
            <v>22.194179999999999</v>
          </cell>
          <cell r="E98">
            <v>3.2004007559999996</v>
          </cell>
          <cell r="F98">
            <v>25.394580756</v>
          </cell>
          <cell r="G98">
            <v>0</v>
          </cell>
          <cell r="H98" t="str">
            <v>$</v>
          </cell>
        </row>
        <row r="99">
          <cell r="B99" t="str">
            <v>AAC Gnat</v>
          </cell>
          <cell r="C99" t="str">
            <v>Rmt</v>
          </cell>
          <cell r="D99">
            <v>11.636620000000001</v>
          </cell>
          <cell r="E99">
            <v>1.678000604</v>
          </cell>
          <cell r="F99">
            <v>13.314620604</v>
          </cell>
          <cell r="G99">
            <v>0</v>
          </cell>
          <cell r="H99" t="str">
            <v>$</v>
          </cell>
        </row>
        <row r="100">
          <cell r="B100" t="str">
            <v>AAAC 34 mm2</v>
          </cell>
          <cell r="C100" t="str">
            <v>Rmt</v>
          </cell>
          <cell r="D100">
            <v>16.0503</v>
          </cell>
          <cell r="E100">
            <v>2.3144532600000001</v>
          </cell>
          <cell r="F100">
            <v>18.364753260000001</v>
          </cell>
          <cell r="G100">
            <v>0</v>
          </cell>
          <cell r="H100" t="str">
            <v>$</v>
          </cell>
        </row>
        <row r="101">
          <cell r="B101" t="str">
            <v>AAAC 55 mm2</v>
          </cell>
          <cell r="C101" t="str">
            <v>Rmt</v>
          </cell>
          <cell r="D101">
            <v>25.333539999999999</v>
          </cell>
          <cell r="E101">
            <v>3.6530964679999998</v>
          </cell>
          <cell r="F101">
            <v>28.986636468</v>
          </cell>
          <cell r="G101">
            <v>0</v>
          </cell>
          <cell r="H101" t="str">
            <v>$</v>
          </cell>
        </row>
        <row r="102">
          <cell r="B102" t="str">
            <v>AAAC 100 mm2</v>
          </cell>
          <cell r="C102" t="str">
            <v>Rmt</v>
          </cell>
          <cell r="D102">
            <v>46.132910000000003</v>
          </cell>
          <cell r="E102">
            <v>6.6523656220000005</v>
          </cell>
          <cell r="F102">
            <v>52.785275622</v>
          </cell>
          <cell r="G102">
            <v>0</v>
          </cell>
          <cell r="H102" t="str">
            <v>$</v>
          </cell>
        </row>
        <row r="103">
          <cell r="B103" t="str">
            <v>AAAC 232 mm2</v>
          </cell>
          <cell r="C103" t="str">
            <v>Rmt</v>
          </cell>
          <cell r="D103">
            <v>96.1845</v>
          </cell>
          <cell r="E103">
            <v>13.8698049</v>
          </cell>
          <cell r="F103">
            <v>110.05430490000001</v>
          </cell>
          <cell r="G103">
            <v>0</v>
          </cell>
          <cell r="H103" t="str">
            <v>$</v>
          </cell>
        </row>
        <row r="104">
          <cell r="B104" t="str">
            <v>11KV A.B. Switch</v>
          </cell>
          <cell r="C104" t="str">
            <v>Set</v>
          </cell>
          <cell r="D104">
            <v>8376.41</v>
          </cell>
          <cell r="E104">
            <v>1207.878322</v>
          </cell>
          <cell r="F104">
            <v>9584.2883220000003</v>
          </cell>
          <cell r="G104">
            <v>0</v>
          </cell>
          <cell r="H104" t="str">
            <v>$</v>
          </cell>
        </row>
        <row r="105">
          <cell r="B105" t="str">
            <v>22KV A.B.Switch</v>
          </cell>
          <cell r="C105" t="str">
            <v>Set</v>
          </cell>
          <cell r="D105">
            <v>13851.04</v>
          </cell>
          <cell r="E105">
            <v>0</v>
          </cell>
          <cell r="F105">
            <v>13851.04</v>
          </cell>
          <cell r="G105">
            <v>0</v>
          </cell>
          <cell r="H105" t="str">
            <v>$</v>
          </cell>
        </row>
        <row r="106">
          <cell r="B106" t="str">
            <v>11KV H.G.Fuses</v>
          </cell>
          <cell r="C106" t="str">
            <v>Set</v>
          </cell>
          <cell r="D106">
            <v>1953.09</v>
          </cell>
          <cell r="E106">
            <v>0</v>
          </cell>
          <cell r="F106">
            <v>1953.09</v>
          </cell>
          <cell r="G106">
            <v>0</v>
          </cell>
          <cell r="H106" t="str">
            <v>$</v>
          </cell>
        </row>
        <row r="107">
          <cell r="B107" t="str">
            <v>22KV H.G.Fuses</v>
          </cell>
          <cell r="C107" t="str">
            <v>Set</v>
          </cell>
          <cell r="D107">
            <v>4882.8</v>
          </cell>
          <cell r="E107">
            <v>0</v>
          </cell>
          <cell r="F107">
            <v>4882.8</v>
          </cell>
          <cell r="G107">
            <v>0</v>
          </cell>
          <cell r="H107" t="str">
            <v>$</v>
          </cell>
        </row>
        <row r="108">
          <cell r="B108" t="str">
            <v>Strain Hardware for AAAC232 sq.mm.</v>
          </cell>
          <cell r="C108" t="str">
            <v>Set</v>
          </cell>
          <cell r="D108">
            <v>495</v>
          </cell>
          <cell r="E108">
            <v>0</v>
          </cell>
          <cell r="F108">
            <v>495</v>
          </cell>
          <cell r="G108">
            <v>0</v>
          </cell>
          <cell r="H108" t="str">
            <v>$</v>
          </cell>
        </row>
        <row r="109">
          <cell r="B109" t="str">
            <v xml:space="preserve">Strain Hardware for0.2 ACSR </v>
          </cell>
          <cell r="C109" t="str">
            <v>Set</v>
          </cell>
          <cell r="D109">
            <v>538.72</v>
          </cell>
          <cell r="E109">
            <v>0</v>
          </cell>
          <cell r="F109">
            <v>538.72</v>
          </cell>
          <cell r="G109">
            <v>0</v>
          </cell>
          <cell r="H109" t="str">
            <v>$</v>
          </cell>
        </row>
        <row r="110">
          <cell r="B110" t="str">
            <v xml:space="preserve">Suspension Hardware for 0.2 ACSR </v>
          </cell>
          <cell r="C110" t="str">
            <v>Set</v>
          </cell>
          <cell r="D110">
            <v>280</v>
          </cell>
          <cell r="E110">
            <v>0</v>
          </cell>
          <cell r="F110">
            <v>280</v>
          </cell>
          <cell r="G110">
            <v>0</v>
          </cell>
          <cell r="H110" t="str">
            <v>$</v>
          </cell>
        </row>
        <row r="111">
          <cell r="B111" t="str">
            <v>Strain Hardware forWeasel/Squirrel</v>
          </cell>
          <cell r="C111" t="str">
            <v>Set</v>
          </cell>
          <cell r="D111">
            <v>171.76</v>
          </cell>
          <cell r="E111">
            <v>0</v>
          </cell>
          <cell r="F111">
            <v>171.76</v>
          </cell>
          <cell r="G111">
            <v>0</v>
          </cell>
          <cell r="H111" t="str">
            <v>$</v>
          </cell>
        </row>
        <row r="112">
          <cell r="B112" t="str">
            <v>Strain Hardware for Dog0.1 or Equ.AAAC.</v>
          </cell>
          <cell r="C112" t="str">
            <v>Set</v>
          </cell>
          <cell r="D112">
            <v>332.22</v>
          </cell>
          <cell r="E112">
            <v>0</v>
          </cell>
          <cell r="F112">
            <v>332.22</v>
          </cell>
          <cell r="G112">
            <v>0</v>
          </cell>
          <cell r="H112" t="str">
            <v>$</v>
          </cell>
        </row>
        <row r="113">
          <cell r="B113" t="str">
            <v>SSN Hardware for 0.1 Dog or AAAC 100 Sq.mm</v>
          </cell>
          <cell r="C113" t="str">
            <v>Set</v>
          </cell>
          <cell r="D113">
            <v>185.62</v>
          </cell>
          <cell r="E113">
            <v>0</v>
          </cell>
          <cell r="F113">
            <v>185.62</v>
          </cell>
          <cell r="G113">
            <v>0</v>
          </cell>
          <cell r="H113" t="str">
            <v>$</v>
          </cell>
        </row>
        <row r="114">
          <cell r="B114" t="str">
            <v>G.I.Wire 8 SWG/ 6 SWG</v>
          </cell>
          <cell r="C114" t="str">
            <v>Kg.</v>
          </cell>
          <cell r="D114">
            <v>43.375500000000002</v>
          </cell>
          <cell r="E114">
            <v>6.2547471000000003</v>
          </cell>
          <cell r="F114">
            <v>49.630247100000005</v>
          </cell>
          <cell r="G114">
            <v>0</v>
          </cell>
          <cell r="H114" t="str">
            <v>$</v>
          </cell>
        </row>
        <row r="115">
          <cell r="B115" t="str">
            <v>G.I.Wire 8 SWG/ 6 SWG</v>
          </cell>
          <cell r="C115" t="str">
            <v>Kg.</v>
          </cell>
          <cell r="D115">
            <v>43.375500000000002</v>
          </cell>
          <cell r="E115">
            <v>6.2547471000000003</v>
          </cell>
          <cell r="F115">
            <v>49.630247100000005</v>
          </cell>
          <cell r="G115">
            <v>0</v>
          </cell>
          <cell r="H115" t="str">
            <v>$</v>
          </cell>
        </row>
        <row r="116">
          <cell r="B116" t="str">
            <v>G.I.Wire 3.15mm (10 SWG)</v>
          </cell>
          <cell r="C116" t="str">
            <v>Kg.</v>
          </cell>
          <cell r="D116">
            <v>43.375500000000002</v>
          </cell>
          <cell r="E116">
            <v>6.2547471000000003</v>
          </cell>
          <cell r="F116">
            <v>49.630247100000005</v>
          </cell>
          <cell r="G116">
            <v>0</v>
          </cell>
          <cell r="H116" t="str">
            <v>$</v>
          </cell>
        </row>
        <row r="117">
          <cell r="B117" t="str">
            <v>G.I.Stay Wire 7/4mm(8 SWG)</v>
          </cell>
          <cell r="C117" t="str">
            <v>Kg.</v>
          </cell>
          <cell r="D117">
            <v>45.441000000000003</v>
          </cell>
          <cell r="E117">
            <v>6.5525922000000003</v>
          </cell>
          <cell r="F117">
            <v>51.993592200000002</v>
          </cell>
          <cell r="G117">
            <v>0</v>
          </cell>
          <cell r="H117" t="str">
            <v>$</v>
          </cell>
        </row>
        <row r="118">
          <cell r="B118" t="str">
            <v>G.I.Stay Wire 7/3.15mm(10SWG)</v>
          </cell>
          <cell r="C118" t="str">
            <v>Kg.</v>
          </cell>
          <cell r="D118">
            <v>45.441000000000003</v>
          </cell>
          <cell r="E118">
            <v>6.5525922000000003</v>
          </cell>
          <cell r="F118">
            <v>51.993592200000002</v>
          </cell>
          <cell r="G118">
            <v>0</v>
          </cell>
          <cell r="H118" t="str">
            <v>$</v>
          </cell>
        </row>
        <row r="119">
          <cell r="B119" t="str">
            <v xml:space="preserve">G.I.Barbed Wire `A' type. </v>
          </cell>
          <cell r="C119" t="str">
            <v>Kg.</v>
          </cell>
          <cell r="D119">
            <v>51.787999999999997</v>
          </cell>
          <cell r="E119">
            <v>0</v>
          </cell>
          <cell r="F119">
            <v>51.787999999999997</v>
          </cell>
          <cell r="G119">
            <v>0</v>
          </cell>
          <cell r="H119" t="str">
            <v>$</v>
          </cell>
        </row>
        <row r="120">
          <cell r="B120" t="str">
            <v>RSJ 116x100, 6 m long</v>
          </cell>
          <cell r="C120" t="str">
            <v>No.</v>
          </cell>
          <cell r="D120">
            <v>5887.8665999999994</v>
          </cell>
          <cell r="E120">
            <v>849.03036371999985</v>
          </cell>
          <cell r="F120">
            <v>6736.8969637199989</v>
          </cell>
          <cell r="G120">
            <v>0</v>
          </cell>
          <cell r="H120" t="str">
            <v>$</v>
          </cell>
        </row>
        <row r="121">
          <cell r="B121" t="str">
            <v>RSJ 116x100, 8 m long</v>
          </cell>
          <cell r="C121" t="str">
            <v>No.</v>
          </cell>
          <cell r="D121">
            <v>7850.4888000000001</v>
          </cell>
          <cell r="E121">
            <v>1132.04048496</v>
          </cell>
          <cell r="F121">
            <v>8982.529284960001</v>
          </cell>
          <cell r="G121" t="str">
            <v>#</v>
          </cell>
          <cell r="H121" t="str">
            <v>$</v>
          </cell>
        </row>
        <row r="122">
          <cell r="B122" t="str">
            <v>RSJ 116x100, 9 m long</v>
          </cell>
          <cell r="C122" t="str">
            <v>No.</v>
          </cell>
          <cell r="D122">
            <v>8831.7998999999982</v>
          </cell>
          <cell r="E122">
            <v>1273.5455455799997</v>
          </cell>
          <cell r="F122">
            <v>10105.345445579998</v>
          </cell>
          <cell r="G122" t="str">
            <v>#</v>
          </cell>
          <cell r="H122" t="str">
            <v>$</v>
          </cell>
        </row>
        <row r="123">
          <cell r="B123" t="str">
            <v>RSJ 116x100, 10 m long</v>
          </cell>
          <cell r="C123" t="str">
            <v>No.</v>
          </cell>
          <cell r="D123">
            <v>9813.1110000000008</v>
          </cell>
          <cell r="E123">
            <v>1415.0506062000002</v>
          </cell>
          <cell r="F123">
            <v>11228.161606200001</v>
          </cell>
          <cell r="G123" t="str">
            <v>#</v>
          </cell>
          <cell r="H123" t="str">
            <v>$</v>
          </cell>
        </row>
        <row r="124">
          <cell r="B124" t="str">
            <v>RSJ 116x100, 11 m long</v>
          </cell>
          <cell r="C124" t="str">
            <v>No.</v>
          </cell>
          <cell r="D124">
            <v>10794.4221</v>
          </cell>
          <cell r="E124">
            <v>1556.5556668199999</v>
          </cell>
          <cell r="F124">
            <v>12350.97776682</v>
          </cell>
          <cell r="G124" t="str">
            <v>#</v>
          </cell>
          <cell r="H124" t="str">
            <v>$</v>
          </cell>
        </row>
        <row r="125">
          <cell r="B125" t="str">
            <v>RSJ 116x100, 12 m long</v>
          </cell>
          <cell r="C125" t="str">
            <v>No.</v>
          </cell>
          <cell r="D125">
            <v>11775.733199999999</v>
          </cell>
          <cell r="E125">
            <v>1698.0607274399997</v>
          </cell>
          <cell r="F125">
            <v>13473.793927439998</v>
          </cell>
          <cell r="G125" t="str">
            <v>#</v>
          </cell>
          <cell r="H125" t="str">
            <v>$</v>
          </cell>
        </row>
        <row r="126">
          <cell r="B126" t="str">
            <v>RSJ 116x100, 13 m long</v>
          </cell>
          <cell r="C126" t="str">
            <v>No.</v>
          </cell>
          <cell r="D126">
            <v>12757.0443</v>
          </cell>
          <cell r="E126">
            <v>1839.5657880599999</v>
          </cell>
          <cell r="F126">
            <v>14596.610088059999</v>
          </cell>
          <cell r="G126" t="str">
            <v>#</v>
          </cell>
          <cell r="H126" t="str">
            <v>$</v>
          </cell>
        </row>
        <row r="127">
          <cell r="B127" t="str">
            <v>RSJ 152x152, 6 m long</v>
          </cell>
          <cell r="C127" t="str">
            <v>No.</v>
          </cell>
          <cell r="D127">
            <v>9497.3848200000011</v>
          </cell>
          <cell r="E127">
            <v>1369.5228910440001</v>
          </cell>
          <cell r="F127">
            <v>10866.907711044001</v>
          </cell>
          <cell r="G127" t="str">
            <v>#</v>
          </cell>
          <cell r="H127" t="str">
            <v>$</v>
          </cell>
        </row>
        <row r="128">
          <cell r="B128" t="str">
            <v>RSJ 152x152, 8 m long</v>
          </cell>
          <cell r="C128" t="str">
            <v>No.</v>
          </cell>
          <cell r="D128">
            <v>12663.179759999999</v>
          </cell>
          <cell r="E128">
            <v>1826.0305213919999</v>
          </cell>
          <cell r="F128">
            <v>14489.210281391999</v>
          </cell>
          <cell r="G128" t="str">
            <v>#</v>
          </cell>
          <cell r="H128" t="str">
            <v>$</v>
          </cell>
        </row>
        <row r="129">
          <cell r="B129" t="str">
            <v>RSJ 152x152, 9 m long</v>
          </cell>
          <cell r="C129" t="str">
            <v>No.</v>
          </cell>
          <cell r="D129">
            <v>14246.077230000001</v>
          </cell>
          <cell r="E129">
            <v>2054.2843365660001</v>
          </cell>
          <cell r="F129">
            <v>16300.361566566</v>
          </cell>
          <cell r="G129" t="str">
            <v>#</v>
          </cell>
          <cell r="H129" t="str">
            <v>$</v>
          </cell>
        </row>
        <row r="130">
          <cell r="B130" t="str">
            <v>RSJ 152x152, 10 m long</v>
          </cell>
          <cell r="C130" t="str">
            <v>No.</v>
          </cell>
          <cell r="D130">
            <v>15828.974699999999</v>
          </cell>
          <cell r="E130">
            <v>2282.5381517399996</v>
          </cell>
          <cell r="F130">
            <v>18111.512851739997</v>
          </cell>
          <cell r="G130" t="str">
            <v>#</v>
          </cell>
          <cell r="H130" t="str">
            <v>$</v>
          </cell>
        </row>
        <row r="131">
          <cell r="B131" t="str">
            <v>RSJ 152x152, 11 m long</v>
          </cell>
          <cell r="C131" t="str">
            <v>No.</v>
          </cell>
          <cell r="D131">
            <v>17411.872169999999</v>
          </cell>
          <cell r="E131">
            <v>2510.7919669139997</v>
          </cell>
          <cell r="F131">
            <v>19922.664136913998</v>
          </cell>
          <cell r="G131" t="str">
            <v>#</v>
          </cell>
          <cell r="H131" t="str">
            <v>$</v>
          </cell>
        </row>
        <row r="132">
          <cell r="B132" t="str">
            <v>RSJ 152x152, 12 m long</v>
          </cell>
          <cell r="C132" t="str">
            <v>No.</v>
          </cell>
          <cell r="D132">
            <v>18994.769640000002</v>
          </cell>
          <cell r="E132">
            <v>2739.0457820880001</v>
          </cell>
          <cell r="F132">
            <v>21733.815422088002</v>
          </cell>
          <cell r="G132" t="str">
            <v>#</v>
          </cell>
          <cell r="H132" t="str">
            <v>$</v>
          </cell>
        </row>
        <row r="133">
          <cell r="B133" t="str">
            <v>RSJ 152x152, 13 m long</v>
          </cell>
          <cell r="C133" t="str">
            <v>No.</v>
          </cell>
          <cell r="D133">
            <v>20577.667109999999</v>
          </cell>
          <cell r="E133">
            <v>2967.2995972619997</v>
          </cell>
          <cell r="F133">
            <v>23544.966707262</v>
          </cell>
          <cell r="G133" t="str">
            <v>#</v>
          </cell>
          <cell r="H133" t="str">
            <v>$</v>
          </cell>
        </row>
        <row r="134">
          <cell r="B134" t="str">
            <v>RSJ 125x70, 6 m long</v>
          </cell>
          <cell r="C134" t="str">
            <v>No.</v>
          </cell>
          <cell r="D134">
            <v>3305.4596400000005</v>
          </cell>
          <cell r="E134">
            <v>476.64728008800006</v>
          </cell>
          <cell r="F134">
            <v>3782.1069200880006</v>
          </cell>
          <cell r="G134" t="str">
            <v>#</v>
          </cell>
          <cell r="H134" t="str">
            <v>$</v>
          </cell>
        </row>
        <row r="135">
          <cell r="B135" t="str">
            <v>RSJ 125x70, 8 m long</v>
          </cell>
          <cell r="C135" t="str">
            <v>No.</v>
          </cell>
          <cell r="D135">
            <v>4407.27952</v>
          </cell>
          <cell r="E135">
            <v>635.52970678400004</v>
          </cell>
          <cell r="F135">
            <v>5042.8092267840002</v>
          </cell>
          <cell r="G135" t="str">
            <v>#</v>
          </cell>
          <cell r="H135" t="str">
            <v>$</v>
          </cell>
        </row>
        <row r="136">
          <cell r="B136" t="str">
            <v>RSJ 125x70, 9 m long</v>
          </cell>
          <cell r="C136" t="str">
            <v>No.</v>
          </cell>
          <cell r="D136">
            <v>4958.1894600000005</v>
          </cell>
          <cell r="E136">
            <v>714.97092013200006</v>
          </cell>
          <cell r="F136">
            <v>5673.1603801320007</v>
          </cell>
          <cell r="G136" t="str">
            <v>#</v>
          </cell>
          <cell r="H136" t="str">
            <v>$</v>
          </cell>
        </row>
        <row r="137">
          <cell r="B137" t="str">
            <v>RSJ 125x70, 10 m long</v>
          </cell>
          <cell r="C137" t="str">
            <v>No.</v>
          </cell>
          <cell r="D137">
            <v>5509.0994000000001</v>
          </cell>
          <cell r="E137">
            <v>794.41213347999997</v>
          </cell>
          <cell r="F137">
            <v>6303.5115334800003</v>
          </cell>
          <cell r="G137" t="str">
            <v>#</v>
          </cell>
          <cell r="H137" t="str">
            <v>$</v>
          </cell>
        </row>
        <row r="138">
          <cell r="B138" t="str">
            <v>RSJ 125x70, 11 m long</v>
          </cell>
          <cell r="C138" t="str">
            <v>No.</v>
          </cell>
          <cell r="D138">
            <v>6060.0093400000005</v>
          </cell>
          <cell r="E138">
            <v>873.8533468280001</v>
          </cell>
          <cell r="F138">
            <v>6933.8626868280007</v>
          </cell>
          <cell r="G138" t="str">
            <v>#</v>
          </cell>
          <cell r="H138" t="str">
            <v>$</v>
          </cell>
        </row>
        <row r="139">
          <cell r="B139" t="str">
            <v>RSJ 125x70, 12 m long</v>
          </cell>
          <cell r="C139" t="str">
            <v>No.</v>
          </cell>
          <cell r="D139">
            <v>6610.919280000001</v>
          </cell>
          <cell r="E139">
            <v>953.29456017600012</v>
          </cell>
          <cell r="F139">
            <v>7564.2138401760012</v>
          </cell>
          <cell r="G139" t="str">
            <v>#</v>
          </cell>
          <cell r="H139" t="str">
            <v>$</v>
          </cell>
        </row>
        <row r="140">
          <cell r="B140" t="str">
            <v>RSJ 125x70, 13 m long</v>
          </cell>
          <cell r="C140" t="str">
            <v>No.</v>
          </cell>
          <cell r="D140">
            <v>7161.8292200000005</v>
          </cell>
          <cell r="E140">
            <v>1032.735773524</v>
          </cell>
          <cell r="F140">
            <v>8194.5649935239999</v>
          </cell>
          <cell r="G140" t="str">
            <v>#</v>
          </cell>
          <cell r="H140" t="str">
            <v>$</v>
          </cell>
        </row>
        <row r="141">
          <cell r="B141" t="str">
            <v>RSJ 175x85, 6 m long</v>
          </cell>
          <cell r="C141" t="str">
            <v>No.</v>
          </cell>
          <cell r="D141">
            <v>6657.2172540000001</v>
          </cell>
          <cell r="E141">
            <v>959.97072802679997</v>
          </cell>
          <cell r="F141">
            <v>7617.1879820268005</v>
          </cell>
          <cell r="G141" t="str">
            <v>#</v>
          </cell>
          <cell r="H141" t="str">
            <v>$</v>
          </cell>
        </row>
        <row r="142">
          <cell r="B142" t="str">
            <v>RSJ 175x85, 8 m long</v>
          </cell>
          <cell r="C142" t="str">
            <v>No.</v>
          </cell>
          <cell r="D142">
            <v>8876.2896720000008</v>
          </cell>
          <cell r="E142">
            <v>1279.9609707024001</v>
          </cell>
          <cell r="F142">
            <v>10156.250642702402</v>
          </cell>
          <cell r="G142" t="str">
            <v>#</v>
          </cell>
          <cell r="H142" t="str">
            <v>$</v>
          </cell>
        </row>
        <row r="143">
          <cell r="B143" t="str">
            <v>RSJ 175x85, 9 m long</v>
          </cell>
          <cell r="C143" t="str">
            <v>No.</v>
          </cell>
          <cell r="D143">
            <v>9985.8258809999988</v>
          </cell>
          <cell r="E143">
            <v>1439.9560920401998</v>
          </cell>
          <cell r="F143">
            <v>11425.781973040199</v>
          </cell>
          <cell r="G143" t="str">
            <v>#</v>
          </cell>
          <cell r="H143" t="str">
            <v>$</v>
          </cell>
        </row>
        <row r="144">
          <cell r="B144" t="str">
            <v>RSJ 175x85, 10 m long</v>
          </cell>
          <cell r="C144" t="str">
            <v>No.</v>
          </cell>
          <cell r="D144">
            <v>11095.362089999999</v>
          </cell>
          <cell r="E144">
            <v>1599.9512133779997</v>
          </cell>
          <cell r="F144">
            <v>12695.313303377998</v>
          </cell>
          <cell r="G144" t="str">
            <v>#</v>
          </cell>
          <cell r="H144" t="str">
            <v>$</v>
          </cell>
        </row>
        <row r="145">
          <cell r="B145" t="str">
            <v>RSJ 175x85, 11 m long</v>
          </cell>
          <cell r="C145" t="str">
            <v>No.</v>
          </cell>
          <cell r="D145">
            <v>12204.898298999999</v>
          </cell>
          <cell r="E145">
            <v>1759.9463347157998</v>
          </cell>
          <cell r="F145">
            <v>13964.844633715798</v>
          </cell>
          <cell r="G145" t="str">
            <v>#</v>
          </cell>
          <cell r="H145" t="str">
            <v>$</v>
          </cell>
        </row>
        <row r="146">
          <cell r="B146" t="str">
            <v>RSJ 175x85, 12 m long</v>
          </cell>
          <cell r="C146" t="str">
            <v>No.</v>
          </cell>
          <cell r="D146">
            <v>13314.434508</v>
          </cell>
          <cell r="E146">
            <v>1919.9414560535999</v>
          </cell>
          <cell r="F146">
            <v>15234.375964053601</v>
          </cell>
          <cell r="G146" t="str">
            <v>#</v>
          </cell>
          <cell r="H146" t="str">
            <v>$</v>
          </cell>
        </row>
        <row r="147">
          <cell r="B147" t="str">
            <v>RSJ 175x85, 13 m long</v>
          </cell>
          <cell r="C147" t="str">
            <v>No.</v>
          </cell>
          <cell r="D147">
            <v>14423.970716999998</v>
          </cell>
          <cell r="E147">
            <v>2079.9365773913996</v>
          </cell>
          <cell r="F147">
            <v>16503.9072943914</v>
          </cell>
          <cell r="G147" t="str">
            <v>#</v>
          </cell>
          <cell r="H147" t="str">
            <v>$</v>
          </cell>
        </row>
        <row r="150">
          <cell r="B150" t="str">
            <v>Name of material</v>
          </cell>
          <cell r="C150" t="str">
            <v>Unit</v>
          </cell>
          <cell r="D150" t="str">
            <v>Exworks</v>
          </cell>
          <cell r="E150" t="str">
            <v>E.D.</v>
          </cell>
          <cell r="F150" t="str">
            <v>Rate per unit as on june 08</v>
          </cell>
        </row>
        <row r="151">
          <cell r="B151" t="str">
            <v>Dist.Trans.  22/0.433 kV  ID  630 KVA</v>
          </cell>
          <cell r="C151" t="str">
            <v>No</v>
          </cell>
          <cell r="D151">
            <v>593317.61</v>
          </cell>
          <cell r="E151">
            <v>85556.399361999996</v>
          </cell>
          <cell r="F151">
            <v>678874.00936200004</v>
          </cell>
          <cell r="G151">
            <v>0</v>
          </cell>
          <cell r="H151" t="str">
            <v>$</v>
          </cell>
        </row>
        <row r="152">
          <cell r="B152" t="str">
            <v>Dist. Transformer 630 KVA, 22/0.43 kv</v>
          </cell>
          <cell r="C152" t="str">
            <v>No</v>
          </cell>
          <cell r="D152">
            <v>592548.4</v>
          </cell>
          <cell r="E152">
            <v>85445.47928</v>
          </cell>
          <cell r="F152">
            <v>677993.87927999999</v>
          </cell>
          <cell r="G152">
            <v>0</v>
          </cell>
          <cell r="H152" t="str">
            <v>$</v>
          </cell>
        </row>
        <row r="153">
          <cell r="B153" t="str">
            <v>Dist. Transformer 315 KVA, 22/0.43 kv</v>
          </cell>
          <cell r="C153" t="str">
            <v>No</v>
          </cell>
          <cell r="D153">
            <v>357994.28</v>
          </cell>
          <cell r="E153">
            <v>51622.775176000003</v>
          </cell>
          <cell r="F153">
            <v>409617.05517600005</v>
          </cell>
          <cell r="G153">
            <v>0</v>
          </cell>
          <cell r="H153" t="str">
            <v>$</v>
          </cell>
        </row>
        <row r="154">
          <cell r="B154" t="str">
            <v>Dist.transformer 200kva,22/0.4kv(con)</v>
          </cell>
          <cell r="C154" t="str">
            <v>No</v>
          </cell>
          <cell r="D154">
            <v>280832.53999999998</v>
          </cell>
          <cell r="E154">
            <v>40496.052267999992</v>
          </cell>
          <cell r="F154">
            <v>321328.59226799995</v>
          </cell>
          <cell r="G154">
            <v>0</v>
          </cell>
          <cell r="H154" t="str">
            <v>$</v>
          </cell>
        </row>
        <row r="155">
          <cell r="B155" t="str">
            <v>Dist.transformer 100kva,22/0.4kv(con)</v>
          </cell>
          <cell r="C155" t="str">
            <v>No</v>
          </cell>
          <cell r="D155">
            <v>164004.38</v>
          </cell>
          <cell r="E155">
            <v>23649.431595999999</v>
          </cell>
          <cell r="F155">
            <v>187653.81159600001</v>
          </cell>
          <cell r="G155">
            <v>0</v>
          </cell>
          <cell r="H155" t="str">
            <v>$</v>
          </cell>
        </row>
        <row r="156">
          <cell r="B156" t="str">
            <v>Dist. transformer 63kva,22/0.4kv(con)</v>
          </cell>
          <cell r="C156" t="str">
            <v>No</v>
          </cell>
          <cell r="D156">
            <v>133770.95000000001</v>
          </cell>
          <cell r="E156">
            <v>19289.770990000001</v>
          </cell>
          <cell r="F156">
            <v>153060.72099</v>
          </cell>
          <cell r="G156">
            <v>0</v>
          </cell>
          <cell r="H156" t="str">
            <v>$</v>
          </cell>
        </row>
        <row r="157">
          <cell r="B157" t="str">
            <v>Dist. Transformer 630 KVA, 11/0.43 kv</v>
          </cell>
          <cell r="C157" t="str">
            <v>No.</v>
          </cell>
          <cell r="D157">
            <v>545499.68999999994</v>
          </cell>
          <cell r="E157">
            <v>78661.055297999992</v>
          </cell>
          <cell r="F157">
            <v>624160.74529799994</v>
          </cell>
          <cell r="G157">
            <v>0</v>
          </cell>
          <cell r="H157" t="str">
            <v>$</v>
          </cell>
        </row>
        <row r="158">
          <cell r="B158" t="str">
            <v>Dist.Trans.  11/0.433 kV  ID 315 KVA</v>
          </cell>
          <cell r="C158" t="str">
            <v>No</v>
          </cell>
          <cell r="D158">
            <v>339369.67</v>
          </cell>
          <cell r="E158">
            <v>48937.106413999994</v>
          </cell>
          <cell r="F158">
            <v>388306.77641399996</v>
          </cell>
          <cell r="G158">
            <v>0</v>
          </cell>
          <cell r="H158" t="str">
            <v>$</v>
          </cell>
        </row>
        <row r="159">
          <cell r="B159" t="str">
            <v>Dist. Transformer 315 KVA, 11/0.43 kv</v>
          </cell>
          <cell r="C159" t="str">
            <v>No</v>
          </cell>
          <cell r="D159">
            <v>337650.77</v>
          </cell>
          <cell r="E159">
            <v>48689.241033999999</v>
          </cell>
          <cell r="F159">
            <v>386340.01103400002</v>
          </cell>
          <cell r="G159">
            <v>0</v>
          </cell>
          <cell r="H159" t="str">
            <v>$</v>
          </cell>
        </row>
        <row r="160">
          <cell r="B160" t="str">
            <v>Dist. Transformer 200 KVA, 11/0.43 kv</v>
          </cell>
          <cell r="C160" t="str">
            <v>No</v>
          </cell>
          <cell r="D160">
            <v>200929.37</v>
          </cell>
          <cell r="E160">
            <v>28974.015153999997</v>
          </cell>
          <cell r="F160">
            <v>229903.38515399999</v>
          </cell>
          <cell r="G160">
            <v>0</v>
          </cell>
          <cell r="H160" t="str">
            <v>$</v>
          </cell>
        </row>
        <row r="161">
          <cell r="B161" t="str">
            <v>Dist. Transformer 100 KVA, 11/0.43 kv</v>
          </cell>
          <cell r="C161" t="str">
            <v>No</v>
          </cell>
          <cell r="D161">
            <v>110842.71</v>
          </cell>
          <cell r="E161">
            <v>15983.518782000001</v>
          </cell>
          <cell r="F161">
            <v>126826.22878200001</v>
          </cell>
          <cell r="G161">
            <v>0</v>
          </cell>
          <cell r="H161" t="str">
            <v>$</v>
          </cell>
        </row>
        <row r="162">
          <cell r="B162" t="str">
            <v>Dist. transformer 63kva,11/.4kv(con)</v>
          </cell>
          <cell r="C162" t="str">
            <v>No</v>
          </cell>
          <cell r="D162">
            <v>89064.81</v>
          </cell>
          <cell r="E162">
            <v>12843.145601999999</v>
          </cell>
          <cell r="F162">
            <v>101907.955602</v>
          </cell>
          <cell r="G162">
            <v>0</v>
          </cell>
          <cell r="H162" t="str">
            <v>$</v>
          </cell>
        </row>
        <row r="163">
          <cell r="B163" t="str">
            <v>Dist Trans.  11/0.433 KV 200 KVA (AMDT)</v>
          </cell>
          <cell r="C163">
            <v>0</v>
          </cell>
          <cell r="D163">
            <v>216371.7</v>
          </cell>
          <cell r="E163">
            <v>31200.799139999999</v>
          </cell>
          <cell r="F163">
            <v>247572.49914</v>
          </cell>
          <cell r="G163">
            <v>0</v>
          </cell>
          <cell r="H163" t="str">
            <v>$</v>
          </cell>
        </row>
        <row r="164">
          <cell r="B164" t="str">
            <v>Dist Trans.  11/0.433 KV 100 KVA (AMDT)</v>
          </cell>
          <cell r="C164" t="str">
            <v>No</v>
          </cell>
          <cell r="D164">
            <v>110701.8</v>
          </cell>
          <cell r="E164">
            <v>15963.199559999999</v>
          </cell>
          <cell r="F164">
            <v>126664.99956</v>
          </cell>
          <cell r="G164">
            <v>0</v>
          </cell>
          <cell r="H164" t="str">
            <v>$</v>
          </cell>
        </row>
        <row r="165">
          <cell r="B165" t="str">
            <v>Dist.Trans.  11/0.433 KV  63 KVA (AMDT)</v>
          </cell>
          <cell r="C165" t="str">
            <v>No</v>
          </cell>
          <cell r="D165">
            <v>89456</v>
          </cell>
          <cell r="E165">
            <v>12899.555199999999</v>
          </cell>
          <cell r="F165">
            <v>102355.5552</v>
          </cell>
          <cell r="G165">
            <v>0</v>
          </cell>
          <cell r="H165" t="str">
            <v>$</v>
          </cell>
        </row>
        <row r="166">
          <cell r="B166" t="str">
            <v>Dist.Trans.  11/0.433 KV  25 KVA (AMDT) Single phase</v>
          </cell>
          <cell r="C166">
            <v>0</v>
          </cell>
          <cell r="D166">
            <v>49625.36</v>
          </cell>
          <cell r="E166">
            <v>7155.9769120000001</v>
          </cell>
          <cell r="F166">
            <v>56781.336911999999</v>
          </cell>
          <cell r="G166">
            <v>0</v>
          </cell>
          <cell r="H166" t="str">
            <v>$</v>
          </cell>
        </row>
        <row r="167">
          <cell r="B167" t="str">
            <v>Dist.Trans.  11/0.433 KV  15 KVA (AMDT) Single phase</v>
          </cell>
          <cell r="C167">
            <v>0</v>
          </cell>
          <cell r="D167">
            <v>36448.25</v>
          </cell>
          <cell r="E167">
            <v>5255.8376499999995</v>
          </cell>
          <cell r="F167">
            <v>41704.087650000001</v>
          </cell>
          <cell r="G167">
            <v>0</v>
          </cell>
          <cell r="H167" t="str">
            <v>$</v>
          </cell>
        </row>
        <row r="168">
          <cell r="B168" t="str">
            <v>Dist Trans.  11/0.433 KV 25 KVA Single Phase</v>
          </cell>
          <cell r="C168" t="str">
            <v>No</v>
          </cell>
          <cell r="D168">
            <v>41130.080000000002</v>
          </cell>
          <cell r="E168">
            <v>5930.9575359999999</v>
          </cell>
          <cell r="F168">
            <v>47061.037536000003</v>
          </cell>
          <cell r="G168">
            <v>0</v>
          </cell>
          <cell r="H168" t="str">
            <v>$</v>
          </cell>
        </row>
        <row r="169">
          <cell r="B169" t="str">
            <v>Dist Trans.  11/0.433 KV 15 KVA Single Phase</v>
          </cell>
          <cell r="C169" t="str">
            <v>No</v>
          </cell>
          <cell r="D169">
            <v>31176.73</v>
          </cell>
          <cell r="E169">
            <v>4495.6844659999997</v>
          </cell>
          <cell r="F169">
            <v>35672.414466000002</v>
          </cell>
          <cell r="G169">
            <v>0</v>
          </cell>
          <cell r="H169" t="str">
            <v>$</v>
          </cell>
        </row>
        <row r="170">
          <cell r="B170" t="str">
            <v>L.A.s 22KV (Gapless type) with disconnector</v>
          </cell>
          <cell r="C170" t="str">
            <v>Set</v>
          </cell>
          <cell r="D170">
            <v>1144.8399999999999</v>
          </cell>
          <cell r="E170">
            <v>165.085928</v>
          </cell>
          <cell r="F170">
            <v>1309.9259279999999</v>
          </cell>
          <cell r="G170">
            <v>0</v>
          </cell>
          <cell r="H170" t="str">
            <v>$</v>
          </cell>
        </row>
        <row r="171">
          <cell r="B171" t="str">
            <v>L.As. 11 KV (Gapless type)  with disconector</v>
          </cell>
          <cell r="C171" t="str">
            <v>Set</v>
          </cell>
          <cell r="D171">
            <v>641.68499999999995</v>
          </cell>
          <cell r="E171">
            <v>92.530976999999993</v>
          </cell>
          <cell r="F171">
            <v>734.21597699999995</v>
          </cell>
          <cell r="G171">
            <v>0</v>
          </cell>
          <cell r="H171" t="str">
            <v>$</v>
          </cell>
        </row>
        <row r="172">
          <cell r="B172" t="str">
            <v>Capacitor banks without Switchgear 11 KV 0.6 MVAR</v>
          </cell>
          <cell r="C172" t="str">
            <v>Set</v>
          </cell>
          <cell r="D172">
            <v>42175.9</v>
          </cell>
          <cell r="E172">
            <v>6081.7647800000004</v>
          </cell>
          <cell r="F172">
            <v>48257.664779999999</v>
          </cell>
          <cell r="G172">
            <v>0</v>
          </cell>
          <cell r="H172" t="str">
            <v>$</v>
          </cell>
        </row>
        <row r="173">
          <cell r="B173" t="str">
            <v>Automatic capacitor switch 11 KV</v>
          </cell>
          <cell r="C173" t="str">
            <v>No.</v>
          </cell>
          <cell r="D173">
            <v>96991.65</v>
          </cell>
          <cell r="E173">
            <v>13986.195929999998</v>
          </cell>
          <cell r="F173">
            <v>110977.84593</v>
          </cell>
          <cell r="G173">
            <v>0</v>
          </cell>
          <cell r="H173" t="str">
            <v>$</v>
          </cell>
        </row>
        <row r="174">
          <cell r="B174" t="str">
            <v>Kit Kat fuses 415 V 200 A</v>
          </cell>
          <cell r="C174" t="str">
            <v>No</v>
          </cell>
          <cell r="D174">
            <v>358.14</v>
          </cell>
          <cell r="E174">
            <v>0</v>
          </cell>
          <cell r="F174">
            <v>358.14</v>
          </cell>
          <cell r="G174">
            <v>0</v>
          </cell>
          <cell r="H174" t="str">
            <v>$</v>
          </cell>
        </row>
        <row r="175">
          <cell r="B175" t="str">
            <v>Kit Kat fuses 415 V 100 A</v>
          </cell>
          <cell r="C175" t="str">
            <v>No</v>
          </cell>
          <cell r="D175">
            <v>189.91</v>
          </cell>
          <cell r="E175">
            <v>0</v>
          </cell>
          <cell r="F175">
            <v>189.91</v>
          </cell>
          <cell r="G175">
            <v>0</v>
          </cell>
          <cell r="H175" t="str">
            <v>$</v>
          </cell>
        </row>
        <row r="176">
          <cell r="B176" t="str">
            <v>Single pole MCB with encloser 32 A</v>
          </cell>
          <cell r="C176" t="str">
            <v>No</v>
          </cell>
          <cell r="D176">
            <v>120.17</v>
          </cell>
          <cell r="E176">
            <v>17.328513999999998</v>
          </cell>
          <cell r="F176">
            <v>137.498514</v>
          </cell>
          <cell r="G176">
            <v>0</v>
          </cell>
          <cell r="H176" t="str">
            <v>$</v>
          </cell>
        </row>
        <row r="177">
          <cell r="B177" t="str">
            <v>Single pole MCB with encloser 20 A</v>
          </cell>
          <cell r="C177" t="str">
            <v>No</v>
          </cell>
          <cell r="D177">
            <v>116.55</v>
          </cell>
          <cell r="E177">
            <v>16.806509999999999</v>
          </cell>
          <cell r="F177">
            <v>133.35650999999999</v>
          </cell>
          <cell r="G177">
            <v>0</v>
          </cell>
          <cell r="H177" t="str">
            <v>$</v>
          </cell>
        </row>
        <row r="178">
          <cell r="B178" t="str">
            <v>Single pole MCB with encloser 10 A</v>
          </cell>
          <cell r="C178" t="str">
            <v>No</v>
          </cell>
          <cell r="D178">
            <v>116.55</v>
          </cell>
          <cell r="E178">
            <v>16.806509999999999</v>
          </cell>
          <cell r="F178">
            <v>133.35650999999999</v>
          </cell>
          <cell r="G178">
            <v>0</v>
          </cell>
          <cell r="H178" t="str">
            <v>$</v>
          </cell>
        </row>
        <row r="179">
          <cell r="B179" t="str">
            <v xml:space="preserve">22KV   metering cubical with ratio 5/5A CTs &amp; PTs but without meter </v>
          </cell>
          <cell r="C179" t="str">
            <v>Set</v>
          </cell>
          <cell r="D179">
            <v>120138.77</v>
          </cell>
          <cell r="E179">
            <v>17324.010633999998</v>
          </cell>
          <cell r="F179">
            <v>137462.780634</v>
          </cell>
          <cell r="G179">
            <v>0</v>
          </cell>
          <cell r="H179" t="str">
            <v>$</v>
          </cell>
        </row>
        <row r="180">
          <cell r="B180" t="str">
            <v>-do-          with ratio 10/5A</v>
          </cell>
          <cell r="C180" t="str">
            <v>Set</v>
          </cell>
          <cell r="D180">
            <v>120138.77</v>
          </cell>
          <cell r="E180">
            <v>17324.010633999998</v>
          </cell>
          <cell r="F180">
            <v>137462.780634</v>
          </cell>
          <cell r="G180">
            <v>0</v>
          </cell>
          <cell r="H180" t="str">
            <v>$</v>
          </cell>
        </row>
        <row r="181">
          <cell r="B181" t="str">
            <v>-do-         with ratio 25/5A</v>
          </cell>
          <cell r="C181" t="str">
            <v>Set</v>
          </cell>
          <cell r="D181">
            <v>120138.77</v>
          </cell>
          <cell r="E181">
            <v>17324.010633999998</v>
          </cell>
          <cell r="F181">
            <v>137462.780634</v>
          </cell>
          <cell r="G181">
            <v>0</v>
          </cell>
          <cell r="H181" t="str">
            <v>$</v>
          </cell>
        </row>
        <row r="182">
          <cell r="B182" t="str">
            <v>-do-          with ratio 50/5A</v>
          </cell>
          <cell r="C182" t="str">
            <v>Set</v>
          </cell>
          <cell r="D182">
            <v>120138.77</v>
          </cell>
          <cell r="E182">
            <v>17324.010633999998</v>
          </cell>
          <cell r="F182">
            <v>137462.780634</v>
          </cell>
          <cell r="G182">
            <v>0</v>
          </cell>
          <cell r="H182" t="str">
            <v>$</v>
          </cell>
        </row>
        <row r="183">
          <cell r="B183" t="str">
            <v xml:space="preserve">11KV   metering cubical with ratio 5/5A CTs &amp; PTs but without meter </v>
          </cell>
          <cell r="C183" t="str">
            <v>Set</v>
          </cell>
          <cell r="D183">
            <v>82780.06</v>
          </cell>
          <cell r="E183">
            <v>11936.884651999999</v>
          </cell>
          <cell r="F183">
            <v>94716.944651999991</v>
          </cell>
          <cell r="G183">
            <v>0</v>
          </cell>
          <cell r="H183" t="str">
            <v>$</v>
          </cell>
        </row>
        <row r="184">
          <cell r="B184" t="str">
            <v>-do-          with ratio 10/5A</v>
          </cell>
          <cell r="C184" t="str">
            <v>Set</v>
          </cell>
          <cell r="D184">
            <v>79681.56</v>
          </cell>
          <cell r="E184">
            <v>11490.080951999998</v>
          </cell>
          <cell r="F184">
            <v>91171.640952000002</v>
          </cell>
          <cell r="G184">
            <v>0</v>
          </cell>
          <cell r="H184" t="str">
            <v>$</v>
          </cell>
        </row>
        <row r="185">
          <cell r="B185" t="str">
            <v>-do-         with ratio 25/5A</v>
          </cell>
          <cell r="C185" t="str">
            <v>Set</v>
          </cell>
          <cell r="D185">
            <v>76687.69</v>
          </cell>
          <cell r="E185">
            <v>11058.364898</v>
          </cell>
          <cell r="F185">
            <v>87746.054898000002</v>
          </cell>
          <cell r="G185">
            <v>0</v>
          </cell>
          <cell r="H185" t="str">
            <v>$</v>
          </cell>
        </row>
        <row r="186">
          <cell r="B186" t="str">
            <v>-do-          with ratio 50/5A</v>
          </cell>
          <cell r="C186" t="str">
            <v>Set</v>
          </cell>
          <cell r="D186">
            <v>74175.850000000006</v>
          </cell>
          <cell r="E186">
            <v>10696.157570000001</v>
          </cell>
          <cell r="F186">
            <v>84872.007570000002</v>
          </cell>
          <cell r="G186">
            <v>0</v>
          </cell>
          <cell r="H186" t="str">
            <v>$</v>
          </cell>
        </row>
        <row r="187">
          <cell r="B187" t="str">
            <v>-do-          with ratio 100/5A</v>
          </cell>
          <cell r="C187" t="str">
            <v>Set</v>
          </cell>
          <cell r="D187">
            <v>73765.06</v>
          </cell>
          <cell r="E187">
            <v>10636.921651999999</v>
          </cell>
          <cell r="F187">
            <v>84401.981652000002</v>
          </cell>
          <cell r="G187">
            <v>0</v>
          </cell>
          <cell r="H187" t="str">
            <v>$</v>
          </cell>
        </row>
        <row r="188">
          <cell r="B188" t="str">
            <v>11 kV Extendable Ring Main unit</v>
          </cell>
          <cell r="C188" t="str">
            <v>No</v>
          </cell>
          <cell r="D188">
            <v>297191.11</v>
          </cell>
          <cell r="E188">
            <v>42854.958061999998</v>
          </cell>
          <cell r="F188">
            <v>340046.06806199998</v>
          </cell>
          <cell r="G188">
            <v>0</v>
          </cell>
          <cell r="H188" t="str">
            <v>$</v>
          </cell>
        </row>
        <row r="189">
          <cell r="B189" t="str">
            <v>11 kV Non Extendable Ring Main unit</v>
          </cell>
          <cell r="C189" t="str">
            <v>No</v>
          </cell>
          <cell r="D189">
            <v>286184.03000000003</v>
          </cell>
          <cell r="E189">
            <v>41267.737126</v>
          </cell>
          <cell r="F189">
            <v>327451.76712600002</v>
          </cell>
          <cell r="G189">
            <v>0</v>
          </cell>
          <cell r="H189" t="str">
            <v>$</v>
          </cell>
        </row>
        <row r="190">
          <cell r="B190" t="str">
            <v>22 kV Non Extendable Ring Main unit</v>
          </cell>
          <cell r="C190" t="str">
            <v>No</v>
          </cell>
          <cell r="D190">
            <v>417415.92</v>
          </cell>
          <cell r="E190">
            <v>60191.375663999992</v>
          </cell>
          <cell r="F190">
            <v>477607.29566399998</v>
          </cell>
          <cell r="G190">
            <v>0</v>
          </cell>
          <cell r="H190" t="str">
            <v>$</v>
          </cell>
        </row>
        <row r="191">
          <cell r="B191" t="str">
            <v xml:space="preserve">Transformer Oil </v>
          </cell>
          <cell r="C191" t="str">
            <v>KL</v>
          </cell>
          <cell r="D191">
            <v>50467.199999999997</v>
          </cell>
          <cell r="E191">
            <v>7277.3702399999993</v>
          </cell>
          <cell r="F191">
            <v>57744.570239999994</v>
          </cell>
          <cell r="G191">
            <v>0</v>
          </cell>
          <cell r="H191" t="str">
            <v>$</v>
          </cell>
        </row>
        <row r="193">
          <cell r="B193" t="str">
            <v>Cost of material</v>
          </cell>
        </row>
        <row r="195">
          <cell r="B195" t="str">
            <v xml:space="preserve">Erection on material                                         </v>
          </cell>
          <cell r="C195">
            <v>0</v>
          </cell>
          <cell r="D195">
            <v>0</v>
          </cell>
          <cell r="E195">
            <v>0</v>
          </cell>
          <cell r="F195">
            <v>0.1</v>
          </cell>
        </row>
        <row r="196">
          <cell r="B196" t="str">
            <v xml:space="preserve">Transportation on material   </v>
          </cell>
          <cell r="C196">
            <v>0</v>
          </cell>
          <cell r="D196">
            <v>0</v>
          </cell>
          <cell r="E196">
            <v>0</v>
          </cell>
          <cell r="F196">
            <v>0.05</v>
          </cell>
        </row>
        <row r="197">
          <cell r="B197" t="str">
            <v xml:space="preserve">Insurance on material </v>
          </cell>
          <cell r="C197">
            <v>0</v>
          </cell>
          <cell r="D197">
            <v>0</v>
          </cell>
          <cell r="E197">
            <v>0</v>
          </cell>
          <cell r="F197">
            <v>0.01</v>
          </cell>
        </row>
        <row r="198">
          <cell r="B198" t="str">
            <v>Service Tax @ (12.24%  On 1+2+3)</v>
          </cell>
          <cell r="C198">
            <v>0</v>
          </cell>
          <cell r="D198">
            <v>0</v>
          </cell>
          <cell r="E198">
            <v>0</v>
          </cell>
          <cell r="F198">
            <v>1.9599999999999999E-2</v>
          </cell>
        </row>
        <row r="199">
          <cell r="B199" t="str">
            <v xml:space="preserve">Contingencies on material                     </v>
          </cell>
          <cell r="C199">
            <v>0</v>
          </cell>
          <cell r="D199">
            <v>0</v>
          </cell>
          <cell r="E199">
            <v>0</v>
          </cell>
          <cell r="F199">
            <v>0.03</v>
          </cell>
        </row>
        <row r="200">
          <cell r="B200" t="str">
            <v xml:space="preserve">T &amp; P on material        </v>
          </cell>
          <cell r="C200">
            <v>0</v>
          </cell>
          <cell r="D200">
            <v>0</v>
          </cell>
          <cell r="E200">
            <v>0</v>
          </cell>
          <cell r="F200">
            <v>1.4999999999999999E-2</v>
          </cell>
        </row>
        <row r="201">
          <cell r="B201" t="str">
            <v>Contractor supervision on charges on material</v>
          </cell>
          <cell r="C201">
            <v>0</v>
          </cell>
          <cell r="D201">
            <v>0</v>
          </cell>
          <cell r="E201">
            <v>0</v>
          </cell>
          <cell r="F201">
            <v>0.1</v>
          </cell>
        </row>
        <row r="202">
          <cell r="B202" t="str">
            <v>Contractor profit on Total Project Cost i.e. on Sub-Total-I</v>
          </cell>
          <cell r="C202">
            <v>0</v>
          </cell>
          <cell r="D202">
            <v>0</v>
          </cell>
          <cell r="E202">
            <v>0</v>
          </cell>
          <cell r="F202">
            <v>0.05</v>
          </cell>
        </row>
        <row r="203">
          <cell r="B203" t="str">
            <v xml:space="preserve">Contractors Financing on material                                    </v>
          </cell>
          <cell r="C203">
            <v>0</v>
          </cell>
          <cell r="D203">
            <v>0</v>
          </cell>
          <cell r="E203">
            <v>0</v>
          </cell>
          <cell r="F203">
            <v>0.03</v>
          </cell>
        </row>
        <row r="204">
          <cell r="B204" t="str">
            <v>Price Escalation on Material Cost</v>
          </cell>
          <cell r="C204">
            <v>0</v>
          </cell>
          <cell r="D204">
            <v>0</v>
          </cell>
          <cell r="E204">
            <v>0</v>
          </cell>
          <cell r="F204">
            <v>0.05</v>
          </cell>
        </row>
        <row r="205">
          <cell r="B205" t="str">
            <v>H.O.supervision charges @ 1.5% (i.e. 15% of 10% on errection of material)</v>
          </cell>
          <cell r="C205">
            <v>0</v>
          </cell>
          <cell r="D205">
            <v>0</v>
          </cell>
          <cell r="E205">
            <v>0</v>
          </cell>
          <cell r="F205">
            <v>1.4999999999999999E-2</v>
          </cell>
        </row>
        <row r="206">
          <cell r="B206" t="str">
            <v>Interest during Construction Period (on total project</v>
          </cell>
          <cell r="C206">
            <v>0</v>
          </cell>
          <cell r="D206">
            <v>0</v>
          </cell>
          <cell r="E206">
            <v>0</v>
          </cell>
          <cell r="F206">
            <v>2.5000000000000001E-2</v>
          </cell>
        </row>
        <row r="208">
          <cell r="B208" t="str">
            <v>GROUP - XIII</v>
          </cell>
        </row>
        <row r="209">
          <cell r="B209" t="str">
            <v>Name of material</v>
          </cell>
          <cell r="C209" t="str">
            <v>Unit</v>
          </cell>
          <cell r="D209" t="str">
            <v>Exworks</v>
          </cell>
          <cell r="E209" t="str">
            <v>E.D.</v>
          </cell>
          <cell r="F209" t="str">
            <v>Rate per unit as on june 08</v>
          </cell>
        </row>
        <row r="210">
          <cell r="B210" t="str">
            <v>11 KV Isolators with EB (800 A)</v>
          </cell>
          <cell r="C210" t="str">
            <v>Set</v>
          </cell>
          <cell r="D210">
            <v>67920.509999999995</v>
          </cell>
          <cell r="E210">
            <v>9794.1375419999986</v>
          </cell>
          <cell r="F210">
            <v>77714.647541999992</v>
          </cell>
          <cell r="G210">
            <v>0</v>
          </cell>
          <cell r="H210" t="str">
            <v>$</v>
          </cell>
        </row>
        <row r="211">
          <cell r="B211" t="str">
            <v>11 KV Isolators without EB (800 Amp.)</v>
          </cell>
          <cell r="C211" t="str">
            <v>Set</v>
          </cell>
          <cell r="D211">
            <v>65668.149999999994</v>
          </cell>
          <cell r="E211">
            <v>0</v>
          </cell>
          <cell r="F211">
            <v>65668.149999999994</v>
          </cell>
          <cell r="G211">
            <v>0</v>
          </cell>
          <cell r="H211" t="str">
            <v>$</v>
          </cell>
        </row>
        <row r="212">
          <cell r="B212" t="str">
            <v>22 KV Isolators with EB (800 A)</v>
          </cell>
          <cell r="C212" t="str">
            <v>Set</v>
          </cell>
          <cell r="D212">
            <v>67920.509999999995</v>
          </cell>
          <cell r="E212">
            <v>9794.1375419999986</v>
          </cell>
          <cell r="F212">
            <v>77714.647541999992</v>
          </cell>
          <cell r="G212">
            <v>0</v>
          </cell>
          <cell r="H212" t="str">
            <v>$</v>
          </cell>
        </row>
        <row r="213">
          <cell r="B213" t="str">
            <v>22 KV Isolators without EB (800 Amp.)</v>
          </cell>
          <cell r="C213" t="str">
            <v>Set</v>
          </cell>
          <cell r="D213">
            <v>65668.149999999994</v>
          </cell>
          <cell r="E213">
            <v>0</v>
          </cell>
          <cell r="F213">
            <v>65668.149999999994</v>
          </cell>
          <cell r="G213">
            <v>0</v>
          </cell>
          <cell r="H213" t="str">
            <v>$</v>
          </cell>
        </row>
        <row r="214">
          <cell r="B214" t="str">
            <v>33 KV Isolators with EB (800 A)</v>
          </cell>
          <cell r="C214" t="str">
            <v>Set</v>
          </cell>
          <cell r="D214">
            <v>67920.509999999995</v>
          </cell>
          <cell r="E214">
            <v>9794.1375419999986</v>
          </cell>
          <cell r="F214">
            <v>77714.647541999992</v>
          </cell>
          <cell r="G214">
            <v>0</v>
          </cell>
          <cell r="H214" t="str">
            <v>$</v>
          </cell>
        </row>
        <row r="215">
          <cell r="B215" t="str">
            <v>33 KV Isolators without EB (800 Amp.)</v>
          </cell>
          <cell r="C215" t="str">
            <v>Set</v>
          </cell>
          <cell r="D215">
            <v>65668.149999999994</v>
          </cell>
          <cell r="E215">
            <v>0</v>
          </cell>
          <cell r="F215">
            <v>65668.149999999994</v>
          </cell>
          <cell r="G215">
            <v>0</v>
          </cell>
          <cell r="H215" t="str">
            <v>$</v>
          </cell>
        </row>
        <row r="216">
          <cell r="B216" t="str">
            <v>AC Distribution Board 'B' type</v>
          </cell>
          <cell r="C216" t="str">
            <v>No.</v>
          </cell>
          <cell r="D216">
            <v>19878.21</v>
          </cell>
          <cell r="E216">
            <v>2866.4378819999997</v>
          </cell>
          <cell r="F216">
            <v>22744.647881999997</v>
          </cell>
          <cell r="G216">
            <v>0</v>
          </cell>
          <cell r="H216" t="str">
            <v>$</v>
          </cell>
        </row>
        <row r="217">
          <cell r="B217" t="str">
            <v xml:space="preserve">C&amp;R panel for 33 KV for feeder breaker </v>
          </cell>
          <cell r="C217" t="str">
            <v>Set</v>
          </cell>
          <cell r="D217">
            <v>94723.29</v>
          </cell>
          <cell r="E217">
            <v>13659.098417999998</v>
          </cell>
          <cell r="F217">
            <v>108382.38841799999</v>
          </cell>
          <cell r="G217">
            <v>0</v>
          </cell>
          <cell r="H217" t="str">
            <v>$</v>
          </cell>
        </row>
        <row r="218">
          <cell r="B218" t="str">
            <v>C&amp;R panel for 22 KV feeder breaker</v>
          </cell>
          <cell r="C218" t="str">
            <v>Set</v>
          </cell>
          <cell r="D218">
            <v>94723.29</v>
          </cell>
          <cell r="E218">
            <v>13659.098417999998</v>
          </cell>
          <cell r="F218">
            <v>108382.38841799999</v>
          </cell>
          <cell r="G218">
            <v>0</v>
          </cell>
          <cell r="H218" t="str">
            <v>$</v>
          </cell>
        </row>
        <row r="219">
          <cell r="B219" t="str">
            <v>C&amp;R panel for 33 KV Transformer with 1 Amp. Relay</v>
          </cell>
          <cell r="C219" t="str">
            <v>Set</v>
          </cell>
          <cell r="D219">
            <v>64462.95</v>
          </cell>
          <cell r="E219">
            <v>9295.5573899999999</v>
          </cell>
          <cell r="F219">
            <v>73758.507389999999</v>
          </cell>
          <cell r="G219">
            <v>0</v>
          </cell>
          <cell r="H219" t="str">
            <v>$</v>
          </cell>
        </row>
        <row r="220">
          <cell r="B220" t="str">
            <v>C&amp;R panel for 22 KV Transformer with 1 A relay</v>
          </cell>
          <cell r="C220" t="str">
            <v>Set</v>
          </cell>
          <cell r="D220">
            <v>64462.95</v>
          </cell>
          <cell r="E220">
            <v>9295.5573899999999</v>
          </cell>
          <cell r="F220">
            <v>73758.507389999999</v>
          </cell>
          <cell r="G220">
            <v>0</v>
          </cell>
          <cell r="H220" t="str">
            <v>$</v>
          </cell>
        </row>
        <row r="221">
          <cell r="B221" t="str">
            <v>33 KV VCB complete  1600 Amp (O.D.)</v>
          </cell>
          <cell r="C221" t="str">
            <v>No.</v>
          </cell>
          <cell r="D221">
            <v>258165</v>
          </cell>
          <cell r="E221">
            <v>37227.392999999996</v>
          </cell>
          <cell r="F221">
            <v>295392.39299999998</v>
          </cell>
          <cell r="G221">
            <v>0</v>
          </cell>
          <cell r="H221" t="str">
            <v>$</v>
          </cell>
        </row>
        <row r="222">
          <cell r="B222" t="str">
            <v>22 KV VCB complete  1600 Amp (O.D.)</v>
          </cell>
          <cell r="C222" t="str">
            <v>No.</v>
          </cell>
          <cell r="D222">
            <v>233341.75</v>
          </cell>
          <cell r="E222">
            <v>33647.880349999999</v>
          </cell>
          <cell r="F222">
            <v>266989.63034999999</v>
          </cell>
          <cell r="G222">
            <v>0</v>
          </cell>
          <cell r="H222" t="str">
            <v>$</v>
          </cell>
        </row>
        <row r="223">
          <cell r="B223" t="str">
            <v>C&amp;R panel for 33 KV Transformer with Diff. Protection</v>
          </cell>
          <cell r="C223" t="str">
            <v>Set</v>
          </cell>
          <cell r="D223">
            <v>123195.86</v>
          </cell>
          <cell r="E223">
            <v>17764.843012000001</v>
          </cell>
          <cell r="F223">
            <v>140960.70301200001</v>
          </cell>
          <cell r="G223">
            <v>0</v>
          </cell>
          <cell r="H223" t="str">
            <v>$</v>
          </cell>
        </row>
        <row r="224">
          <cell r="B224" t="str">
            <v>C&amp;R panel for 22 KV Transformer with Diff. Protection</v>
          </cell>
          <cell r="C224" t="str">
            <v>Set</v>
          </cell>
          <cell r="D224">
            <v>123195.86</v>
          </cell>
          <cell r="E224">
            <v>17764.843012000001</v>
          </cell>
          <cell r="F224">
            <v>140960.70301200001</v>
          </cell>
          <cell r="G224">
            <v>0</v>
          </cell>
          <cell r="H224" t="str">
            <v>$</v>
          </cell>
        </row>
        <row r="225">
          <cell r="B225" t="str">
            <v>11 kv 250 MVA OD Switchgears comprising of 1 Incomer and 3 single feeder with associated OD panels, Islators, C.T. &amp; P.T. etc.</v>
          </cell>
          <cell r="C225" t="str">
            <v>Set</v>
          </cell>
          <cell r="D225">
            <v>1177848</v>
          </cell>
          <cell r="E225">
            <v>169845.68159999998</v>
          </cell>
          <cell r="F225">
            <v>1347693.6816</v>
          </cell>
          <cell r="G225">
            <v>0</v>
          </cell>
          <cell r="H225" t="str">
            <v>$</v>
          </cell>
        </row>
        <row r="226">
          <cell r="B226" t="str">
            <v>11kV I D switchgear (2 I/c+1 B/c+8O/G)</v>
          </cell>
          <cell r="C226" t="str">
            <v>Set</v>
          </cell>
          <cell r="D226">
            <v>4291706.16</v>
          </cell>
          <cell r="E226">
            <v>618864.02827200003</v>
          </cell>
          <cell r="F226">
            <v>4910570.1882720003</v>
          </cell>
          <cell r="G226">
            <v>0</v>
          </cell>
          <cell r="H226" t="str">
            <v>$</v>
          </cell>
        </row>
        <row r="227">
          <cell r="B227" t="str">
            <v>11kV I D switchgear (2 I/c+1 B/c+8O/G)</v>
          </cell>
          <cell r="C227" t="str">
            <v>Set</v>
          </cell>
          <cell r="D227">
            <v>0</v>
          </cell>
          <cell r="E227">
            <v>0</v>
          </cell>
          <cell r="F227">
            <v>0</v>
          </cell>
          <cell r="G227">
            <v>0</v>
          </cell>
          <cell r="H227" t="str">
            <v>$</v>
          </cell>
        </row>
        <row r="228">
          <cell r="B228" t="str">
            <v>33 KV P.T.</v>
          </cell>
          <cell r="C228" t="str">
            <v>No.</v>
          </cell>
          <cell r="D228">
            <v>16251.91</v>
          </cell>
          <cell r="E228">
            <v>2343.5254219999997</v>
          </cell>
          <cell r="F228">
            <v>18595.435421999999</v>
          </cell>
          <cell r="G228">
            <v>0</v>
          </cell>
          <cell r="H228" t="str">
            <v>$</v>
          </cell>
        </row>
        <row r="229">
          <cell r="B229" t="str">
            <v>22 KV P.T.</v>
          </cell>
          <cell r="C229" t="str">
            <v>No.</v>
          </cell>
          <cell r="D229">
            <v>16252.91</v>
          </cell>
          <cell r="E229">
            <v>2343.6696219999999</v>
          </cell>
          <cell r="F229">
            <v>18596.579622000001</v>
          </cell>
          <cell r="G229">
            <v>0</v>
          </cell>
          <cell r="H229" t="str">
            <v>$</v>
          </cell>
        </row>
        <row r="230">
          <cell r="B230" t="str">
            <v>33 kV C. T. (400-200/1-1-1)</v>
          </cell>
          <cell r="C230">
            <v>0</v>
          </cell>
          <cell r="D230">
            <v>22904.639999999999</v>
          </cell>
          <cell r="E230">
            <v>0</v>
          </cell>
          <cell r="F230">
            <v>22904.639999999999</v>
          </cell>
          <cell r="G230">
            <v>0</v>
          </cell>
          <cell r="H230" t="str">
            <v>$</v>
          </cell>
        </row>
        <row r="231">
          <cell r="B231" t="str">
            <v>22 KV C.T. Three core.</v>
          </cell>
          <cell r="C231" t="str">
            <v>No.</v>
          </cell>
          <cell r="D231">
            <v>22904.639999999999</v>
          </cell>
          <cell r="E231">
            <v>0</v>
          </cell>
          <cell r="F231">
            <v>22904.639999999999</v>
          </cell>
          <cell r="G231">
            <v>0</v>
          </cell>
          <cell r="H231" t="str">
            <v>$</v>
          </cell>
        </row>
        <row r="232">
          <cell r="B232" t="str">
            <v>30 V, 100 AH Lead Acid Battery  sets</v>
          </cell>
          <cell r="C232" t="str">
            <v>Sets</v>
          </cell>
          <cell r="D232">
            <v>15299.04</v>
          </cell>
          <cell r="E232">
            <v>0</v>
          </cell>
          <cell r="F232">
            <v>15299.04</v>
          </cell>
          <cell r="G232">
            <v>0</v>
          </cell>
          <cell r="H232" t="str">
            <v>$</v>
          </cell>
        </row>
        <row r="233">
          <cell r="B233" t="str">
            <v>Battery chargers suitable  for above</v>
          </cell>
          <cell r="C233" t="str">
            <v>No.</v>
          </cell>
          <cell r="D233">
            <v>24366.89</v>
          </cell>
          <cell r="E233">
            <v>0</v>
          </cell>
          <cell r="F233">
            <v>24366.89</v>
          </cell>
          <cell r="G233">
            <v>0</v>
          </cell>
          <cell r="H233" t="str">
            <v>$</v>
          </cell>
        </row>
        <row r="234">
          <cell r="B234" t="str">
            <v>Battery set 30 Volt, 100 AH with Battery charger</v>
          </cell>
          <cell r="C234" t="str">
            <v>Set</v>
          </cell>
          <cell r="D234">
            <v>39665.93</v>
          </cell>
          <cell r="E234">
            <v>0</v>
          </cell>
          <cell r="F234">
            <v>39665.93</v>
          </cell>
          <cell r="G234">
            <v>0</v>
          </cell>
          <cell r="H234" t="str">
            <v>$</v>
          </cell>
        </row>
        <row r="235">
          <cell r="B235" t="str">
            <v>33 KV Lightning Arrestors  (Station type)</v>
          </cell>
          <cell r="C235" t="str">
            <v>Set</v>
          </cell>
          <cell r="D235">
            <v>11633.16</v>
          </cell>
          <cell r="E235">
            <v>1677.5016719999999</v>
          </cell>
          <cell r="F235">
            <v>13310.661672</v>
          </cell>
          <cell r="G235">
            <v>0</v>
          </cell>
          <cell r="H235" t="str">
            <v>$</v>
          </cell>
        </row>
        <row r="236">
          <cell r="B236" t="str">
            <v>22 KV Lightning Arrestors  (Station type)</v>
          </cell>
          <cell r="C236" t="str">
            <v>set</v>
          </cell>
          <cell r="D236">
            <v>10263.119999999999</v>
          </cell>
          <cell r="E236">
            <v>1479.9419039999998</v>
          </cell>
          <cell r="F236">
            <v>13310.66</v>
          </cell>
          <cell r="G236">
            <v>0</v>
          </cell>
          <cell r="H236" t="str">
            <v>$</v>
          </cell>
        </row>
        <row r="237">
          <cell r="B237" t="str">
            <v>Power Transformer 33/11 KV, 5 MVA</v>
          </cell>
          <cell r="C237" t="str">
            <v>No.</v>
          </cell>
          <cell r="D237">
            <v>2852150</v>
          </cell>
          <cell r="E237">
            <v>411280.02999999997</v>
          </cell>
          <cell r="F237">
            <v>3263430.03</v>
          </cell>
          <cell r="G237">
            <v>0</v>
          </cell>
          <cell r="H237" t="str">
            <v>$</v>
          </cell>
        </row>
        <row r="238">
          <cell r="B238" t="str">
            <v xml:space="preserve">Power Transformer 33/11 KV, 10 MVA </v>
          </cell>
          <cell r="C238" t="str">
            <v>No.</v>
          </cell>
          <cell r="D238">
            <v>5424685</v>
          </cell>
          <cell r="E238">
            <v>782239.57699999993</v>
          </cell>
          <cell r="F238">
            <v>6206924.5769999996</v>
          </cell>
          <cell r="G238">
            <v>0</v>
          </cell>
          <cell r="H238" t="str">
            <v>$</v>
          </cell>
        </row>
        <row r="241">
          <cell r="B241" t="str">
            <v xml:space="preserve">11 KV PT </v>
          </cell>
          <cell r="C241" t="str">
            <v>No.</v>
          </cell>
          <cell r="D241">
            <v>0</v>
          </cell>
          <cell r="E241">
            <v>0</v>
          </cell>
          <cell r="F241">
            <v>6486.27</v>
          </cell>
          <cell r="G241">
            <v>0</v>
          </cell>
          <cell r="H241" t="str">
            <v>*</v>
          </cell>
        </row>
        <row r="242">
          <cell r="B242" t="str">
            <v>11 / .433 KV 25 KVA Transformer</v>
          </cell>
          <cell r="C242" t="str">
            <v>No</v>
          </cell>
          <cell r="D242">
            <v>0</v>
          </cell>
          <cell r="E242">
            <v>0</v>
          </cell>
          <cell r="F242">
            <v>67500</v>
          </cell>
          <cell r="G242">
            <v>0</v>
          </cell>
          <cell r="H242" t="str">
            <v>*</v>
          </cell>
        </row>
        <row r="243">
          <cell r="B243" t="str">
            <v>11 KV  V cross arm with clamp</v>
          </cell>
          <cell r="C243" t="str">
            <v>No</v>
          </cell>
          <cell r="D243">
            <v>0</v>
          </cell>
          <cell r="E243">
            <v>0</v>
          </cell>
          <cell r="F243">
            <v>736.60199004975129</v>
          </cell>
          <cell r="G243">
            <v>0</v>
          </cell>
          <cell r="H243" t="str">
            <v>*</v>
          </cell>
        </row>
        <row r="244">
          <cell r="B244" t="str">
            <v>22 KV  V cross arm with clamp</v>
          </cell>
          <cell r="C244" t="str">
            <v>No</v>
          </cell>
          <cell r="D244">
            <v>0</v>
          </cell>
          <cell r="E244">
            <v>0</v>
          </cell>
          <cell r="F244">
            <v>963.24875621890556</v>
          </cell>
          <cell r="G244">
            <v>0</v>
          </cell>
          <cell r="H244" t="str">
            <v>*</v>
          </cell>
        </row>
        <row r="245">
          <cell r="B245" t="str">
            <v>11 KV 250 MVA OD switchgear comprising of 2 incomer &amp; 4 single feeders with associated OD pannels , Isolators CT &amp; PT etc</v>
          </cell>
          <cell r="C245" t="str">
            <v>Set</v>
          </cell>
          <cell r="D245">
            <v>0</v>
          </cell>
          <cell r="E245">
            <v>0</v>
          </cell>
          <cell r="F245">
            <v>2540971</v>
          </cell>
          <cell r="G245">
            <v>0</v>
          </cell>
          <cell r="H245" t="str">
            <v>*</v>
          </cell>
        </row>
        <row r="246">
          <cell r="B246" t="str">
            <v>11 KV 250 MVA OD switchgear comprising of one incomer &amp; O/G with associated OD panels, Isolators, CT &amp; PT etc.</v>
          </cell>
          <cell r="C246" t="str">
            <v>Set</v>
          </cell>
          <cell r="D246">
            <v>0</v>
          </cell>
          <cell r="E246">
            <v>0</v>
          </cell>
          <cell r="F246">
            <v>363558</v>
          </cell>
          <cell r="G246">
            <v>0</v>
          </cell>
          <cell r="H246" t="str">
            <v>*</v>
          </cell>
        </row>
        <row r="247">
          <cell r="B247" t="str">
            <v>22 kv 500 MVA OD Switchgears comprising of 1 Incomer and 3 single feeder with associated OD panels, Islators, C.T. &amp; P.T. etc.</v>
          </cell>
          <cell r="C247" t="str">
            <v>Set</v>
          </cell>
          <cell r="D247">
            <v>0</v>
          </cell>
          <cell r="E247">
            <v>0</v>
          </cell>
          <cell r="F247">
            <v>1800000</v>
          </cell>
          <cell r="G247">
            <v>0</v>
          </cell>
          <cell r="H247" t="str">
            <v>*</v>
          </cell>
        </row>
        <row r="248">
          <cell r="B248" t="str">
            <v>11 KV 3 Phase, Residual voltage Transformer with terminal connectors.</v>
          </cell>
          <cell r="C248" t="str">
            <v>No</v>
          </cell>
          <cell r="D248">
            <v>0</v>
          </cell>
          <cell r="E248">
            <v>0</v>
          </cell>
          <cell r="F248">
            <v>23296</v>
          </cell>
          <cell r="G248">
            <v>0</v>
          </cell>
          <cell r="H248" t="str">
            <v>*</v>
          </cell>
        </row>
        <row r="249">
          <cell r="B249" t="str">
            <v>11 KV 500 MVA Indoor Switch Gears comprising of 2 Incomer and 8 Single feeder &amp; Bus Coupler  with associated C.R Panels/ V.C.B.800 Amp for Incoming &amp; ,Bus Coup./ 400 Amp for Feeder</v>
          </cell>
          <cell r="C249" t="str">
            <v>Set</v>
          </cell>
          <cell r="D249">
            <v>0</v>
          </cell>
          <cell r="E249">
            <v>0</v>
          </cell>
          <cell r="F249">
            <v>4190067.95</v>
          </cell>
          <cell r="G249">
            <v>0</v>
          </cell>
          <cell r="H249" t="str">
            <v>*</v>
          </cell>
        </row>
        <row r="250">
          <cell r="B250" t="str">
            <v>11 KV 500 MVA ID switchgear comprising of one incomer ,3 O/G &amp; 1 B/C with associated OD panels, Isolators, CT &amp; PT etc.</v>
          </cell>
          <cell r="C250" t="str">
            <v>Set</v>
          </cell>
          <cell r="D250">
            <v>0</v>
          </cell>
          <cell r="E250">
            <v>0</v>
          </cell>
          <cell r="F250">
            <v>1672693.6816</v>
          </cell>
          <cell r="G250">
            <v>0</v>
          </cell>
          <cell r="H250" t="str">
            <v>*</v>
          </cell>
        </row>
        <row r="251">
          <cell r="B251" t="str">
            <v>11 KV Capa. Bank 0.6 MVAR without switch</v>
          </cell>
          <cell r="C251" t="str">
            <v>Set</v>
          </cell>
          <cell r="D251">
            <v>0</v>
          </cell>
          <cell r="E251">
            <v>0</v>
          </cell>
          <cell r="F251">
            <v>42004</v>
          </cell>
          <cell r="G251">
            <v>0</v>
          </cell>
          <cell r="H251" t="str">
            <v>*</v>
          </cell>
        </row>
        <row r="252">
          <cell r="B252" t="str">
            <v>11 KV CT 400 - 200 / 5 - 5 Indoor</v>
          </cell>
          <cell r="C252" t="str">
            <v>No</v>
          </cell>
          <cell r="D252">
            <v>0</v>
          </cell>
          <cell r="E252">
            <v>0</v>
          </cell>
          <cell r="F252">
            <v>5000</v>
          </cell>
          <cell r="G252">
            <v>0</v>
          </cell>
          <cell r="H252" t="str">
            <v>*</v>
          </cell>
        </row>
        <row r="253">
          <cell r="B253" t="str">
            <v>11 KV CT 400 - 200 / 5 - 5 Outdoor</v>
          </cell>
          <cell r="C253" t="str">
            <v>No</v>
          </cell>
          <cell r="D253">
            <v>0</v>
          </cell>
          <cell r="E253">
            <v>0</v>
          </cell>
          <cell r="F253">
            <v>15000</v>
          </cell>
          <cell r="G253">
            <v>0</v>
          </cell>
          <cell r="H253" t="str">
            <v>*</v>
          </cell>
        </row>
        <row r="254">
          <cell r="B254" t="str">
            <v>11 KV CT 600 - 300 / 5 - 5 Indoor</v>
          </cell>
          <cell r="C254" t="str">
            <v>No</v>
          </cell>
          <cell r="D254">
            <v>0</v>
          </cell>
          <cell r="E254">
            <v>0</v>
          </cell>
          <cell r="F254">
            <v>5000</v>
          </cell>
          <cell r="G254">
            <v>0</v>
          </cell>
          <cell r="H254" t="str">
            <v>*</v>
          </cell>
        </row>
        <row r="255">
          <cell r="B255" t="str">
            <v>11 KV CT 600 - 300 / 5 - 5 Outdoor</v>
          </cell>
          <cell r="C255" t="str">
            <v>No</v>
          </cell>
          <cell r="D255">
            <v>0</v>
          </cell>
          <cell r="E255">
            <v>0</v>
          </cell>
          <cell r="F255">
            <v>15000</v>
          </cell>
          <cell r="G255">
            <v>0</v>
          </cell>
          <cell r="H255" t="str">
            <v>*</v>
          </cell>
        </row>
        <row r="256">
          <cell r="B256" t="str">
            <v>CT - 11 KV 400 - 200 - 100/ 5-5-5 A / 3 Core I/D</v>
          </cell>
          <cell r="C256" t="str">
            <v>No</v>
          </cell>
          <cell r="D256">
            <v>0</v>
          </cell>
          <cell r="E256">
            <v>0</v>
          </cell>
          <cell r="F256">
            <v>18000</v>
          </cell>
        </row>
        <row r="257">
          <cell r="B257" t="str">
            <v>11 KV Feedar Pillar 2 Way</v>
          </cell>
          <cell r="C257" t="str">
            <v>No</v>
          </cell>
          <cell r="D257">
            <v>0</v>
          </cell>
          <cell r="E257">
            <v>0</v>
          </cell>
          <cell r="F257">
            <v>79500</v>
          </cell>
          <cell r="G257">
            <v>0</v>
          </cell>
          <cell r="H257" t="str">
            <v>*</v>
          </cell>
        </row>
        <row r="258">
          <cell r="B258" t="str">
            <v>11 KV Guarding angle with clamp</v>
          </cell>
          <cell r="C258" t="str">
            <v>Kg</v>
          </cell>
          <cell r="D258">
            <v>0</v>
          </cell>
          <cell r="E258">
            <v>0</v>
          </cell>
          <cell r="F258">
            <v>30.15</v>
          </cell>
          <cell r="G258">
            <v>0</v>
          </cell>
          <cell r="H258" t="str">
            <v>*</v>
          </cell>
        </row>
        <row r="259">
          <cell r="B259" t="str">
            <v>11 kV heat shrinkable Indoor termination joint kit for 3 C X 185 sqmm</v>
          </cell>
          <cell r="C259" t="str">
            <v>Kit</v>
          </cell>
          <cell r="D259">
            <v>0</v>
          </cell>
          <cell r="E259">
            <v>0</v>
          </cell>
          <cell r="F259">
            <v>1250</v>
          </cell>
          <cell r="G259">
            <v>0</v>
          </cell>
          <cell r="H259" t="str">
            <v>*</v>
          </cell>
        </row>
        <row r="260">
          <cell r="B260" t="str">
            <v>11 kV heat shrinkable Indoor termination joint kit for 3 C X 120 sqmm</v>
          </cell>
          <cell r="C260" t="str">
            <v>Kit</v>
          </cell>
          <cell r="D260">
            <v>0</v>
          </cell>
          <cell r="E260">
            <v>0</v>
          </cell>
          <cell r="F260">
            <v>1250</v>
          </cell>
        </row>
        <row r="261">
          <cell r="B261" t="str">
            <v>11 kV heat shrinkable Indoor termination joint kit for 3 C X 240 sqmm</v>
          </cell>
          <cell r="C261" t="str">
            <v>Kit</v>
          </cell>
          <cell r="D261">
            <v>0</v>
          </cell>
          <cell r="E261">
            <v>0</v>
          </cell>
          <cell r="F261">
            <v>1285</v>
          </cell>
          <cell r="G261">
            <v>0</v>
          </cell>
          <cell r="H261" t="str">
            <v>*</v>
          </cell>
        </row>
        <row r="262">
          <cell r="B262" t="str">
            <v>11 kV heat shrinkable Indoor termination joint kit for 3 C X 300 sqmm</v>
          </cell>
          <cell r="C262" t="str">
            <v>Kit</v>
          </cell>
          <cell r="D262">
            <v>0</v>
          </cell>
          <cell r="E262">
            <v>0</v>
          </cell>
          <cell r="F262">
            <v>1350</v>
          </cell>
          <cell r="G262">
            <v>0</v>
          </cell>
          <cell r="H262" t="str">
            <v>*</v>
          </cell>
        </row>
        <row r="263">
          <cell r="B263" t="str">
            <v>11 kV heat shrinkable Indoor termination joint kit for 3 C X 95 sqmm</v>
          </cell>
          <cell r="C263" t="str">
            <v>Kit</v>
          </cell>
          <cell r="D263">
            <v>0</v>
          </cell>
          <cell r="E263">
            <v>0</v>
          </cell>
          <cell r="F263">
            <v>950</v>
          </cell>
          <cell r="G263">
            <v>0</v>
          </cell>
          <cell r="H263" t="str">
            <v>*</v>
          </cell>
        </row>
        <row r="264">
          <cell r="B264" t="str">
            <v>11 kV heat shrinkable Outdoor termination joint kit for 3 C X 185 sqmm</v>
          </cell>
          <cell r="C264" t="str">
            <v>Kit</v>
          </cell>
          <cell r="D264">
            <v>0</v>
          </cell>
          <cell r="E264">
            <v>0</v>
          </cell>
          <cell r="F264">
            <v>1550</v>
          </cell>
          <cell r="G264">
            <v>0</v>
          </cell>
          <cell r="H264" t="str">
            <v>*</v>
          </cell>
        </row>
        <row r="265">
          <cell r="B265" t="str">
            <v>11 kV heat shrinkable Outdoor termination joint kit for 3 C X 120 sqmm</v>
          </cell>
          <cell r="C265" t="str">
            <v>Kit</v>
          </cell>
          <cell r="D265">
            <v>0</v>
          </cell>
          <cell r="E265">
            <v>0</v>
          </cell>
          <cell r="F265">
            <v>1550</v>
          </cell>
          <cell r="G265">
            <v>0</v>
          </cell>
          <cell r="H265" t="str">
            <v>*</v>
          </cell>
        </row>
        <row r="266">
          <cell r="B266" t="str">
            <v>11 kV heat shrinkable Outdoor termination joint kit for 3 C X 240 sqmm</v>
          </cell>
          <cell r="C266" t="str">
            <v>Kit</v>
          </cell>
          <cell r="D266">
            <v>0</v>
          </cell>
          <cell r="E266">
            <v>0</v>
          </cell>
          <cell r="F266">
            <v>1650</v>
          </cell>
          <cell r="G266">
            <v>0</v>
          </cell>
          <cell r="H266" t="str">
            <v>*</v>
          </cell>
        </row>
        <row r="267">
          <cell r="B267" t="str">
            <v>11 kV heat shrinkable Outdoor termination joint kit for 3 C X 300 sqmm</v>
          </cell>
          <cell r="C267" t="str">
            <v>Kit</v>
          </cell>
          <cell r="D267">
            <v>0</v>
          </cell>
          <cell r="E267">
            <v>0</v>
          </cell>
          <cell r="F267">
            <v>1650</v>
          </cell>
          <cell r="G267">
            <v>0</v>
          </cell>
          <cell r="H267" t="str">
            <v>*</v>
          </cell>
        </row>
        <row r="268">
          <cell r="B268" t="str">
            <v>11 kV heat shrinkable Outdoor termination joint kit for 3 C X 95 sqmm</v>
          </cell>
          <cell r="C268" t="str">
            <v>Kit</v>
          </cell>
          <cell r="D268">
            <v>0</v>
          </cell>
          <cell r="E268">
            <v>0</v>
          </cell>
          <cell r="F268">
            <v>1185</v>
          </cell>
          <cell r="G268">
            <v>0</v>
          </cell>
          <cell r="H268" t="str">
            <v>*</v>
          </cell>
        </row>
        <row r="269">
          <cell r="B269" t="str">
            <v>11 kV heat shrinkable Straight through joint kit for 3 C X 185 sqmm</v>
          </cell>
          <cell r="C269" t="str">
            <v>Kit</v>
          </cell>
          <cell r="D269">
            <v>0</v>
          </cell>
          <cell r="E269">
            <v>0</v>
          </cell>
          <cell r="F269">
            <v>4100</v>
          </cell>
          <cell r="G269">
            <v>0</v>
          </cell>
          <cell r="H269" t="str">
            <v>*</v>
          </cell>
        </row>
        <row r="270">
          <cell r="B270" t="str">
            <v>11 kV heat shrinkable Straight through joint kit for 3 C X 120 sqmm</v>
          </cell>
          <cell r="C270" t="str">
            <v>Kit</v>
          </cell>
          <cell r="D270">
            <v>0</v>
          </cell>
          <cell r="E270">
            <v>0</v>
          </cell>
          <cell r="F270">
            <v>4100</v>
          </cell>
          <cell r="G270">
            <v>0</v>
          </cell>
          <cell r="H270" t="str">
            <v>*</v>
          </cell>
        </row>
        <row r="271">
          <cell r="B271" t="str">
            <v>11 kV heat shrinkable Straight through joint kit for 3 C X 240 sqmm</v>
          </cell>
          <cell r="C271" t="str">
            <v>Kit</v>
          </cell>
          <cell r="D271">
            <v>0</v>
          </cell>
          <cell r="E271">
            <v>0</v>
          </cell>
          <cell r="F271">
            <v>4300</v>
          </cell>
          <cell r="G271">
            <v>0</v>
          </cell>
          <cell r="H271" t="str">
            <v>*</v>
          </cell>
        </row>
        <row r="272">
          <cell r="B272" t="str">
            <v>11 kV heat shrinkable Straight through joint kit for 3 C X 300 sqmm</v>
          </cell>
          <cell r="C272" t="str">
            <v>Kit</v>
          </cell>
          <cell r="D272">
            <v>0</v>
          </cell>
          <cell r="E272">
            <v>0</v>
          </cell>
          <cell r="F272">
            <v>4300</v>
          </cell>
          <cell r="G272">
            <v>0</v>
          </cell>
          <cell r="H272" t="str">
            <v>*</v>
          </cell>
        </row>
        <row r="273">
          <cell r="B273" t="str">
            <v>11 kV heat shrinkable Straight through joint kit for 3 C X 95 sqmm</v>
          </cell>
          <cell r="C273" t="str">
            <v>Kit</v>
          </cell>
          <cell r="D273">
            <v>0</v>
          </cell>
          <cell r="E273">
            <v>0</v>
          </cell>
          <cell r="F273">
            <v>3400</v>
          </cell>
          <cell r="G273">
            <v>0</v>
          </cell>
          <cell r="H273" t="str">
            <v>*</v>
          </cell>
        </row>
        <row r="274">
          <cell r="B274" t="str">
            <v xml:space="preserve">11 KV Isolator with  EB 400 A </v>
          </cell>
          <cell r="C274" t="str">
            <v>Set</v>
          </cell>
          <cell r="D274">
            <v>0</v>
          </cell>
          <cell r="E274">
            <v>0</v>
          </cell>
          <cell r="F274">
            <v>34944</v>
          </cell>
          <cell r="G274">
            <v>0</v>
          </cell>
          <cell r="H274" t="str">
            <v>*</v>
          </cell>
        </row>
        <row r="275">
          <cell r="B275" t="str">
            <v xml:space="preserve">11 KV Isolator without  EB 400 A </v>
          </cell>
          <cell r="C275" t="str">
            <v>Set</v>
          </cell>
          <cell r="D275">
            <v>0</v>
          </cell>
          <cell r="E275">
            <v>0</v>
          </cell>
          <cell r="F275">
            <v>33000</v>
          </cell>
          <cell r="G275">
            <v>0</v>
          </cell>
          <cell r="H275" t="str">
            <v>*</v>
          </cell>
        </row>
        <row r="276">
          <cell r="B276" t="str">
            <v>11 KV Top fitting with clamp</v>
          </cell>
          <cell r="C276" t="str">
            <v>No</v>
          </cell>
          <cell r="D276">
            <v>0</v>
          </cell>
          <cell r="E276">
            <v>0</v>
          </cell>
          <cell r="F276">
            <v>68</v>
          </cell>
          <cell r="G276">
            <v>0</v>
          </cell>
          <cell r="H276" t="str">
            <v>*</v>
          </cell>
        </row>
        <row r="277">
          <cell r="B277" t="str">
            <v>11 KV VCB 400 A Indoor</v>
          </cell>
          <cell r="C277" t="str">
            <v>No</v>
          </cell>
          <cell r="D277">
            <v>0</v>
          </cell>
          <cell r="E277">
            <v>0</v>
          </cell>
          <cell r="F277">
            <v>325000</v>
          </cell>
          <cell r="G277">
            <v>0</v>
          </cell>
          <cell r="H277" t="str">
            <v>*</v>
          </cell>
        </row>
        <row r="278">
          <cell r="B278" t="str">
            <v>11 KV VCB 400 A Outdoor</v>
          </cell>
          <cell r="C278" t="str">
            <v>No</v>
          </cell>
          <cell r="D278">
            <v>0</v>
          </cell>
          <cell r="E278">
            <v>0</v>
          </cell>
          <cell r="F278">
            <v>165000</v>
          </cell>
          <cell r="G278">
            <v>0</v>
          </cell>
          <cell r="H278" t="str">
            <v>*</v>
          </cell>
        </row>
        <row r="279">
          <cell r="B279" t="str">
            <v>11 KV VCB 800 A Indoor</v>
          </cell>
          <cell r="C279" t="str">
            <v>No</v>
          </cell>
          <cell r="D279">
            <v>0</v>
          </cell>
          <cell r="E279">
            <v>0</v>
          </cell>
          <cell r="F279">
            <v>340000</v>
          </cell>
          <cell r="G279">
            <v>0</v>
          </cell>
          <cell r="H279" t="str">
            <v>*</v>
          </cell>
        </row>
        <row r="280">
          <cell r="B280" t="str">
            <v>11 KV VCB 800 A Outdoor</v>
          </cell>
          <cell r="C280" t="str">
            <v>No</v>
          </cell>
          <cell r="D280">
            <v>0</v>
          </cell>
          <cell r="E280">
            <v>0</v>
          </cell>
          <cell r="F280">
            <v>227136</v>
          </cell>
          <cell r="G280">
            <v>0</v>
          </cell>
          <cell r="H280" t="str">
            <v>*</v>
          </cell>
        </row>
        <row r="281">
          <cell r="B281" t="str">
            <v>11 KV, 3 Phase, 400 amps. Isolator with earth switch, Double blade complete with set of insulators and terminal connectors.</v>
          </cell>
          <cell r="C281" t="str">
            <v>No</v>
          </cell>
          <cell r="D281">
            <v>0</v>
          </cell>
          <cell r="E281">
            <v>0</v>
          </cell>
          <cell r="F281">
            <v>40000</v>
          </cell>
          <cell r="G281">
            <v>0</v>
          </cell>
          <cell r="H281" t="str">
            <v>*</v>
          </cell>
        </row>
        <row r="282">
          <cell r="B282" t="str">
            <v>11kV 250 MVA OD switchgear comprising of one incomer and 3 single feeders withassociated o.d.panels</v>
          </cell>
          <cell r="C282" t="str">
            <v>set</v>
          </cell>
          <cell r="D282">
            <v>0</v>
          </cell>
          <cell r="E282">
            <v>0</v>
          </cell>
          <cell r="F282">
            <v>1347693.68</v>
          </cell>
          <cell r="G282">
            <v>0</v>
          </cell>
          <cell r="H282" t="str">
            <v>*</v>
          </cell>
        </row>
        <row r="283">
          <cell r="B283" t="str">
            <v>11 KV 250 MVA OD switchgear comprising of one incomer ,3 O/G &amp; 1 B/C with associated OD panels, Isolators, CT &amp; PT etc.</v>
          </cell>
          <cell r="C283" t="str">
            <v>set</v>
          </cell>
          <cell r="D283">
            <v>0</v>
          </cell>
          <cell r="E283">
            <v>0</v>
          </cell>
          <cell r="F283">
            <v>1846694.73</v>
          </cell>
          <cell r="G283">
            <v>0</v>
          </cell>
          <cell r="H283" t="str">
            <v>*</v>
          </cell>
        </row>
        <row r="284">
          <cell r="B284" t="str">
            <v>152x152 mm Cross Arm clamp</v>
          </cell>
          <cell r="C284" t="str">
            <v>Pair</v>
          </cell>
          <cell r="D284">
            <v>0</v>
          </cell>
          <cell r="E284">
            <v>0</v>
          </cell>
          <cell r="F284">
            <v>173.18</v>
          </cell>
          <cell r="G284">
            <v>0</v>
          </cell>
          <cell r="H284" t="str">
            <v>*</v>
          </cell>
        </row>
        <row r="285">
          <cell r="B285" t="str">
            <v>152x152 mm pole clamps</v>
          </cell>
          <cell r="C285" t="str">
            <v>Pair</v>
          </cell>
          <cell r="D285">
            <v>0</v>
          </cell>
          <cell r="E285">
            <v>0</v>
          </cell>
          <cell r="F285">
            <v>173.18</v>
          </cell>
          <cell r="G285">
            <v>0</v>
          </cell>
          <cell r="H285" t="str">
            <v>*</v>
          </cell>
        </row>
        <row r="286">
          <cell r="B286" t="str">
            <v>22 kV C&amp;R Panels with differential</v>
          </cell>
          <cell r="C286" t="str">
            <v>Set</v>
          </cell>
          <cell r="D286">
            <v>0</v>
          </cell>
          <cell r="E286">
            <v>0</v>
          </cell>
          <cell r="F286">
            <v>140960.70000000001</v>
          </cell>
          <cell r="G286">
            <v>0</v>
          </cell>
          <cell r="H286" t="str">
            <v>*</v>
          </cell>
        </row>
        <row r="287">
          <cell r="B287" t="str">
            <v>22  KV  C. T. Three  core.</v>
          </cell>
          <cell r="C287" t="str">
            <v>Nos</v>
          </cell>
          <cell r="D287">
            <v>20609.8</v>
          </cell>
          <cell r="E287">
            <v>0</v>
          </cell>
          <cell r="F287">
            <v>22904.639999999999</v>
          </cell>
          <cell r="G287">
            <v>0</v>
          </cell>
          <cell r="H287" t="str">
            <v>*</v>
          </cell>
        </row>
        <row r="288">
          <cell r="B288" t="str">
            <v>22  KV  P. T.</v>
          </cell>
          <cell r="C288" t="str">
            <v>No</v>
          </cell>
          <cell r="D288">
            <v>14678.14</v>
          </cell>
          <cell r="E288">
            <v>2116.5877879999998</v>
          </cell>
          <cell r="F288">
            <v>18594.439999999999</v>
          </cell>
          <cell r="G288">
            <v>0</v>
          </cell>
          <cell r="H288" t="str">
            <v>*</v>
          </cell>
        </row>
        <row r="289">
          <cell r="B289" t="str">
            <v>22 kV Heat shrik Indoor termination joint (Al) kit for XLPE 3 C X 240 sqmm</v>
          </cell>
          <cell r="C289" t="str">
            <v>Kit</v>
          </cell>
          <cell r="D289">
            <v>0</v>
          </cell>
          <cell r="E289">
            <v>0</v>
          </cell>
          <cell r="F289">
            <v>7335</v>
          </cell>
          <cell r="G289">
            <v>0</v>
          </cell>
          <cell r="H289" t="str">
            <v>*</v>
          </cell>
        </row>
        <row r="290">
          <cell r="B290" t="str">
            <v>22 kV Heat shrik Indoor termination joint (Al) kit for XLPE 3 C X 95 sqmm</v>
          </cell>
          <cell r="C290" t="str">
            <v>Kit</v>
          </cell>
          <cell r="D290">
            <v>0</v>
          </cell>
          <cell r="E290">
            <v>0</v>
          </cell>
          <cell r="F290">
            <v>7335</v>
          </cell>
          <cell r="G290">
            <v>0</v>
          </cell>
          <cell r="H290" t="str">
            <v>*</v>
          </cell>
        </row>
        <row r="291">
          <cell r="B291" t="str">
            <v>22 kV Heat shrik Outdoor termination joint (Al) kit for XLPE 3 C X 300 sqmm</v>
          </cell>
          <cell r="C291" t="str">
            <v>Kit</v>
          </cell>
          <cell r="D291">
            <v>0</v>
          </cell>
          <cell r="E291">
            <v>0</v>
          </cell>
          <cell r="F291">
            <v>11150</v>
          </cell>
          <cell r="G291">
            <v>0</v>
          </cell>
          <cell r="H291" t="str">
            <v>*</v>
          </cell>
        </row>
        <row r="292">
          <cell r="B292" t="str">
            <v>22 KV Isolators with EB (800 A)</v>
          </cell>
          <cell r="C292" t="str">
            <v>Set</v>
          </cell>
          <cell r="D292">
            <v>0</v>
          </cell>
          <cell r="E292">
            <v>0</v>
          </cell>
          <cell r="F292">
            <v>77714.64</v>
          </cell>
          <cell r="G292">
            <v>0</v>
          </cell>
          <cell r="H292" t="str">
            <v>*</v>
          </cell>
        </row>
        <row r="293">
          <cell r="B293" t="str">
            <v>22 KV Isolators without EB (800 Amp.)</v>
          </cell>
          <cell r="C293" t="str">
            <v>Set</v>
          </cell>
          <cell r="D293">
            <v>0</v>
          </cell>
          <cell r="E293">
            <v>0</v>
          </cell>
          <cell r="F293">
            <v>65668.149999999994</v>
          </cell>
          <cell r="G293">
            <v>0</v>
          </cell>
          <cell r="H293" t="str">
            <v>*</v>
          </cell>
        </row>
        <row r="294">
          <cell r="B294" t="str">
            <v>22 KV Lightning Arrestors  (Screw type)</v>
          </cell>
          <cell r="C294" t="str">
            <v>Set</v>
          </cell>
          <cell r="D294">
            <v>0</v>
          </cell>
          <cell r="E294">
            <v>0</v>
          </cell>
          <cell r="F294">
            <v>9556.4699999999993</v>
          </cell>
          <cell r="G294">
            <v>0</v>
          </cell>
          <cell r="H294" t="str">
            <v>*</v>
          </cell>
        </row>
        <row r="295">
          <cell r="B295" t="str">
            <v>22 KV Pin Insulator with pin</v>
          </cell>
          <cell r="C295" t="str">
            <v>No</v>
          </cell>
          <cell r="D295">
            <v>0</v>
          </cell>
          <cell r="E295">
            <v>0</v>
          </cell>
          <cell r="F295">
            <v>317.33</v>
          </cell>
          <cell r="G295">
            <v>0</v>
          </cell>
          <cell r="H295" t="str">
            <v>*</v>
          </cell>
        </row>
        <row r="296">
          <cell r="B296" t="str">
            <v>22 KV Post Insulator</v>
          </cell>
          <cell r="C296" t="str">
            <v>Nos</v>
          </cell>
          <cell r="D296">
            <v>0</v>
          </cell>
          <cell r="E296">
            <v>0</v>
          </cell>
          <cell r="F296">
            <v>750</v>
          </cell>
          <cell r="G296">
            <v>0</v>
          </cell>
          <cell r="H296" t="str">
            <v>*</v>
          </cell>
        </row>
        <row r="297">
          <cell r="B297" t="str">
            <v>22 KV Transformer CR Panel With 1 Amp relay</v>
          </cell>
          <cell r="C297" t="str">
            <v>Set</v>
          </cell>
          <cell r="D297">
            <v>0</v>
          </cell>
          <cell r="E297">
            <v>0</v>
          </cell>
          <cell r="F297">
            <v>73758.509999999995</v>
          </cell>
          <cell r="G297">
            <v>0</v>
          </cell>
          <cell r="H297" t="str">
            <v>*</v>
          </cell>
        </row>
        <row r="298">
          <cell r="B298" t="str">
            <v>22 KV VCB complete  1600 Amp (O.D.)</v>
          </cell>
          <cell r="C298" t="str">
            <v>Set</v>
          </cell>
          <cell r="D298">
            <v>0</v>
          </cell>
          <cell r="E298">
            <v>0</v>
          </cell>
          <cell r="F298">
            <v>266989.63</v>
          </cell>
          <cell r="G298">
            <v>0</v>
          </cell>
          <cell r="H298" t="str">
            <v>*</v>
          </cell>
        </row>
        <row r="299">
          <cell r="B299" t="str">
            <v>33 KV  V Cross Arms</v>
          </cell>
          <cell r="C299" t="str">
            <v>No</v>
          </cell>
          <cell r="D299">
            <v>0</v>
          </cell>
          <cell r="E299">
            <v>0</v>
          </cell>
          <cell r="F299">
            <v>963.24875621890556</v>
          </cell>
          <cell r="G299">
            <v>0</v>
          </cell>
          <cell r="H299" t="str">
            <v>*</v>
          </cell>
        </row>
        <row r="300">
          <cell r="B300" t="str">
            <v>33 kV Heat shrik Indoor termination joint (Al) kit for XLPE 3 C X 300 sqmm</v>
          </cell>
          <cell r="C300" t="str">
            <v>Kit</v>
          </cell>
          <cell r="D300">
            <v>0</v>
          </cell>
          <cell r="E300">
            <v>0</v>
          </cell>
          <cell r="F300">
            <v>11500</v>
          </cell>
          <cell r="G300">
            <v>0</v>
          </cell>
          <cell r="H300" t="str">
            <v>*</v>
          </cell>
        </row>
        <row r="301">
          <cell r="B301" t="str">
            <v>33 kV Heat shrik Outdoor termination joint (Al) kit for XLPE 3 C X 300 sqmm</v>
          </cell>
          <cell r="C301" t="str">
            <v>Kit</v>
          </cell>
          <cell r="D301">
            <v>0</v>
          </cell>
          <cell r="E301">
            <v>0</v>
          </cell>
          <cell r="F301">
            <v>15470</v>
          </cell>
          <cell r="G301">
            <v>0</v>
          </cell>
          <cell r="H301" t="str">
            <v>*</v>
          </cell>
        </row>
        <row r="302">
          <cell r="B302" t="str">
            <v>33 kV Heat shrik Straight through joint (Al) kit for XLPE 3 C X 300 sqmm</v>
          </cell>
          <cell r="C302" t="str">
            <v>Kit</v>
          </cell>
          <cell r="D302">
            <v>0</v>
          </cell>
          <cell r="E302">
            <v>0</v>
          </cell>
          <cell r="F302">
            <v>30000</v>
          </cell>
          <cell r="G302">
            <v>0</v>
          </cell>
          <cell r="H302" t="str">
            <v>*</v>
          </cell>
        </row>
        <row r="303">
          <cell r="B303" t="str">
            <v>33 KV LA 9 KA</v>
          </cell>
          <cell r="C303" t="str">
            <v>Set</v>
          </cell>
          <cell r="D303">
            <v>0</v>
          </cell>
          <cell r="E303">
            <v>0</v>
          </cell>
          <cell r="F303">
            <v>13310.67</v>
          </cell>
          <cell r="G303">
            <v>0</v>
          </cell>
          <cell r="H303" t="str">
            <v>*</v>
          </cell>
        </row>
        <row r="304">
          <cell r="B304" t="str">
            <v>33 KV Post Insulator</v>
          </cell>
          <cell r="C304" t="str">
            <v>No</v>
          </cell>
          <cell r="D304">
            <v>0</v>
          </cell>
          <cell r="E304">
            <v>0</v>
          </cell>
          <cell r="F304">
            <v>750</v>
          </cell>
          <cell r="G304">
            <v>0</v>
          </cell>
          <cell r="H304" t="str">
            <v>*</v>
          </cell>
        </row>
        <row r="305">
          <cell r="B305" t="str">
            <v>33 KV Top Fitting</v>
          </cell>
          <cell r="C305" t="str">
            <v>No</v>
          </cell>
          <cell r="D305">
            <v>0</v>
          </cell>
          <cell r="E305">
            <v>0</v>
          </cell>
          <cell r="F305">
            <v>331.8</v>
          </cell>
          <cell r="G305">
            <v>0</v>
          </cell>
          <cell r="H305" t="str">
            <v>*</v>
          </cell>
        </row>
        <row r="306">
          <cell r="B306" t="str">
            <v>22 KV Top Fitting</v>
          </cell>
          <cell r="C306" t="str">
            <v>No</v>
          </cell>
          <cell r="D306">
            <v>0</v>
          </cell>
          <cell r="E306">
            <v>0</v>
          </cell>
          <cell r="F306">
            <v>331.8</v>
          </cell>
          <cell r="G306">
            <v>0</v>
          </cell>
          <cell r="H306" t="str">
            <v>*</v>
          </cell>
        </row>
        <row r="307">
          <cell r="B307" t="str">
            <v>33 KV Transformer CR Panel With 1 Amp relay</v>
          </cell>
          <cell r="C307" t="str">
            <v>Set</v>
          </cell>
          <cell r="D307">
            <v>0</v>
          </cell>
          <cell r="E307">
            <v>0</v>
          </cell>
          <cell r="F307">
            <v>73758.509999999995</v>
          </cell>
          <cell r="G307">
            <v>0</v>
          </cell>
          <cell r="H307" t="str">
            <v>*</v>
          </cell>
        </row>
        <row r="308">
          <cell r="B308" t="str">
            <v>33 KV Transformer CR Panel With Differential</v>
          </cell>
          <cell r="C308" t="str">
            <v>Set</v>
          </cell>
          <cell r="D308">
            <v>0</v>
          </cell>
          <cell r="E308">
            <v>0</v>
          </cell>
          <cell r="F308">
            <v>140960.70000000001</v>
          </cell>
          <cell r="G308">
            <v>0</v>
          </cell>
          <cell r="H308" t="str">
            <v>*</v>
          </cell>
        </row>
        <row r="309">
          <cell r="B309" t="str">
            <v>9 KV, 10 KA, 1 Ph. Metal Oxide (Gapless) Lightning Arresters with terminal connectors.</v>
          </cell>
          <cell r="C309" t="str">
            <v>Set</v>
          </cell>
          <cell r="D309">
            <v>0</v>
          </cell>
          <cell r="E309">
            <v>0</v>
          </cell>
          <cell r="F309">
            <v>6989</v>
          </cell>
          <cell r="G309">
            <v>0</v>
          </cell>
          <cell r="H309" t="str">
            <v>*</v>
          </cell>
        </row>
        <row r="310">
          <cell r="B310" t="str">
            <v>AAAC 80 sqmm</v>
          </cell>
          <cell r="C310" t="str">
            <v>Rmt</v>
          </cell>
          <cell r="D310">
            <v>0</v>
          </cell>
          <cell r="E310">
            <v>0</v>
          </cell>
          <cell r="F310">
            <v>35.6</v>
          </cell>
          <cell r="G310">
            <v>0</v>
          </cell>
          <cell r="H310" t="str">
            <v>*</v>
          </cell>
        </row>
        <row r="311">
          <cell r="B311" t="str">
            <v>Aluminium Jointing  Sleeve for 100 Sq mm ACSR</v>
          </cell>
          <cell r="C311" t="str">
            <v>No</v>
          </cell>
          <cell r="D311">
            <v>0</v>
          </cell>
          <cell r="E311">
            <v>0</v>
          </cell>
          <cell r="F311">
            <v>100</v>
          </cell>
          <cell r="G311">
            <v>0</v>
          </cell>
          <cell r="H311" t="str">
            <v>*</v>
          </cell>
        </row>
        <row r="312">
          <cell r="B312" t="str">
            <v>Aluminium Jointing  Sleeve for 30 Sq mm ACSR</v>
          </cell>
          <cell r="C312" t="str">
            <v>No</v>
          </cell>
          <cell r="D312">
            <v>0</v>
          </cell>
          <cell r="E312">
            <v>0</v>
          </cell>
          <cell r="F312">
            <v>100</v>
          </cell>
          <cell r="G312">
            <v>0</v>
          </cell>
          <cell r="H312" t="str">
            <v>*</v>
          </cell>
        </row>
        <row r="313">
          <cell r="B313" t="str">
            <v>Aluminium Jointing  Sleeve for 55 Sq mm AAAC</v>
          </cell>
          <cell r="C313" t="str">
            <v>No</v>
          </cell>
          <cell r="D313">
            <v>0</v>
          </cell>
          <cell r="E313">
            <v>0</v>
          </cell>
          <cell r="F313">
            <v>100</v>
          </cell>
          <cell r="G313">
            <v>0</v>
          </cell>
          <cell r="H313" t="str">
            <v>*</v>
          </cell>
        </row>
        <row r="314">
          <cell r="B314" t="str">
            <v>Armoured Copper control cable 12C X 2.5 Sq mm</v>
          </cell>
          <cell r="C314" t="str">
            <v>Mtr</v>
          </cell>
          <cell r="D314">
            <v>0</v>
          </cell>
          <cell r="E314">
            <v>0</v>
          </cell>
          <cell r="F314">
            <v>139.9</v>
          </cell>
          <cell r="G314">
            <v>0</v>
          </cell>
          <cell r="H314" t="str">
            <v>*</v>
          </cell>
        </row>
        <row r="315">
          <cell r="B315" t="str">
            <v>Armoured Copper control cable 19C X 2.5 Sq mm</v>
          </cell>
          <cell r="C315" t="str">
            <v>Mtr</v>
          </cell>
          <cell r="D315">
            <v>0</v>
          </cell>
          <cell r="E315">
            <v>0</v>
          </cell>
          <cell r="F315">
            <v>214.2</v>
          </cell>
          <cell r="G315">
            <v>0</v>
          </cell>
          <cell r="H315" t="str">
            <v>*</v>
          </cell>
        </row>
        <row r="316">
          <cell r="B316" t="str">
            <v>Armoured Copper control cable 4C X 2.5 Sq mm</v>
          </cell>
          <cell r="C316" t="str">
            <v>Mtr</v>
          </cell>
          <cell r="D316">
            <v>0</v>
          </cell>
          <cell r="E316">
            <v>0</v>
          </cell>
          <cell r="F316">
            <v>53.77</v>
          </cell>
          <cell r="G316">
            <v>0</v>
          </cell>
          <cell r="H316" t="str">
            <v>*</v>
          </cell>
        </row>
        <row r="317">
          <cell r="B317" t="str">
            <v>Black bituminus paint</v>
          </cell>
          <cell r="C317" t="str">
            <v>Ltr</v>
          </cell>
          <cell r="D317">
            <v>0</v>
          </cell>
          <cell r="E317">
            <v>0</v>
          </cell>
          <cell r="F317">
            <v>37</v>
          </cell>
          <cell r="G317">
            <v>0</v>
          </cell>
          <cell r="H317" t="str">
            <v>*</v>
          </cell>
        </row>
        <row r="318">
          <cell r="B318" t="str">
            <v>C&amp;R  Panel  for  11 KV Incomer OD</v>
          </cell>
          <cell r="C318" t="str">
            <v>No</v>
          </cell>
          <cell r="D318">
            <v>0</v>
          </cell>
          <cell r="E318">
            <v>0</v>
          </cell>
          <cell r="F318">
            <v>108382.38841799999</v>
          </cell>
          <cell r="G318">
            <v>0</v>
          </cell>
          <cell r="H318" t="str">
            <v>*</v>
          </cell>
        </row>
        <row r="319">
          <cell r="B319" t="str">
            <v>C&amp;R  Panel  for  11 kV Outgoing  Feeder OD</v>
          </cell>
          <cell r="C319" t="str">
            <v>No</v>
          </cell>
          <cell r="D319">
            <v>0</v>
          </cell>
          <cell r="E319">
            <v>0</v>
          </cell>
          <cell r="F319">
            <v>108382.39</v>
          </cell>
          <cell r="G319">
            <v>0</v>
          </cell>
          <cell r="H319" t="str">
            <v>*</v>
          </cell>
        </row>
        <row r="320">
          <cell r="B320" t="str">
            <v>C&amp;R panel for 22 KV feeder breaker</v>
          </cell>
          <cell r="C320" t="str">
            <v>No</v>
          </cell>
          <cell r="D320">
            <v>0</v>
          </cell>
          <cell r="E320">
            <v>0</v>
          </cell>
          <cell r="F320">
            <v>108382.39</v>
          </cell>
          <cell r="G320">
            <v>0</v>
          </cell>
          <cell r="H320" t="str">
            <v>*</v>
          </cell>
        </row>
        <row r="321">
          <cell r="B321" t="str">
            <v>Armoured Copper control cable 2C X 2.5 Sq mm</v>
          </cell>
          <cell r="C321" t="str">
            <v>Rmt</v>
          </cell>
          <cell r="D321">
            <v>0</v>
          </cell>
          <cell r="E321">
            <v>0</v>
          </cell>
          <cell r="F321">
            <v>35.81</v>
          </cell>
          <cell r="G321">
            <v>0</v>
          </cell>
          <cell r="H321" t="str">
            <v>*</v>
          </cell>
        </row>
        <row r="322">
          <cell r="B322" t="str">
            <v>Capacitor Bank 11 KV  1.2 MVAR ( 200 KVAR x 6 ) Single Star connected with Internal fuses, Interconnected mounting Structure, Insulators &amp; Other Accessories</v>
          </cell>
          <cell r="C322" t="str">
            <v>Set</v>
          </cell>
          <cell r="D322">
            <v>0</v>
          </cell>
          <cell r="E322">
            <v>0</v>
          </cell>
          <cell r="F322">
            <v>900000</v>
          </cell>
          <cell r="G322">
            <v>0</v>
          </cell>
          <cell r="H322" t="str">
            <v>*</v>
          </cell>
        </row>
        <row r="323">
          <cell r="B323" t="str">
            <v>Capacitor banks wit Switchgear 11 KV 3 MVAR</v>
          </cell>
          <cell r="C323" t="str">
            <v>Set</v>
          </cell>
          <cell r="D323">
            <v>0</v>
          </cell>
          <cell r="E323">
            <v>0</v>
          </cell>
          <cell r="F323">
            <v>1351000</v>
          </cell>
          <cell r="G323">
            <v>0</v>
          </cell>
          <cell r="H323" t="str">
            <v>*</v>
          </cell>
        </row>
        <row r="324">
          <cell r="B324" t="str">
            <v>Clamp for PT</v>
          </cell>
          <cell r="C324" t="str">
            <v>No</v>
          </cell>
          <cell r="D324">
            <v>0</v>
          </cell>
          <cell r="E324">
            <v>0</v>
          </cell>
          <cell r="F324">
            <v>1125</v>
          </cell>
          <cell r="G324">
            <v>0</v>
          </cell>
          <cell r="H324" t="str">
            <v>*</v>
          </cell>
        </row>
        <row r="325">
          <cell r="B325" t="str">
            <v>Clamp for CT</v>
          </cell>
          <cell r="C325" t="str">
            <v>No</v>
          </cell>
          <cell r="D325">
            <v>0</v>
          </cell>
          <cell r="E325">
            <v>0</v>
          </cell>
          <cell r="F325">
            <v>1125</v>
          </cell>
          <cell r="G325">
            <v>0</v>
          </cell>
          <cell r="H325" t="str">
            <v>*</v>
          </cell>
        </row>
        <row r="326">
          <cell r="B326" t="str">
            <v>Clamps for 33 KV V.C.B.</v>
          </cell>
          <cell r="C326" t="str">
            <v>No</v>
          </cell>
          <cell r="D326">
            <v>0</v>
          </cell>
          <cell r="E326">
            <v>0</v>
          </cell>
          <cell r="F326">
            <v>1610</v>
          </cell>
          <cell r="G326">
            <v>0</v>
          </cell>
          <cell r="H326" t="str">
            <v>*</v>
          </cell>
        </row>
        <row r="327">
          <cell r="B327" t="str">
            <v>Clamp for T/F Bushing special  type  with  tinned  copper  and  Al  Palm</v>
          </cell>
          <cell r="C327" t="str">
            <v>No</v>
          </cell>
          <cell r="D327">
            <v>0</v>
          </cell>
          <cell r="E327">
            <v>0</v>
          </cell>
          <cell r="F327">
            <v>3222.7</v>
          </cell>
          <cell r="G327">
            <v>0</v>
          </cell>
          <cell r="H327" t="str">
            <v>*</v>
          </cell>
        </row>
        <row r="328">
          <cell r="B328" t="str">
            <v>Clamps for 100 x 116 mm  RSJ Pole Stay</v>
          </cell>
          <cell r="C328" t="str">
            <v>Pair</v>
          </cell>
          <cell r="D328">
            <v>0</v>
          </cell>
          <cell r="E328">
            <v>0</v>
          </cell>
          <cell r="F328">
            <v>116</v>
          </cell>
          <cell r="G328">
            <v>0</v>
          </cell>
          <cell r="H328" t="str">
            <v>*</v>
          </cell>
        </row>
        <row r="329">
          <cell r="B329" t="str">
            <v>Clamps for 152 x 152 mm  RSJ Pole Stay</v>
          </cell>
          <cell r="C329" t="str">
            <v>Pair</v>
          </cell>
          <cell r="D329">
            <v>0</v>
          </cell>
          <cell r="E329">
            <v>0</v>
          </cell>
          <cell r="F329">
            <v>173</v>
          </cell>
          <cell r="G329">
            <v>0</v>
          </cell>
          <cell r="H329" t="str">
            <v>*</v>
          </cell>
        </row>
        <row r="330">
          <cell r="B330" t="str">
            <v>Clamps for 33 KV C.T.</v>
          </cell>
          <cell r="C330" t="str">
            <v>No</v>
          </cell>
          <cell r="D330">
            <v>0</v>
          </cell>
          <cell r="E330">
            <v>0</v>
          </cell>
          <cell r="F330">
            <v>1125</v>
          </cell>
          <cell r="G330">
            <v>0</v>
          </cell>
          <cell r="H330" t="str">
            <v>*</v>
          </cell>
        </row>
        <row r="331">
          <cell r="B331" t="str">
            <v>Clamps for 33 KV Isolator</v>
          </cell>
          <cell r="C331" t="str">
            <v>No</v>
          </cell>
          <cell r="D331">
            <v>0</v>
          </cell>
          <cell r="E331">
            <v>0</v>
          </cell>
          <cell r="F331">
            <v>805</v>
          </cell>
          <cell r="G331">
            <v>0</v>
          </cell>
          <cell r="H331" t="str">
            <v>*</v>
          </cell>
        </row>
        <row r="332">
          <cell r="B332" t="str">
            <v>Clamps for 33 KV P.T.</v>
          </cell>
          <cell r="C332" t="str">
            <v>No</v>
          </cell>
          <cell r="D332">
            <v>0</v>
          </cell>
          <cell r="E332">
            <v>0</v>
          </cell>
          <cell r="F332">
            <v>1125</v>
          </cell>
          <cell r="G332">
            <v>0</v>
          </cell>
          <cell r="H332" t="str">
            <v>*</v>
          </cell>
        </row>
        <row r="333">
          <cell r="B333" t="str">
            <v>Coal</v>
          </cell>
          <cell r="C333" t="str">
            <v>Kg.</v>
          </cell>
          <cell r="D333">
            <v>0</v>
          </cell>
          <cell r="E333">
            <v>0</v>
          </cell>
          <cell r="F333">
            <v>4</v>
          </cell>
          <cell r="G333">
            <v>0</v>
          </cell>
          <cell r="H333" t="str">
            <v>*</v>
          </cell>
        </row>
        <row r="334">
          <cell r="B334" t="str">
            <v>Concreting ration 1:4:8</v>
          </cell>
          <cell r="C334" t="str">
            <v>CMtr</v>
          </cell>
          <cell r="D334">
            <v>0</v>
          </cell>
          <cell r="E334">
            <v>0</v>
          </cell>
          <cell r="F334">
            <v>1750</v>
          </cell>
          <cell r="G334">
            <v>0</v>
          </cell>
          <cell r="H334" t="str">
            <v>*</v>
          </cell>
        </row>
        <row r="335">
          <cell r="B335" t="str">
            <v xml:space="preserve">Connectors for T/F Bushing </v>
          </cell>
          <cell r="C335" t="str">
            <v>Nos.</v>
          </cell>
          <cell r="D335">
            <v>0</v>
          </cell>
          <cell r="E335">
            <v>0</v>
          </cell>
          <cell r="F335">
            <v>3222.7</v>
          </cell>
          <cell r="G335">
            <v>0</v>
          </cell>
          <cell r="H335" t="str">
            <v>*</v>
          </cell>
        </row>
        <row r="336">
          <cell r="B336" t="str">
            <v>Control Panel complete with NDR,UV,OV &amp; 2 O/C + 1 E/F  and Time delay relay  and accessories.</v>
          </cell>
          <cell r="C336" t="str">
            <v>No</v>
          </cell>
          <cell r="D336">
            <v>0</v>
          </cell>
          <cell r="E336">
            <v>0</v>
          </cell>
          <cell r="F336">
            <v>73758.509999999995</v>
          </cell>
          <cell r="G336">
            <v>0</v>
          </cell>
          <cell r="H336" t="str">
            <v>*</v>
          </cell>
        </row>
        <row r="337">
          <cell r="B337" t="str">
            <v>CT 200 -100 / 5 - 5 Amp11 KV 1 Ph. Oil filled Out Door Type with Terminal connections</v>
          </cell>
          <cell r="C337" t="str">
            <v>No</v>
          </cell>
          <cell r="D337">
            <v>0</v>
          </cell>
          <cell r="E337">
            <v>0</v>
          </cell>
          <cell r="F337">
            <v>14000</v>
          </cell>
          <cell r="G337">
            <v>0</v>
          </cell>
          <cell r="H337" t="str">
            <v>*</v>
          </cell>
        </row>
        <row r="338">
          <cell r="B338" t="str">
            <v>Cutpoint channel - 11 KV</v>
          </cell>
          <cell r="C338" t="str">
            <v>Pair</v>
          </cell>
          <cell r="D338">
            <v>0</v>
          </cell>
          <cell r="E338">
            <v>0</v>
          </cell>
          <cell r="F338">
            <v>627</v>
          </cell>
          <cell r="G338">
            <v>0</v>
          </cell>
          <cell r="H338" t="str">
            <v>*</v>
          </cell>
        </row>
        <row r="339">
          <cell r="B339" t="str">
            <v>Cutpoint channel - 33 / 22 KV</v>
          </cell>
          <cell r="C339" t="str">
            <v>Pair</v>
          </cell>
          <cell r="D339">
            <v>0</v>
          </cell>
          <cell r="E339">
            <v>0</v>
          </cell>
          <cell r="F339">
            <v>1015</v>
          </cell>
          <cell r="G339">
            <v>0</v>
          </cell>
          <cell r="H339" t="str">
            <v>*</v>
          </cell>
        </row>
        <row r="340">
          <cell r="B340" t="str">
            <v>Danger Board in yard.</v>
          </cell>
          <cell r="C340" t="str">
            <v>No</v>
          </cell>
          <cell r="D340">
            <v>0</v>
          </cell>
          <cell r="E340">
            <v>0</v>
          </cell>
          <cell r="F340">
            <v>40</v>
          </cell>
          <cell r="G340">
            <v>0</v>
          </cell>
          <cell r="H340" t="str">
            <v>*</v>
          </cell>
        </row>
        <row r="341">
          <cell r="B341" t="str">
            <v>DTC  Metering  Cabinet ( Box )</v>
          </cell>
          <cell r="C341" t="str">
            <v>No</v>
          </cell>
          <cell r="D341">
            <v>0</v>
          </cell>
          <cell r="E341">
            <v>0</v>
          </cell>
          <cell r="F341">
            <v>3500</v>
          </cell>
          <cell r="G341">
            <v>0</v>
          </cell>
          <cell r="H341" t="str">
            <v>*</v>
          </cell>
        </row>
        <row r="342">
          <cell r="B342" t="str">
            <v>Earthing Sets H.T of C.I.pipe 150 mm 3 mtr.</v>
          </cell>
          <cell r="C342" t="str">
            <v>No.</v>
          </cell>
          <cell r="D342">
            <v>0</v>
          </cell>
          <cell r="E342">
            <v>0</v>
          </cell>
          <cell r="F342">
            <v>5500</v>
          </cell>
          <cell r="G342">
            <v>0</v>
          </cell>
          <cell r="H342" t="str">
            <v>*</v>
          </cell>
        </row>
        <row r="343">
          <cell r="B343" t="str">
            <v xml:space="preserve">Electron  Powder </v>
          </cell>
          <cell r="C343" t="str">
            <v>Kg</v>
          </cell>
          <cell r="D343">
            <v>0</v>
          </cell>
          <cell r="E343">
            <v>0</v>
          </cell>
          <cell r="F343">
            <v>7</v>
          </cell>
          <cell r="G343">
            <v>0</v>
          </cell>
          <cell r="H343" t="str">
            <v>*</v>
          </cell>
        </row>
        <row r="344">
          <cell r="B344" t="str">
            <v>Fire Extinguisher with stand</v>
          </cell>
          <cell r="C344" t="str">
            <v>Set</v>
          </cell>
          <cell r="D344">
            <v>0</v>
          </cell>
          <cell r="E344">
            <v>0</v>
          </cell>
          <cell r="F344">
            <v>4000</v>
          </cell>
          <cell r="G344">
            <v>0</v>
          </cell>
          <cell r="H344" t="str">
            <v>*</v>
          </cell>
        </row>
        <row r="345">
          <cell r="B345" t="str">
            <v>Furniture for S/Stn.</v>
          </cell>
          <cell r="C345" t="str">
            <v>L.S.</v>
          </cell>
          <cell r="D345">
            <v>0</v>
          </cell>
          <cell r="E345">
            <v>0</v>
          </cell>
          <cell r="F345">
            <v>5000</v>
          </cell>
          <cell r="G345">
            <v>0</v>
          </cell>
          <cell r="H345" t="str">
            <v>*</v>
          </cell>
        </row>
        <row r="346">
          <cell r="B346" t="str">
            <v>Flood lights with control gear box &amp; 250w SV Lamp</v>
          </cell>
          <cell r="C346" t="str">
            <v>No</v>
          </cell>
          <cell r="D346">
            <v>0</v>
          </cell>
          <cell r="E346">
            <v>0</v>
          </cell>
          <cell r="F346">
            <v>2800</v>
          </cell>
          <cell r="G346">
            <v>0</v>
          </cell>
          <cell r="H346" t="str">
            <v>*</v>
          </cell>
        </row>
        <row r="347">
          <cell r="B347" t="str">
            <v>Foundation for 11 kV Isolators</v>
          </cell>
          <cell r="C347">
            <v>0</v>
          </cell>
          <cell r="D347">
            <v>0</v>
          </cell>
          <cell r="E347">
            <v>0</v>
          </cell>
          <cell r="F347">
            <v>1750</v>
          </cell>
          <cell r="G347">
            <v>0</v>
          </cell>
          <cell r="H347" t="str">
            <v>*</v>
          </cell>
        </row>
        <row r="348">
          <cell r="B348" t="str">
            <v>Foundation for 11 kV Isolators without EB</v>
          </cell>
          <cell r="C348">
            <v>0</v>
          </cell>
          <cell r="D348">
            <v>0</v>
          </cell>
          <cell r="E348">
            <v>0</v>
          </cell>
          <cell r="F348">
            <v>1750</v>
          </cell>
          <cell r="G348">
            <v>0</v>
          </cell>
          <cell r="H348" t="str">
            <v>*</v>
          </cell>
        </row>
        <row r="349">
          <cell r="B349" t="str">
            <v>Foundation for 11 kV Lightning Arrestor</v>
          </cell>
          <cell r="C349">
            <v>0</v>
          </cell>
          <cell r="D349">
            <v>0</v>
          </cell>
          <cell r="E349">
            <v>0</v>
          </cell>
          <cell r="F349">
            <v>1750</v>
          </cell>
          <cell r="G349">
            <v>0</v>
          </cell>
          <cell r="H349" t="str">
            <v>*</v>
          </cell>
        </row>
        <row r="350">
          <cell r="B350" t="str">
            <v>Foundation for 11 kV C.Ts</v>
          </cell>
          <cell r="C350">
            <v>0</v>
          </cell>
          <cell r="D350">
            <v>0</v>
          </cell>
          <cell r="E350">
            <v>0</v>
          </cell>
          <cell r="F350">
            <v>1750</v>
          </cell>
          <cell r="G350">
            <v>0</v>
          </cell>
          <cell r="H350" t="str">
            <v>*</v>
          </cell>
        </row>
        <row r="351">
          <cell r="B351" t="str">
            <v>Foundation for 11 kV Breaker</v>
          </cell>
          <cell r="C351">
            <v>0</v>
          </cell>
          <cell r="D351">
            <v>0</v>
          </cell>
          <cell r="E351">
            <v>0</v>
          </cell>
          <cell r="F351">
            <v>1750</v>
          </cell>
          <cell r="G351">
            <v>0</v>
          </cell>
          <cell r="H351" t="str">
            <v>*</v>
          </cell>
        </row>
        <row r="352">
          <cell r="B352" t="str">
            <v>Foundation for Gantry Structures</v>
          </cell>
          <cell r="C352">
            <v>0</v>
          </cell>
          <cell r="D352">
            <v>0</v>
          </cell>
          <cell r="E352">
            <v>0</v>
          </cell>
          <cell r="F352">
            <v>1750</v>
          </cell>
          <cell r="G352">
            <v>0</v>
          </cell>
          <cell r="H352" t="str">
            <v>*</v>
          </cell>
        </row>
        <row r="353">
          <cell r="B353" t="str">
            <v>Foundation for 22 kV Isolators</v>
          </cell>
          <cell r="C353">
            <v>0</v>
          </cell>
          <cell r="D353">
            <v>0</v>
          </cell>
          <cell r="E353">
            <v>0</v>
          </cell>
          <cell r="F353">
            <v>1750</v>
          </cell>
          <cell r="G353">
            <v>0</v>
          </cell>
          <cell r="H353" t="str">
            <v>*</v>
          </cell>
        </row>
        <row r="354">
          <cell r="B354" t="str">
            <v>Foundation for 22 kV Isolators without EB</v>
          </cell>
          <cell r="C354">
            <v>0</v>
          </cell>
          <cell r="D354">
            <v>0</v>
          </cell>
          <cell r="E354">
            <v>0</v>
          </cell>
          <cell r="F354">
            <v>1750</v>
          </cell>
          <cell r="G354">
            <v>0</v>
          </cell>
          <cell r="H354" t="str">
            <v>*</v>
          </cell>
        </row>
        <row r="355">
          <cell r="B355" t="str">
            <v>Foundation for 22 kV Lightning Arrestor</v>
          </cell>
          <cell r="C355">
            <v>0</v>
          </cell>
          <cell r="D355">
            <v>0</v>
          </cell>
          <cell r="E355">
            <v>0</v>
          </cell>
          <cell r="F355">
            <v>1750</v>
          </cell>
          <cell r="G355">
            <v>0</v>
          </cell>
          <cell r="H355" t="str">
            <v>*</v>
          </cell>
        </row>
        <row r="356">
          <cell r="B356" t="str">
            <v>Foundation for 22 kV C.Ts</v>
          </cell>
          <cell r="C356">
            <v>0</v>
          </cell>
          <cell r="D356">
            <v>0</v>
          </cell>
          <cell r="E356">
            <v>0</v>
          </cell>
          <cell r="F356">
            <v>1750</v>
          </cell>
          <cell r="G356">
            <v>0</v>
          </cell>
          <cell r="H356" t="str">
            <v>*</v>
          </cell>
        </row>
        <row r="357">
          <cell r="B357" t="str">
            <v>Foundation for 22 kV Breaker</v>
          </cell>
          <cell r="C357">
            <v>0</v>
          </cell>
          <cell r="D357">
            <v>0</v>
          </cell>
          <cell r="E357">
            <v>0</v>
          </cell>
          <cell r="F357">
            <v>1750</v>
          </cell>
          <cell r="G357">
            <v>0</v>
          </cell>
          <cell r="H357" t="str">
            <v>*</v>
          </cell>
        </row>
        <row r="358">
          <cell r="B358" t="str">
            <v>Foundation for Gantry Structures</v>
          </cell>
          <cell r="C358">
            <v>0</v>
          </cell>
          <cell r="D358">
            <v>0</v>
          </cell>
          <cell r="E358">
            <v>0</v>
          </cell>
          <cell r="F358">
            <v>1750</v>
          </cell>
          <cell r="G358">
            <v>0</v>
          </cell>
          <cell r="H358" t="str">
            <v>*</v>
          </cell>
        </row>
        <row r="359">
          <cell r="B359" t="str">
            <v>Foundation for 33 kV Isolators with EB</v>
          </cell>
          <cell r="C359">
            <v>0</v>
          </cell>
          <cell r="D359">
            <v>0</v>
          </cell>
          <cell r="E359">
            <v>0</v>
          </cell>
          <cell r="F359">
            <v>1750</v>
          </cell>
          <cell r="G359">
            <v>0</v>
          </cell>
          <cell r="H359" t="str">
            <v>*</v>
          </cell>
        </row>
        <row r="360">
          <cell r="B360" t="str">
            <v>Foundation for 33 kV Isolators without EB</v>
          </cell>
          <cell r="C360">
            <v>0</v>
          </cell>
          <cell r="D360">
            <v>0</v>
          </cell>
          <cell r="E360">
            <v>0</v>
          </cell>
          <cell r="F360">
            <v>1750</v>
          </cell>
          <cell r="G360">
            <v>0</v>
          </cell>
          <cell r="H360" t="str">
            <v>*</v>
          </cell>
        </row>
        <row r="361">
          <cell r="B361" t="str">
            <v>Foundation for 33 kV Lightning Arrestor</v>
          </cell>
          <cell r="C361">
            <v>0</v>
          </cell>
          <cell r="D361">
            <v>0</v>
          </cell>
          <cell r="E361">
            <v>0</v>
          </cell>
          <cell r="F361">
            <v>1750</v>
          </cell>
          <cell r="G361">
            <v>0</v>
          </cell>
          <cell r="H361" t="str">
            <v>*</v>
          </cell>
        </row>
        <row r="362">
          <cell r="B362" t="str">
            <v>Foundation for 33 kV C.Ts</v>
          </cell>
          <cell r="C362">
            <v>0</v>
          </cell>
          <cell r="D362">
            <v>0</v>
          </cell>
          <cell r="E362">
            <v>0</v>
          </cell>
          <cell r="F362">
            <v>1750</v>
          </cell>
          <cell r="G362">
            <v>0</v>
          </cell>
          <cell r="H362" t="str">
            <v>*</v>
          </cell>
        </row>
        <row r="363">
          <cell r="B363" t="str">
            <v>Foundation for 33 kV Breaker</v>
          </cell>
          <cell r="C363">
            <v>0</v>
          </cell>
          <cell r="D363">
            <v>0</v>
          </cell>
          <cell r="E363">
            <v>0</v>
          </cell>
          <cell r="F363">
            <v>1750</v>
          </cell>
          <cell r="G363">
            <v>0</v>
          </cell>
          <cell r="H363" t="str">
            <v>*</v>
          </cell>
        </row>
        <row r="364">
          <cell r="B364" t="str">
            <v>Foundation for Gantry Structures</v>
          </cell>
          <cell r="C364">
            <v>0</v>
          </cell>
          <cell r="D364">
            <v>0</v>
          </cell>
          <cell r="E364">
            <v>0</v>
          </cell>
          <cell r="F364">
            <v>1750</v>
          </cell>
          <cell r="G364">
            <v>0</v>
          </cell>
          <cell r="H364" t="str">
            <v>*</v>
          </cell>
        </row>
        <row r="365">
          <cell r="B365" t="str">
            <v>G.I. Pipe 110 mm</v>
          </cell>
          <cell r="C365" t="str">
            <v>Mtr</v>
          </cell>
          <cell r="D365">
            <v>0</v>
          </cell>
          <cell r="E365">
            <v>0</v>
          </cell>
          <cell r="F365">
            <v>160</v>
          </cell>
          <cell r="G365">
            <v>0</v>
          </cell>
          <cell r="H365" t="str">
            <v>*</v>
          </cell>
        </row>
        <row r="366">
          <cell r="B366" t="str">
            <v>G.I.Nut Bolts</v>
          </cell>
          <cell r="C366" t="str">
            <v>Kg</v>
          </cell>
          <cell r="D366">
            <v>0</v>
          </cell>
          <cell r="E366">
            <v>0</v>
          </cell>
          <cell r="F366">
            <v>60</v>
          </cell>
          <cell r="G366">
            <v>0</v>
          </cell>
          <cell r="H366" t="str">
            <v>*</v>
          </cell>
        </row>
        <row r="367">
          <cell r="B367" t="str">
            <v>G.I.Nut Boltss Washer &amp; Misc Material</v>
          </cell>
          <cell r="C367" t="str">
            <v>L.S</v>
          </cell>
          <cell r="D367">
            <v>0</v>
          </cell>
          <cell r="E367">
            <v>0</v>
          </cell>
          <cell r="F367">
            <v>1500</v>
          </cell>
          <cell r="G367">
            <v>0</v>
          </cell>
          <cell r="H367" t="str">
            <v>*</v>
          </cell>
        </row>
        <row r="368">
          <cell r="B368" t="str">
            <v>GI Pipe 20 mm</v>
          </cell>
          <cell r="C368" t="str">
            <v>Mtr</v>
          </cell>
          <cell r="D368">
            <v>0</v>
          </cell>
          <cell r="E368">
            <v>0</v>
          </cell>
          <cell r="F368">
            <v>47</v>
          </cell>
          <cell r="G368">
            <v>0</v>
          </cell>
          <cell r="H368" t="str">
            <v>*</v>
          </cell>
        </row>
        <row r="369">
          <cell r="B369" t="str">
            <v>GI Pipe 25 mm</v>
          </cell>
          <cell r="C369" t="str">
            <v>Mtr</v>
          </cell>
          <cell r="D369">
            <v>0</v>
          </cell>
          <cell r="E369">
            <v>0</v>
          </cell>
          <cell r="F369">
            <v>59</v>
          </cell>
          <cell r="G369">
            <v>0</v>
          </cell>
          <cell r="H369" t="str">
            <v>*</v>
          </cell>
        </row>
        <row r="370">
          <cell r="B370" t="str">
            <v>GI Strip (25 X 3 mm)</v>
          </cell>
          <cell r="C370" t="str">
            <v>Kg.</v>
          </cell>
          <cell r="D370">
            <v>0</v>
          </cell>
          <cell r="E370">
            <v>0</v>
          </cell>
          <cell r="F370">
            <v>58.8</v>
          </cell>
          <cell r="G370">
            <v>0</v>
          </cell>
          <cell r="H370" t="str">
            <v>*</v>
          </cell>
        </row>
        <row r="371">
          <cell r="B371" t="str">
            <v>Gantry Structures</v>
          </cell>
          <cell r="C371">
            <v>0</v>
          </cell>
          <cell r="D371">
            <v>0</v>
          </cell>
          <cell r="E371">
            <v>0</v>
          </cell>
          <cell r="F371">
            <v>48.8</v>
          </cell>
          <cell r="G371">
            <v>0</v>
          </cell>
          <cell r="H371" t="str">
            <v>*</v>
          </cell>
        </row>
        <row r="372">
          <cell r="B372" t="str">
            <v>Half round cement pipe ( 150mm X 1mtr)</v>
          </cell>
          <cell r="C372" t="str">
            <v>No</v>
          </cell>
          <cell r="D372">
            <v>0</v>
          </cell>
          <cell r="E372">
            <v>0</v>
          </cell>
          <cell r="F372">
            <v>78</v>
          </cell>
          <cell r="G372">
            <v>0</v>
          </cell>
          <cell r="H372" t="str">
            <v>*</v>
          </cell>
        </row>
        <row r="373">
          <cell r="B373" t="str">
            <v>Hot dip Galvanised Elevating Structure for Capacitor Bank &amp; RVT, Isolator, VCB etc.</v>
          </cell>
          <cell r="C373" t="str">
            <v>Set</v>
          </cell>
          <cell r="D373">
            <v>0</v>
          </cell>
          <cell r="E373">
            <v>0</v>
          </cell>
          <cell r="F373">
            <v>40000</v>
          </cell>
          <cell r="G373">
            <v>0</v>
          </cell>
          <cell r="H373" t="str">
            <v>*</v>
          </cell>
        </row>
        <row r="374">
          <cell r="B374" t="str">
            <v>Jointing Sleeves for Conductor.</v>
          </cell>
          <cell r="C374" t="str">
            <v>No</v>
          </cell>
          <cell r="D374">
            <v>0</v>
          </cell>
          <cell r="E374">
            <v>0</v>
          </cell>
          <cell r="F374">
            <v>30</v>
          </cell>
          <cell r="G374">
            <v>0</v>
          </cell>
          <cell r="H374" t="str">
            <v>*</v>
          </cell>
        </row>
        <row r="375">
          <cell r="B375" t="str">
            <v>L.Board with clamp</v>
          </cell>
          <cell r="C375" t="str">
            <v>No</v>
          </cell>
          <cell r="D375">
            <v>0</v>
          </cell>
          <cell r="E375">
            <v>0</v>
          </cell>
          <cell r="F375">
            <v>200</v>
          </cell>
          <cell r="G375">
            <v>0</v>
          </cell>
          <cell r="H375" t="str">
            <v>*</v>
          </cell>
        </row>
        <row r="376">
          <cell r="B376" t="str">
            <v>L.T. 2 Core Cable 2.5 sqmm Armoured</v>
          </cell>
          <cell r="C376" t="str">
            <v>Mtr</v>
          </cell>
          <cell r="D376">
            <v>0</v>
          </cell>
          <cell r="E376">
            <v>0</v>
          </cell>
          <cell r="F376">
            <v>63.25</v>
          </cell>
          <cell r="G376">
            <v>0</v>
          </cell>
          <cell r="H376" t="str">
            <v>*</v>
          </cell>
        </row>
        <row r="377">
          <cell r="B377" t="str">
            <v>L.T. 2 Core Cable 2.5 sqmm Un-armoured</v>
          </cell>
          <cell r="C377" t="str">
            <v>Mtr</v>
          </cell>
          <cell r="D377">
            <v>0</v>
          </cell>
          <cell r="E377">
            <v>0</v>
          </cell>
          <cell r="F377">
            <v>42.13</v>
          </cell>
          <cell r="G377">
            <v>0</v>
          </cell>
          <cell r="H377" t="str">
            <v>*</v>
          </cell>
        </row>
        <row r="378">
          <cell r="B378" t="str">
            <v>L.T. 2 Core Cable 4 sqmm Armoured</v>
          </cell>
          <cell r="C378" t="str">
            <v>Mtr</v>
          </cell>
          <cell r="D378">
            <v>0</v>
          </cell>
          <cell r="E378">
            <v>0</v>
          </cell>
          <cell r="F378">
            <v>70</v>
          </cell>
          <cell r="G378">
            <v>0</v>
          </cell>
          <cell r="H378" t="str">
            <v>*</v>
          </cell>
        </row>
        <row r="379">
          <cell r="B379" t="str">
            <v>L.T. 2 Core Cable 4 sqmm Un-armoured</v>
          </cell>
          <cell r="C379" t="str">
            <v>Mtr</v>
          </cell>
          <cell r="D379">
            <v>0</v>
          </cell>
          <cell r="E379">
            <v>0</v>
          </cell>
          <cell r="F379">
            <v>45</v>
          </cell>
          <cell r="G379">
            <v>0</v>
          </cell>
          <cell r="H379" t="str">
            <v>*</v>
          </cell>
        </row>
        <row r="380">
          <cell r="B380" t="str">
            <v>L.T. Feedar Pillar 4 Way</v>
          </cell>
          <cell r="C380" t="str">
            <v>No</v>
          </cell>
          <cell r="D380">
            <v>0</v>
          </cell>
          <cell r="E380">
            <v>0</v>
          </cell>
          <cell r="F380">
            <v>22500</v>
          </cell>
          <cell r="G380">
            <v>0</v>
          </cell>
          <cell r="H380" t="str">
            <v>*</v>
          </cell>
        </row>
        <row r="381">
          <cell r="B381" t="str">
            <v>L.T. Feedar Pillar 6 Way</v>
          </cell>
          <cell r="C381" t="str">
            <v>No</v>
          </cell>
          <cell r="D381">
            <v>0</v>
          </cell>
          <cell r="E381">
            <v>0</v>
          </cell>
          <cell r="F381">
            <v>31500</v>
          </cell>
          <cell r="G381">
            <v>0</v>
          </cell>
          <cell r="H381" t="str">
            <v>*</v>
          </cell>
        </row>
        <row r="382">
          <cell r="B382" t="str">
            <v>L.T. Four pin cross arm with clamp</v>
          </cell>
          <cell r="C382" t="str">
            <v>No</v>
          </cell>
          <cell r="D382">
            <v>0</v>
          </cell>
          <cell r="E382">
            <v>0</v>
          </cell>
          <cell r="F382">
            <v>440</v>
          </cell>
          <cell r="G382">
            <v>0</v>
          </cell>
          <cell r="H382" t="str">
            <v>*</v>
          </cell>
        </row>
        <row r="383">
          <cell r="B383" t="str">
            <v xml:space="preserve">L.T. Mini Feedar Pillar </v>
          </cell>
          <cell r="C383" t="str">
            <v>No</v>
          </cell>
          <cell r="D383">
            <v>0</v>
          </cell>
          <cell r="E383">
            <v>0</v>
          </cell>
          <cell r="F383">
            <v>10000</v>
          </cell>
          <cell r="G383">
            <v>0</v>
          </cell>
          <cell r="H383" t="str">
            <v>*</v>
          </cell>
        </row>
        <row r="384">
          <cell r="B384" t="str">
            <v>L.T. PVC armoured cable 2/C 50 Sq.mm</v>
          </cell>
          <cell r="C384" t="str">
            <v>mtr</v>
          </cell>
          <cell r="D384">
            <v>0</v>
          </cell>
          <cell r="E384">
            <v>0</v>
          </cell>
          <cell r="F384">
            <v>95.53</v>
          </cell>
          <cell r="G384">
            <v>0</v>
          </cell>
          <cell r="H384" t="str">
            <v>*</v>
          </cell>
        </row>
        <row r="385">
          <cell r="B385" t="str">
            <v xml:space="preserve">L.T. Shackle Hardware  </v>
          </cell>
          <cell r="C385" t="str">
            <v>Pair</v>
          </cell>
          <cell r="D385">
            <v>0</v>
          </cell>
          <cell r="E385">
            <v>0</v>
          </cell>
          <cell r="F385">
            <v>24.68</v>
          </cell>
          <cell r="G385">
            <v>0</v>
          </cell>
          <cell r="H385" t="str">
            <v>*</v>
          </cell>
        </row>
        <row r="386">
          <cell r="B386" t="str">
            <v>L.T. Stay Insulators     [ Firm Price ]</v>
          </cell>
          <cell r="C386" t="str">
            <v>No</v>
          </cell>
          <cell r="D386">
            <v>0</v>
          </cell>
          <cell r="E386">
            <v>0</v>
          </cell>
          <cell r="F386">
            <v>4.63</v>
          </cell>
          <cell r="G386">
            <v>0</v>
          </cell>
          <cell r="H386" t="str">
            <v>*</v>
          </cell>
        </row>
        <row r="387">
          <cell r="B387" t="str">
            <v>L.T. Two pin cross arm with clamp</v>
          </cell>
          <cell r="C387" t="str">
            <v>No</v>
          </cell>
          <cell r="D387">
            <v>0</v>
          </cell>
          <cell r="E387">
            <v>0</v>
          </cell>
          <cell r="F387">
            <v>300</v>
          </cell>
          <cell r="G387">
            <v>0</v>
          </cell>
          <cell r="H387" t="str">
            <v>*</v>
          </cell>
        </row>
        <row r="388">
          <cell r="B388" t="str">
            <v xml:space="preserve">LT  CTs ( Ring Type ) </v>
          </cell>
          <cell r="C388" t="str">
            <v>No</v>
          </cell>
          <cell r="D388">
            <v>0</v>
          </cell>
          <cell r="E388">
            <v>0</v>
          </cell>
          <cell r="F388">
            <v>2000</v>
          </cell>
          <cell r="G388">
            <v>0</v>
          </cell>
          <cell r="H388" t="str">
            <v>*</v>
          </cell>
        </row>
        <row r="389">
          <cell r="B389" t="str">
            <v>LT Dist. Box 25 KVA With Kitkat</v>
          </cell>
          <cell r="C389" t="str">
            <v>No</v>
          </cell>
          <cell r="D389">
            <v>0</v>
          </cell>
          <cell r="E389">
            <v>0</v>
          </cell>
          <cell r="F389">
            <v>18772.599999999999</v>
          </cell>
          <cell r="G389">
            <v>0</v>
          </cell>
          <cell r="H389" t="str">
            <v>*</v>
          </cell>
        </row>
        <row r="390">
          <cell r="B390" t="str">
            <v>LT Dist. Box 25 KVA With MCCB</v>
          </cell>
          <cell r="C390" t="str">
            <v>No</v>
          </cell>
          <cell r="D390">
            <v>0</v>
          </cell>
          <cell r="E390">
            <v>0</v>
          </cell>
          <cell r="F390">
            <v>20926.900000000001</v>
          </cell>
          <cell r="G390">
            <v>0</v>
          </cell>
          <cell r="H390" t="str">
            <v>*</v>
          </cell>
        </row>
        <row r="391">
          <cell r="B391" t="str">
            <v>LT Dist.Box 315 KVA With MCCB</v>
          </cell>
          <cell r="C391" t="str">
            <v>No</v>
          </cell>
          <cell r="D391">
            <v>0</v>
          </cell>
          <cell r="E391">
            <v>0</v>
          </cell>
          <cell r="F391">
            <v>43476.5</v>
          </cell>
          <cell r="G391">
            <v>0</v>
          </cell>
          <cell r="H391" t="str">
            <v>*</v>
          </cell>
        </row>
        <row r="392">
          <cell r="B392" t="str">
            <v>LT Feeder Pillar 2/3 Way</v>
          </cell>
          <cell r="C392" t="str">
            <v>No</v>
          </cell>
          <cell r="D392">
            <v>0</v>
          </cell>
          <cell r="E392">
            <v>0</v>
          </cell>
          <cell r="F392">
            <v>15750</v>
          </cell>
          <cell r="G392">
            <v>0</v>
          </cell>
          <cell r="H392" t="str">
            <v>*</v>
          </cell>
        </row>
        <row r="393">
          <cell r="B393" t="str">
            <v>LT Feeder Pillar 6/8 Way</v>
          </cell>
          <cell r="C393" t="str">
            <v>No</v>
          </cell>
          <cell r="D393">
            <v>0</v>
          </cell>
          <cell r="E393">
            <v>0</v>
          </cell>
          <cell r="F393">
            <v>39000</v>
          </cell>
          <cell r="G393">
            <v>0</v>
          </cell>
          <cell r="H393" t="str">
            <v>*</v>
          </cell>
        </row>
        <row r="394">
          <cell r="B394" t="str">
            <v>LT XLPE Armoured Cable 3 1/2C X 120 Sq mm</v>
          </cell>
          <cell r="C394" t="str">
            <v>Mtr</v>
          </cell>
          <cell r="D394">
            <v>0</v>
          </cell>
          <cell r="E394">
            <v>0</v>
          </cell>
          <cell r="F394">
            <v>303.33</v>
          </cell>
          <cell r="G394">
            <v>0</v>
          </cell>
          <cell r="H394" t="str">
            <v>*</v>
          </cell>
        </row>
        <row r="395">
          <cell r="B395" t="str">
            <v>LT XLPE Armoured Cable 3 1/2C X 70 Sq mm</v>
          </cell>
          <cell r="C395" t="str">
            <v>Mtr</v>
          </cell>
          <cell r="D395">
            <v>0</v>
          </cell>
          <cell r="E395">
            <v>0</v>
          </cell>
          <cell r="F395">
            <v>183.59</v>
          </cell>
          <cell r="G395">
            <v>0</v>
          </cell>
          <cell r="H395" t="str">
            <v>*</v>
          </cell>
        </row>
        <row r="396">
          <cell r="B396" t="str">
            <v>LT XLPE Armoured Cable 3 1/2C X 95 Sq mm</v>
          </cell>
          <cell r="C396" t="str">
            <v>Mtr</v>
          </cell>
          <cell r="D396">
            <v>0</v>
          </cell>
          <cell r="E396">
            <v>0</v>
          </cell>
          <cell r="F396">
            <v>225</v>
          </cell>
          <cell r="G396">
            <v>0</v>
          </cell>
          <cell r="H396" t="str">
            <v>*</v>
          </cell>
        </row>
        <row r="397">
          <cell r="B397" t="str">
            <v>L.T. XLPE Armoured cable 4core 16sq.mm.</v>
          </cell>
          <cell r="C397" t="str">
            <v>RMT</v>
          </cell>
          <cell r="D397">
            <v>77141.3</v>
          </cell>
          <cell r="E397">
            <v>11123.775460000001</v>
          </cell>
          <cell r="F397">
            <v>88.265075460000006</v>
          </cell>
          <cell r="G397">
            <v>0</v>
          </cell>
          <cell r="H397" t="str">
            <v>$</v>
          </cell>
        </row>
        <row r="398">
          <cell r="B398" t="str">
            <v>L.T. XLPE armoured cable 3 1/2 C 50 sq.mm.</v>
          </cell>
          <cell r="C398" t="str">
            <v>RMT</v>
          </cell>
          <cell r="D398">
            <v>149315.78</v>
          </cell>
          <cell r="E398">
            <v>21531.335476</v>
          </cell>
          <cell r="F398">
            <v>170.847115476</v>
          </cell>
          <cell r="G398">
            <v>0</v>
          </cell>
          <cell r="H398" t="str">
            <v>$</v>
          </cell>
        </row>
        <row r="399">
          <cell r="B399" t="str">
            <v>M.S.Flat 50 x 6 mm</v>
          </cell>
          <cell r="C399" t="str">
            <v>Kg</v>
          </cell>
          <cell r="D399">
            <v>0</v>
          </cell>
          <cell r="E399">
            <v>0</v>
          </cell>
          <cell r="F399">
            <v>43.9</v>
          </cell>
          <cell r="G399">
            <v>0</v>
          </cell>
          <cell r="H399" t="str">
            <v>*</v>
          </cell>
        </row>
        <row r="400">
          <cell r="B400" t="str">
            <v>M.S.Plate 10 mm Thick Size 1' x 1 '</v>
          </cell>
          <cell r="C400" t="str">
            <v>Kg</v>
          </cell>
          <cell r="D400">
            <v>0</v>
          </cell>
          <cell r="E400">
            <v>0</v>
          </cell>
          <cell r="F400">
            <v>48.8</v>
          </cell>
          <cell r="G400">
            <v>0</v>
          </cell>
          <cell r="H400" t="str">
            <v>*</v>
          </cell>
        </row>
        <row r="401">
          <cell r="B401" t="str">
            <v>Marshalling Box</v>
          </cell>
          <cell r="C401" t="str">
            <v>No</v>
          </cell>
          <cell r="D401">
            <v>0</v>
          </cell>
          <cell r="E401">
            <v>0</v>
          </cell>
          <cell r="F401">
            <v>4500</v>
          </cell>
          <cell r="G401">
            <v>0</v>
          </cell>
          <cell r="H401" t="str">
            <v>*</v>
          </cell>
        </row>
        <row r="402">
          <cell r="B402" t="str">
            <v>MS angle 50x50x6 mm</v>
          </cell>
          <cell r="C402" t="str">
            <v>Kg</v>
          </cell>
          <cell r="D402">
            <v>0</v>
          </cell>
          <cell r="E402">
            <v>0</v>
          </cell>
          <cell r="F402">
            <v>48.8</v>
          </cell>
          <cell r="G402">
            <v>0</v>
          </cell>
          <cell r="H402" t="str">
            <v>*</v>
          </cell>
        </row>
        <row r="403">
          <cell r="B403" t="str">
            <v>MS Channel 100x50x6 mm</v>
          </cell>
          <cell r="C403" t="str">
            <v>Kg</v>
          </cell>
          <cell r="D403">
            <v>0</v>
          </cell>
          <cell r="E403">
            <v>0</v>
          </cell>
          <cell r="F403">
            <v>48.8</v>
          </cell>
          <cell r="G403">
            <v>0</v>
          </cell>
          <cell r="H403" t="str">
            <v>*</v>
          </cell>
        </row>
        <row r="404">
          <cell r="B404" t="str">
            <v>M.S.Channel 75x40x6 mm</v>
          </cell>
          <cell r="C404" t="str">
            <v>Kg</v>
          </cell>
          <cell r="D404">
            <v>0</v>
          </cell>
          <cell r="E404">
            <v>0</v>
          </cell>
          <cell r="F404">
            <v>48.8</v>
          </cell>
          <cell r="G404">
            <v>0</v>
          </cell>
          <cell r="H404" t="str">
            <v>*</v>
          </cell>
        </row>
        <row r="405">
          <cell r="B405" t="str">
            <v>M.S.Channel 75x50x6 mm</v>
          </cell>
          <cell r="C405" t="str">
            <v>Kg</v>
          </cell>
          <cell r="D405">
            <v>0</v>
          </cell>
          <cell r="E405">
            <v>0</v>
          </cell>
          <cell r="F405">
            <v>48.8</v>
          </cell>
          <cell r="G405">
            <v>0</v>
          </cell>
          <cell r="H405" t="str">
            <v>*</v>
          </cell>
        </row>
        <row r="406">
          <cell r="B406" t="str">
            <v>M.S. Angel(75 X 40 mm)</v>
          </cell>
          <cell r="C406" t="str">
            <v>Kg</v>
          </cell>
          <cell r="D406">
            <v>0</v>
          </cell>
          <cell r="E406">
            <v>0</v>
          </cell>
          <cell r="F406">
            <v>48.8</v>
          </cell>
          <cell r="G406">
            <v>0</v>
          </cell>
          <cell r="H406" t="str">
            <v>*</v>
          </cell>
        </row>
        <row r="407">
          <cell r="B407" t="str">
            <v>M.S. Flats(50 X 10mm)</v>
          </cell>
          <cell r="C407" t="str">
            <v>Kg</v>
          </cell>
          <cell r="D407">
            <v>0</v>
          </cell>
          <cell r="E407">
            <v>0</v>
          </cell>
          <cell r="F407">
            <v>43.9</v>
          </cell>
          <cell r="G407">
            <v>0</v>
          </cell>
          <cell r="H407" t="str">
            <v>*</v>
          </cell>
        </row>
        <row r="408">
          <cell r="B408" t="str">
            <v>MS Flat 50 X 8 mm</v>
          </cell>
          <cell r="C408" t="str">
            <v>Kg</v>
          </cell>
          <cell r="D408">
            <v>0</v>
          </cell>
          <cell r="E408">
            <v>0</v>
          </cell>
          <cell r="F408">
            <v>43.9</v>
          </cell>
          <cell r="G408">
            <v>0</v>
          </cell>
          <cell r="H408" t="str">
            <v>*</v>
          </cell>
        </row>
        <row r="409">
          <cell r="B409" t="str">
            <v>MS Flat 75x10 mm</v>
          </cell>
          <cell r="C409" t="str">
            <v>Kg</v>
          </cell>
          <cell r="D409">
            <v>0</v>
          </cell>
          <cell r="E409">
            <v>0</v>
          </cell>
          <cell r="F409">
            <v>43.9</v>
          </cell>
          <cell r="G409">
            <v>0</v>
          </cell>
          <cell r="H409" t="str">
            <v>*</v>
          </cell>
        </row>
        <row r="410">
          <cell r="B410" t="str">
            <v>MS Flat 80x10 mm</v>
          </cell>
          <cell r="C410" t="str">
            <v>Kg</v>
          </cell>
          <cell r="D410">
            <v>0</v>
          </cell>
          <cell r="E410">
            <v>0</v>
          </cell>
          <cell r="F410">
            <v>45.5</v>
          </cell>
          <cell r="G410">
            <v>0</v>
          </cell>
          <cell r="H410" t="str">
            <v>*</v>
          </cell>
        </row>
        <row r="411">
          <cell r="B411" t="str">
            <v>Oil paint</v>
          </cell>
          <cell r="C411" t="str">
            <v>Kg</v>
          </cell>
          <cell r="D411">
            <v>0</v>
          </cell>
          <cell r="E411">
            <v>0</v>
          </cell>
          <cell r="F411">
            <v>250</v>
          </cell>
          <cell r="G411">
            <v>0</v>
          </cell>
          <cell r="H411" t="str">
            <v>*</v>
          </cell>
        </row>
        <row r="412">
          <cell r="B412" t="str">
            <v>Power Transformer 22/11 KV,   5 MVA (DY-11)</v>
          </cell>
          <cell r="C412" t="str">
            <v>No</v>
          </cell>
          <cell r="D412">
            <v>0</v>
          </cell>
          <cell r="E412">
            <v>0</v>
          </cell>
          <cell r="F412">
            <v>3000000</v>
          </cell>
          <cell r="G412">
            <v>0</v>
          </cell>
          <cell r="H412" t="str">
            <v>*</v>
          </cell>
        </row>
        <row r="413">
          <cell r="B413" t="str">
            <v>Power Transformer 22/11 KV,   10 MVA (DY-11)</v>
          </cell>
          <cell r="C413" t="str">
            <v>No</v>
          </cell>
          <cell r="D413">
            <v>0</v>
          </cell>
          <cell r="E413">
            <v>0</v>
          </cell>
          <cell r="F413">
            <v>5300000</v>
          </cell>
          <cell r="G413">
            <v>0</v>
          </cell>
          <cell r="H413" t="str">
            <v>*</v>
          </cell>
        </row>
        <row r="414">
          <cell r="B414" t="str">
            <v>Power Transformer 22/11 KV,   10 MVA (DZ-10)</v>
          </cell>
          <cell r="C414" t="str">
            <v>No</v>
          </cell>
          <cell r="D414">
            <v>0</v>
          </cell>
          <cell r="E414">
            <v>0</v>
          </cell>
          <cell r="F414">
            <v>6000000</v>
          </cell>
          <cell r="G414">
            <v>0</v>
          </cell>
          <cell r="H414" t="str">
            <v>*</v>
          </cell>
        </row>
        <row r="415">
          <cell r="B415" t="str">
            <v>Plinth for station Transformer</v>
          </cell>
          <cell r="C415" t="str">
            <v>Cmtr</v>
          </cell>
          <cell r="D415">
            <v>0</v>
          </cell>
          <cell r="E415">
            <v>0</v>
          </cell>
          <cell r="F415">
            <v>1750</v>
          </cell>
          <cell r="G415">
            <v>0</v>
          </cell>
          <cell r="H415" t="str">
            <v>*</v>
          </cell>
        </row>
        <row r="416">
          <cell r="B416" t="str">
            <v>PSC Pole 8 Mtr</v>
          </cell>
          <cell r="C416" t="str">
            <v>No</v>
          </cell>
          <cell r="D416">
            <v>0</v>
          </cell>
          <cell r="E416">
            <v>0</v>
          </cell>
          <cell r="F416">
            <v>1356</v>
          </cell>
          <cell r="G416">
            <v>0</v>
          </cell>
          <cell r="H416" t="str">
            <v>X</v>
          </cell>
        </row>
        <row r="417">
          <cell r="B417" t="str">
            <v>PSC Pole 9 Mtr</v>
          </cell>
          <cell r="C417" t="str">
            <v>No</v>
          </cell>
          <cell r="D417">
            <v>0</v>
          </cell>
          <cell r="E417">
            <v>0</v>
          </cell>
          <cell r="F417">
            <v>1640</v>
          </cell>
          <cell r="G417">
            <v>0</v>
          </cell>
          <cell r="H417" t="str">
            <v>X</v>
          </cell>
        </row>
        <row r="418">
          <cell r="B418" t="str">
            <v>R.C.C. Pipe 150 mm 2 M</v>
          </cell>
          <cell r="C418" t="str">
            <v>No</v>
          </cell>
          <cell r="D418">
            <v>0</v>
          </cell>
          <cell r="E418">
            <v>0</v>
          </cell>
          <cell r="F418">
            <v>435</v>
          </cell>
          <cell r="G418">
            <v>0</v>
          </cell>
          <cell r="H418" t="str">
            <v>*</v>
          </cell>
        </row>
        <row r="419">
          <cell r="B419" t="str">
            <v>R.C.C. Pipe 200 mm 2 M</v>
          </cell>
          <cell r="C419" t="str">
            <v>No</v>
          </cell>
          <cell r="D419">
            <v>0</v>
          </cell>
          <cell r="E419">
            <v>0</v>
          </cell>
          <cell r="F419">
            <v>435</v>
          </cell>
          <cell r="G419">
            <v>0</v>
          </cell>
          <cell r="H419" t="str">
            <v>*</v>
          </cell>
        </row>
        <row r="420">
          <cell r="B420" t="str">
            <v>RCC  Tiles (0.6 x 0.5) Mtrs.</v>
          </cell>
          <cell r="C420" t="str">
            <v>No</v>
          </cell>
          <cell r="D420">
            <v>0</v>
          </cell>
          <cell r="E420">
            <v>0</v>
          </cell>
          <cell r="F420">
            <v>78</v>
          </cell>
          <cell r="G420">
            <v>0</v>
          </cell>
          <cell r="H420" t="str">
            <v>*</v>
          </cell>
        </row>
        <row r="421">
          <cell r="B421" t="str">
            <v>RCC Ring work for earthing pits</v>
          </cell>
          <cell r="C421" t="str">
            <v>No.</v>
          </cell>
          <cell r="D421">
            <v>0</v>
          </cell>
          <cell r="E421">
            <v>0</v>
          </cell>
          <cell r="F421">
            <v>200</v>
          </cell>
          <cell r="G421">
            <v>0</v>
          </cell>
          <cell r="H421" t="str">
            <v>*</v>
          </cell>
        </row>
        <row r="422">
          <cell r="B422" t="str">
            <v>RCC  half round pipe (1mtr)</v>
          </cell>
          <cell r="C422" t="str">
            <v>No.</v>
          </cell>
          <cell r="D422">
            <v>0</v>
          </cell>
          <cell r="E422">
            <v>0</v>
          </cell>
          <cell r="F422">
            <v>78</v>
          </cell>
          <cell r="G422">
            <v>0</v>
          </cell>
          <cell r="H422" t="str">
            <v>*</v>
          </cell>
        </row>
        <row r="423">
          <cell r="B423" t="str">
            <v>Red Oxide Paint for 2 coats</v>
          </cell>
          <cell r="C423" t="str">
            <v>Ltr</v>
          </cell>
          <cell r="D423">
            <v>0</v>
          </cell>
          <cell r="E423">
            <v>0</v>
          </cell>
          <cell r="F423">
            <v>46</v>
          </cell>
          <cell r="G423">
            <v>0</v>
          </cell>
          <cell r="H423" t="str">
            <v>*</v>
          </cell>
        </row>
        <row r="424">
          <cell r="B424" t="str">
            <v>Reel Insulator 25 / 20 mm</v>
          </cell>
          <cell r="C424" t="str">
            <v>No</v>
          </cell>
          <cell r="D424">
            <v>0</v>
          </cell>
          <cell r="E424">
            <v>0</v>
          </cell>
          <cell r="F424">
            <v>1</v>
          </cell>
          <cell r="G424">
            <v>0</v>
          </cell>
          <cell r="H424" t="str">
            <v>*</v>
          </cell>
        </row>
        <row r="425">
          <cell r="B425" t="str">
            <v>Salt</v>
          </cell>
          <cell r="C425" t="str">
            <v>Kg</v>
          </cell>
          <cell r="D425">
            <v>0</v>
          </cell>
          <cell r="E425">
            <v>0</v>
          </cell>
          <cell r="F425">
            <v>3</v>
          </cell>
          <cell r="G425">
            <v>0</v>
          </cell>
          <cell r="H425" t="str">
            <v>*</v>
          </cell>
        </row>
        <row r="426">
          <cell r="B426" t="str">
            <v>Silver paint</v>
          </cell>
          <cell r="C426" t="str">
            <v>Ltr</v>
          </cell>
          <cell r="D426">
            <v>0</v>
          </cell>
          <cell r="E426">
            <v>0</v>
          </cell>
          <cell r="F426">
            <v>80</v>
          </cell>
          <cell r="G426">
            <v>0</v>
          </cell>
          <cell r="H426" t="str">
            <v>*</v>
          </cell>
        </row>
        <row r="427">
          <cell r="B427" t="str">
            <v>Sleve Joints</v>
          </cell>
          <cell r="C427" t="str">
            <v>No</v>
          </cell>
          <cell r="D427">
            <v>0</v>
          </cell>
          <cell r="E427">
            <v>0</v>
          </cell>
          <cell r="F427">
            <v>100</v>
          </cell>
          <cell r="G427">
            <v>0</v>
          </cell>
          <cell r="H427" t="str">
            <v>*</v>
          </cell>
        </row>
        <row r="428">
          <cell r="B428" t="str">
            <v>Stay Wire 7/10</v>
          </cell>
          <cell r="C428" t="str">
            <v>Kg</v>
          </cell>
          <cell r="D428">
            <v>0</v>
          </cell>
          <cell r="E428">
            <v>0</v>
          </cell>
          <cell r="F428">
            <v>45</v>
          </cell>
          <cell r="G428">
            <v>0</v>
          </cell>
          <cell r="H428" t="str">
            <v>*</v>
          </cell>
        </row>
        <row r="429">
          <cell r="B429" t="str">
            <v>Stay Wire 7/8</v>
          </cell>
          <cell r="C429" t="str">
            <v>Kg</v>
          </cell>
          <cell r="D429">
            <v>0</v>
          </cell>
          <cell r="E429">
            <v>0</v>
          </cell>
          <cell r="F429">
            <v>44.71</v>
          </cell>
          <cell r="G429">
            <v>0</v>
          </cell>
          <cell r="H429" t="str">
            <v>*</v>
          </cell>
        </row>
        <row r="430">
          <cell r="B430" t="str">
            <v>Steel - Angle, Channel, Column , Structure</v>
          </cell>
          <cell r="C430" t="str">
            <v>Kg</v>
          </cell>
          <cell r="D430">
            <v>0</v>
          </cell>
          <cell r="E430">
            <v>0</v>
          </cell>
          <cell r="F430">
            <v>48.8</v>
          </cell>
          <cell r="G430">
            <v>0</v>
          </cell>
          <cell r="H430" t="str">
            <v>*</v>
          </cell>
        </row>
        <row r="431">
          <cell r="B431" t="str">
            <v>Column type HG(4 Nos.)-496.0 kg.</v>
          </cell>
          <cell r="C431" t="str">
            <v>MT</v>
          </cell>
          <cell r="D431">
            <v>0</v>
          </cell>
          <cell r="E431">
            <v>0</v>
          </cell>
          <cell r="F431">
            <v>48800</v>
          </cell>
          <cell r="G431">
            <v>0</v>
          </cell>
          <cell r="H431" t="str">
            <v>*</v>
          </cell>
        </row>
        <row r="432">
          <cell r="B432" t="str">
            <v>Beam type HA(2 Nos.)-261.0 Kg.</v>
          </cell>
          <cell r="C432" t="str">
            <v>MT</v>
          </cell>
          <cell r="D432">
            <v>0</v>
          </cell>
          <cell r="E432">
            <v>0</v>
          </cell>
          <cell r="F432">
            <v>48800</v>
          </cell>
          <cell r="G432">
            <v>0</v>
          </cell>
          <cell r="H432" t="str">
            <v>*</v>
          </cell>
        </row>
        <row r="433">
          <cell r="B433" t="str">
            <v>Column type HG( 6Nos.)-496.0 kg.</v>
          </cell>
          <cell r="C433" t="str">
            <v>MT</v>
          </cell>
          <cell r="D433">
            <v>0</v>
          </cell>
          <cell r="E433">
            <v>0</v>
          </cell>
          <cell r="F433">
            <v>48800</v>
          </cell>
          <cell r="G433">
            <v>0</v>
          </cell>
          <cell r="H433" t="str">
            <v>*</v>
          </cell>
        </row>
        <row r="434">
          <cell r="B434" t="str">
            <v>Beam type HA(4 Nos.)-261.0 Kg.</v>
          </cell>
          <cell r="C434" t="str">
            <v>MT</v>
          </cell>
          <cell r="D434">
            <v>0</v>
          </cell>
          <cell r="E434">
            <v>0</v>
          </cell>
          <cell r="F434">
            <v>48800</v>
          </cell>
          <cell r="G434">
            <v>0</v>
          </cell>
          <cell r="H434" t="str">
            <v>*</v>
          </cell>
        </row>
        <row r="435">
          <cell r="B435" t="str">
            <v>Steel - Flat</v>
          </cell>
          <cell r="C435" t="str">
            <v>Kg</v>
          </cell>
          <cell r="D435">
            <v>0</v>
          </cell>
          <cell r="E435">
            <v>0</v>
          </cell>
          <cell r="F435">
            <v>43.9</v>
          </cell>
          <cell r="G435">
            <v>0</v>
          </cell>
          <cell r="H435" t="str">
            <v>*</v>
          </cell>
        </row>
        <row r="436">
          <cell r="B436" t="str">
            <v>Strain Hardware for 30 Sq mm ACSR Conductor</v>
          </cell>
          <cell r="C436" t="str">
            <v>Set</v>
          </cell>
          <cell r="D436">
            <v>0</v>
          </cell>
          <cell r="E436">
            <v>0</v>
          </cell>
          <cell r="F436">
            <v>136.28</v>
          </cell>
          <cell r="G436">
            <v>0</v>
          </cell>
          <cell r="H436" t="str">
            <v>*</v>
          </cell>
        </row>
        <row r="437">
          <cell r="B437" t="str">
            <v>Strain Hardware for 55 Sq.mm AAAC</v>
          </cell>
          <cell r="C437" t="str">
            <v>Set</v>
          </cell>
          <cell r="D437">
            <v>0</v>
          </cell>
          <cell r="E437">
            <v>0</v>
          </cell>
          <cell r="F437">
            <v>146.72999999999999</v>
          </cell>
          <cell r="G437">
            <v>0</v>
          </cell>
          <cell r="H437" t="str">
            <v>*</v>
          </cell>
        </row>
        <row r="438">
          <cell r="B438" t="str">
            <v>Strain Hardware for 34 Sq.mm AAAC</v>
          </cell>
          <cell r="C438" t="str">
            <v>Set</v>
          </cell>
          <cell r="D438">
            <v>0</v>
          </cell>
          <cell r="E438">
            <v>0</v>
          </cell>
          <cell r="F438">
            <v>146.72999999999999</v>
          </cell>
          <cell r="G438">
            <v>0</v>
          </cell>
          <cell r="H438" t="str">
            <v>*</v>
          </cell>
        </row>
        <row r="439">
          <cell r="B439" t="str">
            <v>Strain Hardware for 80 Sq mm</v>
          </cell>
          <cell r="C439" t="str">
            <v>Set</v>
          </cell>
          <cell r="D439">
            <v>0</v>
          </cell>
          <cell r="E439">
            <v>0</v>
          </cell>
          <cell r="F439">
            <v>248.89</v>
          </cell>
          <cell r="G439">
            <v>0</v>
          </cell>
          <cell r="H439" t="str">
            <v>*</v>
          </cell>
        </row>
        <row r="440">
          <cell r="B440" t="str">
            <v>Structure for 22 KV PT</v>
          </cell>
          <cell r="C440" t="str">
            <v>Kg.</v>
          </cell>
          <cell r="D440">
            <v>0</v>
          </cell>
          <cell r="E440">
            <v>0</v>
          </cell>
          <cell r="F440">
            <v>48.8</v>
          </cell>
          <cell r="G440">
            <v>0</v>
          </cell>
          <cell r="H440" t="str">
            <v>*</v>
          </cell>
        </row>
        <row r="441">
          <cell r="B441" t="str">
            <v>Structure for 22 KV CT</v>
          </cell>
          <cell r="C441" t="str">
            <v>Kg.</v>
          </cell>
          <cell r="D441">
            <v>0</v>
          </cell>
          <cell r="E441">
            <v>0</v>
          </cell>
          <cell r="F441">
            <v>48.8</v>
          </cell>
          <cell r="G441">
            <v>0</v>
          </cell>
          <cell r="H441" t="str">
            <v>*</v>
          </cell>
        </row>
        <row r="442">
          <cell r="B442" t="str">
            <v>Structure for 22 KV L.A.</v>
          </cell>
          <cell r="C442" t="str">
            <v>Kg.</v>
          </cell>
          <cell r="D442">
            <v>0</v>
          </cell>
          <cell r="E442">
            <v>0</v>
          </cell>
          <cell r="F442">
            <v>48.8</v>
          </cell>
          <cell r="G442">
            <v>0</v>
          </cell>
          <cell r="H442" t="str">
            <v>*</v>
          </cell>
        </row>
        <row r="443">
          <cell r="B443" t="str">
            <v>Structure for 22 KV H/G.</v>
          </cell>
          <cell r="C443" t="str">
            <v>Kg.</v>
          </cell>
          <cell r="D443">
            <v>0</v>
          </cell>
          <cell r="E443">
            <v>0</v>
          </cell>
          <cell r="F443">
            <v>48.8</v>
          </cell>
          <cell r="G443">
            <v>0</v>
          </cell>
          <cell r="H443" t="str">
            <v>*</v>
          </cell>
        </row>
        <row r="444">
          <cell r="B444" t="str">
            <v>Structure for 11 KV PT</v>
          </cell>
          <cell r="C444" t="str">
            <v>Kg.</v>
          </cell>
          <cell r="D444">
            <v>0</v>
          </cell>
          <cell r="E444">
            <v>0</v>
          </cell>
          <cell r="F444">
            <v>48.8</v>
          </cell>
          <cell r="G444">
            <v>0</v>
          </cell>
          <cell r="H444" t="str">
            <v>*</v>
          </cell>
        </row>
        <row r="445">
          <cell r="B445" t="str">
            <v>Structure for 11 KV CT</v>
          </cell>
          <cell r="C445" t="str">
            <v>Kg.</v>
          </cell>
          <cell r="D445">
            <v>0</v>
          </cell>
          <cell r="E445">
            <v>0</v>
          </cell>
          <cell r="F445">
            <v>48.8</v>
          </cell>
          <cell r="G445">
            <v>0</v>
          </cell>
          <cell r="H445" t="str">
            <v>*</v>
          </cell>
        </row>
        <row r="446">
          <cell r="B446" t="str">
            <v>Structure for 11 KV L.A.</v>
          </cell>
          <cell r="C446" t="str">
            <v>Kg.</v>
          </cell>
          <cell r="D446">
            <v>0</v>
          </cell>
          <cell r="E446">
            <v>0</v>
          </cell>
          <cell r="F446">
            <v>48.8</v>
          </cell>
          <cell r="G446">
            <v>0</v>
          </cell>
          <cell r="H446" t="str">
            <v>*</v>
          </cell>
        </row>
        <row r="447">
          <cell r="B447" t="str">
            <v>Structure for 11 KV H/G.</v>
          </cell>
          <cell r="C447" t="str">
            <v>Kg.</v>
          </cell>
          <cell r="D447">
            <v>0</v>
          </cell>
          <cell r="E447">
            <v>0</v>
          </cell>
          <cell r="F447">
            <v>48.8</v>
          </cell>
          <cell r="G447">
            <v>0</v>
          </cell>
          <cell r="H447" t="str">
            <v>*</v>
          </cell>
        </row>
        <row r="448">
          <cell r="B448" t="str">
            <v>Structure for 33 KV LA + 11/22 KV LA (155 Kg X 2)</v>
          </cell>
          <cell r="C448" t="str">
            <v>Kg.</v>
          </cell>
          <cell r="D448">
            <v>0</v>
          </cell>
          <cell r="E448">
            <v>0</v>
          </cell>
          <cell r="F448">
            <v>48.8</v>
          </cell>
          <cell r="G448">
            <v>0</v>
          </cell>
          <cell r="H448" t="str">
            <v>*</v>
          </cell>
        </row>
        <row r="449">
          <cell r="B449" t="str">
            <v>Structure for Breaker and Capacitors</v>
          </cell>
          <cell r="C449" t="str">
            <v>Kg.</v>
          </cell>
          <cell r="D449">
            <v>0</v>
          </cell>
          <cell r="E449">
            <v>0</v>
          </cell>
          <cell r="F449">
            <v>48.8</v>
          </cell>
          <cell r="G449">
            <v>0</v>
          </cell>
          <cell r="H449" t="str">
            <v>*</v>
          </cell>
        </row>
        <row r="450">
          <cell r="B450" t="str">
            <v>Structure for 33 KV CT</v>
          </cell>
          <cell r="C450" t="str">
            <v>Kg</v>
          </cell>
          <cell r="D450">
            <v>0</v>
          </cell>
          <cell r="E450">
            <v>0</v>
          </cell>
          <cell r="F450">
            <v>48.8</v>
          </cell>
          <cell r="G450">
            <v>0</v>
          </cell>
          <cell r="H450" t="str">
            <v>*</v>
          </cell>
        </row>
        <row r="451">
          <cell r="B451" t="str">
            <v>Structure for 33 KV L.A.</v>
          </cell>
          <cell r="C451" t="str">
            <v>Kg</v>
          </cell>
          <cell r="D451">
            <v>0</v>
          </cell>
          <cell r="E451">
            <v>0</v>
          </cell>
          <cell r="F451">
            <v>48.8</v>
          </cell>
          <cell r="G451">
            <v>0</v>
          </cell>
          <cell r="H451" t="str">
            <v>*</v>
          </cell>
        </row>
        <row r="452">
          <cell r="B452" t="str">
            <v>Structure for 33 KV PT</v>
          </cell>
          <cell r="C452" t="str">
            <v>Kg</v>
          </cell>
          <cell r="D452">
            <v>0</v>
          </cell>
          <cell r="E452">
            <v>0</v>
          </cell>
          <cell r="F452">
            <v>48.8</v>
          </cell>
          <cell r="G452">
            <v>0</v>
          </cell>
          <cell r="H452" t="str">
            <v>*</v>
          </cell>
        </row>
        <row r="453">
          <cell r="B453" t="str">
            <v>Structure for Power T/F Neutral Earthing</v>
          </cell>
          <cell r="C453" t="str">
            <v>Kg</v>
          </cell>
          <cell r="D453">
            <v>0</v>
          </cell>
          <cell r="E453">
            <v>0</v>
          </cell>
          <cell r="F453">
            <v>48.8</v>
          </cell>
          <cell r="G453">
            <v>0</v>
          </cell>
          <cell r="H453" t="str">
            <v>*</v>
          </cell>
        </row>
        <row r="454">
          <cell r="B454" t="str">
            <v>Stud Pole H.T. 100 x 116 mm RSJ Pole 11 Rmt.</v>
          </cell>
          <cell r="C454" t="str">
            <v>No</v>
          </cell>
          <cell r="D454">
            <v>0</v>
          </cell>
          <cell r="E454">
            <v>0</v>
          </cell>
          <cell r="F454">
            <v>12350.98</v>
          </cell>
          <cell r="G454">
            <v>0</v>
          </cell>
          <cell r="H454" t="str">
            <v>*</v>
          </cell>
        </row>
        <row r="455">
          <cell r="B455" t="str">
            <v>Sundries such as N/B, Washers, Welding etc.</v>
          </cell>
          <cell r="C455" t="str">
            <v>L.S.</v>
          </cell>
          <cell r="D455">
            <v>0</v>
          </cell>
          <cell r="E455">
            <v>0</v>
          </cell>
          <cell r="F455">
            <v>2500</v>
          </cell>
          <cell r="G455">
            <v>0</v>
          </cell>
          <cell r="H455" t="str">
            <v>*</v>
          </cell>
        </row>
        <row r="456">
          <cell r="B456" t="str">
            <v>Sundries e.g. Ferulls, Glands, Lugs etc.</v>
          </cell>
          <cell r="C456" t="str">
            <v>L.S.</v>
          </cell>
          <cell r="D456">
            <v>0</v>
          </cell>
          <cell r="E456">
            <v>0</v>
          </cell>
          <cell r="F456">
            <v>2500</v>
          </cell>
          <cell r="G456">
            <v>0</v>
          </cell>
          <cell r="H456" t="str">
            <v>*</v>
          </cell>
        </row>
        <row r="457">
          <cell r="B457" t="str">
            <v>Sundries</v>
          </cell>
          <cell r="C457" t="str">
            <v>L.S.</v>
          </cell>
          <cell r="D457">
            <v>0</v>
          </cell>
          <cell r="E457">
            <v>0</v>
          </cell>
          <cell r="F457">
            <v>700</v>
          </cell>
          <cell r="G457">
            <v>0</v>
          </cell>
          <cell r="H457" t="str">
            <v>*</v>
          </cell>
        </row>
        <row r="458">
          <cell r="B458" t="str">
            <v>T-Connector for 100 sq mm conductor</v>
          </cell>
          <cell r="C458" t="str">
            <v>No</v>
          </cell>
          <cell r="D458">
            <v>0</v>
          </cell>
          <cell r="E458">
            <v>0</v>
          </cell>
          <cell r="F458">
            <v>2960</v>
          </cell>
          <cell r="G458">
            <v>0</v>
          </cell>
          <cell r="H458" t="str">
            <v>*</v>
          </cell>
        </row>
        <row r="459">
          <cell r="B459" t="str">
            <v>T-Connector for 200 sq mm conductor</v>
          </cell>
          <cell r="C459" t="str">
            <v>No</v>
          </cell>
          <cell r="D459">
            <v>0</v>
          </cell>
          <cell r="E459">
            <v>0</v>
          </cell>
          <cell r="F459">
            <v>3200</v>
          </cell>
          <cell r="G459">
            <v>0</v>
          </cell>
          <cell r="H459" t="str">
            <v>*</v>
          </cell>
        </row>
        <row r="460">
          <cell r="B460" t="str">
            <v>Tubular pole 9 Mtr. Long 88.9C, 137.7 mm</v>
          </cell>
          <cell r="C460" t="str">
            <v>No</v>
          </cell>
          <cell r="D460">
            <v>0</v>
          </cell>
          <cell r="E460">
            <v>0</v>
          </cell>
          <cell r="F460">
            <v>3200</v>
          </cell>
          <cell r="G460">
            <v>0</v>
          </cell>
          <cell r="H460" t="str">
            <v>*</v>
          </cell>
        </row>
        <row r="461">
          <cell r="B461" t="str">
            <v>Wedge Connector for ANT to ANT conductor</v>
          </cell>
          <cell r="C461" t="str">
            <v>No</v>
          </cell>
          <cell r="D461">
            <v>0</v>
          </cell>
          <cell r="E461">
            <v>0</v>
          </cell>
          <cell r="F461">
            <v>150</v>
          </cell>
          <cell r="G461">
            <v>0</v>
          </cell>
          <cell r="H461" t="str">
            <v>*</v>
          </cell>
        </row>
        <row r="462">
          <cell r="B462" t="str">
            <v>Wedge Connector for GANT to GANT conductor</v>
          </cell>
          <cell r="C462" t="str">
            <v>No</v>
          </cell>
          <cell r="D462">
            <v>0</v>
          </cell>
          <cell r="E462">
            <v>0</v>
          </cell>
          <cell r="F462">
            <v>150</v>
          </cell>
          <cell r="G462">
            <v>0</v>
          </cell>
          <cell r="H462" t="str">
            <v>*</v>
          </cell>
        </row>
        <row r="463">
          <cell r="B463" t="str">
            <v>Wedge Connector for Weasel to Weasel conductor</v>
          </cell>
          <cell r="C463" t="str">
            <v>No</v>
          </cell>
          <cell r="D463">
            <v>0</v>
          </cell>
          <cell r="E463">
            <v>0</v>
          </cell>
          <cell r="F463">
            <v>225</v>
          </cell>
          <cell r="G463">
            <v>0</v>
          </cell>
          <cell r="H463" t="str">
            <v>*</v>
          </cell>
        </row>
        <row r="464">
          <cell r="B464" t="str">
            <v>XLPE Cable 22 kV 3C 50 sq.mm.</v>
          </cell>
          <cell r="C464" t="str">
            <v>Rmt</v>
          </cell>
          <cell r="D464">
            <v>0</v>
          </cell>
          <cell r="E464">
            <v>0</v>
          </cell>
          <cell r="F464">
            <v>850</v>
          </cell>
          <cell r="G464">
            <v>0</v>
          </cell>
          <cell r="H464" t="str">
            <v>*</v>
          </cell>
        </row>
        <row r="465">
          <cell r="B465" t="str">
            <v>Breaker Clamps</v>
          </cell>
          <cell r="C465" t="str">
            <v>Nos.</v>
          </cell>
          <cell r="D465">
            <v>0</v>
          </cell>
          <cell r="E465">
            <v>0</v>
          </cell>
          <cell r="F465">
            <v>1611.35</v>
          </cell>
          <cell r="G465">
            <v>0</v>
          </cell>
          <cell r="H465" t="str">
            <v>*</v>
          </cell>
        </row>
        <row r="466">
          <cell r="B466" t="str">
            <v>clamps for Isolator</v>
          </cell>
          <cell r="C466" t="str">
            <v>Nos.</v>
          </cell>
          <cell r="D466">
            <v>0</v>
          </cell>
          <cell r="E466">
            <v>0</v>
          </cell>
          <cell r="F466">
            <v>806.6</v>
          </cell>
          <cell r="G466">
            <v>0</v>
          </cell>
          <cell r="H466" t="str">
            <v>*</v>
          </cell>
        </row>
        <row r="467">
          <cell r="B467" t="str">
            <v>Clamps for CTs</v>
          </cell>
          <cell r="C467" t="str">
            <v>Nos.</v>
          </cell>
          <cell r="D467">
            <v>0</v>
          </cell>
          <cell r="E467">
            <v>0</v>
          </cell>
          <cell r="F467">
            <v>1126.6500000000001</v>
          </cell>
          <cell r="G467">
            <v>0</v>
          </cell>
          <cell r="H467" t="str">
            <v>*</v>
          </cell>
        </row>
        <row r="468">
          <cell r="B468" t="str">
            <v>Cable Glands,rerules and tape etc.</v>
          </cell>
          <cell r="C468" t="str">
            <v>L.S.</v>
          </cell>
          <cell r="D468">
            <v>0</v>
          </cell>
          <cell r="E468">
            <v>0</v>
          </cell>
          <cell r="F468">
            <v>500</v>
          </cell>
          <cell r="G468">
            <v>0</v>
          </cell>
          <cell r="H468" t="str">
            <v>*</v>
          </cell>
        </row>
        <row r="469">
          <cell r="B469" t="str">
            <v>Angle for fixing trays 50x50x6mm</v>
          </cell>
          <cell r="C469" t="str">
            <v>Kg.</v>
          </cell>
          <cell r="D469">
            <v>0</v>
          </cell>
          <cell r="E469">
            <v>0</v>
          </cell>
          <cell r="F469">
            <v>48.8</v>
          </cell>
          <cell r="G469">
            <v>0</v>
          </cell>
          <cell r="H469" t="str">
            <v>*</v>
          </cell>
        </row>
        <row r="470">
          <cell r="B470" t="str">
            <v>M.S.Flat 25x6 mm</v>
          </cell>
          <cell r="C470" t="str">
            <v>Kg.</v>
          </cell>
          <cell r="D470">
            <v>0</v>
          </cell>
          <cell r="E470">
            <v>0</v>
          </cell>
          <cell r="F470">
            <v>43.5</v>
          </cell>
          <cell r="G470">
            <v>0</v>
          </cell>
          <cell r="H470" t="str">
            <v>*</v>
          </cell>
        </row>
        <row r="471">
          <cell r="B471" t="str">
            <v>Hiring of Welding machine</v>
          </cell>
          <cell r="C471" t="str">
            <v>Nos.</v>
          </cell>
          <cell r="D471">
            <v>0</v>
          </cell>
          <cell r="E471">
            <v>0</v>
          </cell>
          <cell r="F471">
            <v>200</v>
          </cell>
          <cell r="G471">
            <v>0</v>
          </cell>
          <cell r="H471" t="str">
            <v>*</v>
          </cell>
        </row>
        <row r="472">
          <cell r="B472" t="str">
            <v>Brick &amp; Masonary works for earthing pit</v>
          </cell>
          <cell r="C472" t="str">
            <v>Nos.</v>
          </cell>
          <cell r="D472">
            <v>0</v>
          </cell>
          <cell r="E472">
            <v>0</v>
          </cell>
          <cell r="F472">
            <v>1302</v>
          </cell>
          <cell r="G472">
            <v>0</v>
          </cell>
          <cell r="H472" t="str">
            <v>*</v>
          </cell>
        </row>
        <row r="473">
          <cell r="B473" t="str">
            <v xml:space="preserve">Cable tray (2.5 mtrs.) </v>
          </cell>
          <cell r="C473" t="str">
            <v>Nos.</v>
          </cell>
          <cell r="D473">
            <v>0</v>
          </cell>
          <cell r="E473">
            <v>0</v>
          </cell>
          <cell r="F473">
            <v>250</v>
          </cell>
          <cell r="G473">
            <v>0</v>
          </cell>
          <cell r="H473" t="str">
            <v>*</v>
          </cell>
        </row>
        <row r="474">
          <cell r="B474" t="str">
            <v>Control C&amp;R Panel 33 KV for feeder with accessories.</v>
          </cell>
          <cell r="C474" t="str">
            <v>Nos.</v>
          </cell>
          <cell r="D474">
            <v>0</v>
          </cell>
          <cell r="E474">
            <v>0</v>
          </cell>
          <cell r="F474">
            <v>108382.39</v>
          </cell>
          <cell r="G474">
            <v>0</v>
          </cell>
          <cell r="H474" t="str">
            <v>*</v>
          </cell>
        </row>
        <row r="475">
          <cell r="B475" t="str">
            <v>Control Cable 2/4 sq.mm.</v>
          </cell>
          <cell r="C475" t="str">
            <v>Rmt.</v>
          </cell>
          <cell r="D475">
            <v>0</v>
          </cell>
          <cell r="E475">
            <v>0</v>
          </cell>
          <cell r="F475">
            <v>70</v>
          </cell>
          <cell r="G475">
            <v>0</v>
          </cell>
          <cell r="H475" t="str">
            <v>*</v>
          </cell>
        </row>
        <row r="476">
          <cell r="B476" t="str">
            <v>Suspension Hardware  for 100 sq.mm Condr.</v>
          </cell>
          <cell r="C476" t="str">
            <v>Nos.</v>
          </cell>
          <cell r="D476">
            <v>0</v>
          </cell>
          <cell r="E476">
            <v>0</v>
          </cell>
          <cell r="F476">
            <v>185.62</v>
          </cell>
          <cell r="G476">
            <v>0</v>
          </cell>
          <cell r="H476" t="str">
            <v>*</v>
          </cell>
        </row>
        <row r="477">
          <cell r="B477" t="str">
            <v>Painting/Hardware &amp; support with numbering of pole</v>
          </cell>
          <cell r="C477" t="str">
            <v>L.S.</v>
          </cell>
          <cell r="D477">
            <v>0</v>
          </cell>
          <cell r="E477">
            <v>0</v>
          </cell>
          <cell r="F477">
            <v>200</v>
          </cell>
          <cell r="G477">
            <v>0</v>
          </cell>
          <cell r="H477" t="str">
            <v>*</v>
          </cell>
        </row>
        <row r="478">
          <cell r="B478" t="str">
            <v>Painting of Supports &amp; fabricated materials</v>
          </cell>
          <cell r="C478" t="str">
            <v>L.S.</v>
          </cell>
          <cell r="D478">
            <v>0</v>
          </cell>
          <cell r="E478">
            <v>0</v>
          </cell>
          <cell r="F478">
            <v>140</v>
          </cell>
          <cell r="G478">
            <v>0</v>
          </cell>
          <cell r="H478" t="str">
            <v>*</v>
          </cell>
        </row>
        <row r="479">
          <cell r="B479" t="str">
            <v>ACSR 80 mm2 (Raccoon)/AAAC equivalent</v>
          </cell>
          <cell r="C479" t="str">
            <v>Rmt.</v>
          </cell>
          <cell r="D479">
            <v>0</v>
          </cell>
          <cell r="E479">
            <v>0</v>
          </cell>
          <cell r="F479">
            <v>50</v>
          </cell>
          <cell r="G479">
            <v>0</v>
          </cell>
          <cell r="H479" t="str">
            <v>*</v>
          </cell>
        </row>
        <row r="480">
          <cell r="B480" t="str">
            <v xml:space="preserve">LT Shackle  Insulator </v>
          </cell>
          <cell r="C480" t="str">
            <v>No.</v>
          </cell>
          <cell r="D480">
            <v>0</v>
          </cell>
          <cell r="E480">
            <v>0</v>
          </cell>
          <cell r="F480">
            <v>5.5</v>
          </cell>
          <cell r="G480">
            <v>0</v>
          </cell>
          <cell r="H480" t="str">
            <v>*</v>
          </cell>
        </row>
        <row r="481">
          <cell r="B481" t="str">
            <v>Jointing Sleeves for AAC</v>
          </cell>
          <cell r="C481" t="str">
            <v>No.</v>
          </cell>
          <cell r="D481">
            <v>0</v>
          </cell>
          <cell r="E481">
            <v>0</v>
          </cell>
          <cell r="F481">
            <v>30</v>
          </cell>
          <cell r="G481">
            <v>0</v>
          </cell>
          <cell r="H481" t="str">
            <v>*</v>
          </cell>
        </row>
        <row r="482">
          <cell r="B482" t="str">
            <v>Backfilling of supports with Boulders.</v>
          </cell>
          <cell r="C482" t="str">
            <v>No.</v>
          </cell>
          <cell r="D482">
            <v>0</v>
          </cell>
          <cell r="E482">
            <v>0</v>
          </cell>
          <cell r="F482">
            <v>36</v>
          </cell>
          <cell r="G482">
            <v>0</v>
          </cell>
          <cell r="H482" t="str">
            <v>*</v>
          </cell>
        </row>
        <row r="483">
          <cell r="B483" t="str">
            <v>22 KV st. through joints  for 3 C / 240 mm sq.</v>
          </cell>
          <cell r="C483" t="str">
            <v>No.</v>
          </cell>
          <cell r="D483">
            <v>0</v>
          </cell>
          <cell r="E483">
            <v>0</v>
          </cell>
          <cell r="F483">
            <v>13500</v>
          </cell>
          <cell r="G483">
            <v>0</v>
          </cell>
          <cell r="H483" t="str">
            <v>*</v>
          </cell>
        </row>
        <row r="484">
          <cell r="B484" t="str">
            <v>Misc. ( Bricks,sand,tremination kit and etc.)</v>
          </cell>
          <cell r="C484" t="str">
            <v>L.S.</v>
          </cell>
          <cell r="D484">
            <v>0</v>
          </cell>
          <cell r="E484">
            <v>0</v>
          </cell>
          <cell r="F484">
            <v>22000</v>
          </cell>
          <cell r="G484">
            <v>0</v>
          </cell>
          <cell r="H484" t="str">
            <v>*</v>
          </cell>
        </row>
        <row r="485">
          <cell r="B485" t="str">
            <v>22 KV st. through joints  for 3 C / 300 mm sq.</v>
          </cell>
          <cell r="C485" t="str">
            <v>No.</v>
          </cell>
          <cell r="D485">
            <v>0</v>
          </cell>
          <cell r="E485">
            <v>0</v>
          </cell>
          <cell r="F485">
            <v>14040</v>
          </cell>
          <cell r="G485">
            <v>0</v>
          </cell>
          <cell r="H485" t="str">
            <v>*</v>
          </cell>
        </row>
        <row r="486">
          <cell r="B486" t="str">
            <v>Suspension Hardware for 55 sq mm Condr.</v>
          </cell>
          <cell r="C486" t="str">
            <v>No.</v>
          </cell>
          <cell r="D486">
            <v>0</v>
          </cell>
          <cell r="E486">
            <v>0</v>
          </cell>
          <cell r="F486">
            <v>150</v>
          </cell>
          <cell r="G486">
            <v>0</v>
          </cell>
          <cell r="H486" t="str">
            <v>*</v>
          </cell>
        </row>
        <row r="487">
          <cell r="B487" t="str">
            <v>11 KV R.V.T.</v>
          </cell>
          <cell r="C487" t="str">
            <v>No.</v>
          </cell>
          <cell r="D487">
            <v>0</v>
          </cell>
          <cell r="E487">
            <v>0</v>
          </cell>
          <cell r="F487">
            <v>23296</v>
          </cell>
          <cell r="G487">
            <v>0</v>
          </cell>
          <cell r="H487" t="str">
            <v>*</v>
          </cell>
        </row>
        <row r="488">
          <cell r="B488" t="str">
            <v>Tension Hardware  for 100 sq.mm Conductor.</v>
          </cell>
          <cell r="C488" t="str">
            <v>No.</v>
          </cell>
          <cell r="D488">
            <v>0</v>
          </cell>
          <cell r="E488">
            <v>0</v>
          </cell>
          <cell r="F488">
            <v>332.22</v>
          </cell>
          <cell r="G488">
            <v>0</v>
          </cell>
          <cell r="H488" t="str">
            <v>*</v>
          </cell>
        </row>
        <row r="489">
          <cell r="B489" t="str">
            <v>Tension Hardware  for 200 sq.mm Conductor.</v>
          </cell>
          <cell r="C489" t="str">
            <v>No.</v>
          </cell>
          <cell r="D489">
            <v>0</v>
          </cell>
          <cell r="E489">
            <v>0</v>
          </cell>
          <cell r="F489">
            <v>538.72</v>
          </cell>
          <cell r="G489">
            <v>0</v>
          </cell>
          <cell r="H489" t="str">
            <v>*</v>
          </cell>
        </row>
        <row r="490">
          <cell r="B490" t="str">
            <v>ACSR  80 sqmm</v>
          </cell>
          <cell r="C490" t="str">
            <v>Rmt</v>
          </cell>
          <cell r="D490">
            <v>0</v>
          </cell>
          <cell r="E490">
            <v>0</v>
          </cell>
          <cell r="F490">
            <v>50</v>
          </cell>
          <cell r="G490">
            <v>0</v>
          </cell>
          <cell r="H490" t="str">
            <v>*</v>
          </cell>
        </row>
        <row r="491">
          <cell r="B491" t="str">
            <v>11 KV Ring main unit with Vaccum /SF6 /Air break switch &amp; two isolators for the same.</v>
          </cell>
          <cell r="C491" t="str">
            <v>Set</v>
          </cell>
          <cell r="D491">
            <v>0</v>
          </cell>
          <cell r="E491">
            <v>0</v>
          </cell>
          <cell r="F491">
            <v>340046.07</v>
          </cell>
          <cell r="G491">
            <v>0</v>
          </cell>
          <cell r="H491" t="str">
            <v>*</v>
          </cell>
        </row>
        <row r="492">
          <cell r="B492" t="str">
            <v xml:space="preserve">Strain Hardware for0.2 ACSR for twin conductor </v>
          </cell>
          <cell r="C492" t="str">
            <v>Nos.</v>
          </cell>
          <cell r="D492">
            <v>0</v>
          </cell>
          <cell r="E492">
            <v>0</v>
          </cell>
          <cell r="F492">
            <v>538.72</v>
          </cell>
          <cell r="G492">
            <v>0</v>
          </cell>
          <cell r="H492" t="str">
            <v>*</v>
          </cell>
        </row>
        <row r="493">
          <cell r="B493" t="str">
            <v>PVC pipe 110 mm dia 4Kg/sqcm pressure</v>
          </cell>
          <cell r="C493" t="str">
            <v>Rmt</v>
          </cell>
          <cell r="D493">
            <v>0</v>
          </cell>
          <cell r="E493">
            <v>0</v>
          </cell>
          <cell r="F493">
            <v>80</v>
          </cell>
          <cell r="G493">
            <v>0</v>
          </cell>
          <cell r="H493" t="str">
            <v>*</v>
          </cell>
        </row>
        <row r="494">
          <cell r="B494" t="str">
            <v>Civil work for Equipments ( Including Plaster and Painting )</v>
          </cell>
          <cell r="C494" t="str">
            <v>Cum</v>
          </cell>
          <cell r="D494">
            <v>0</v>
          </cell>
          <cell r="E494">
            <v>0</v>
          </cell>
          <cell r="F494">
            <v>1750</v>
          </cell>
          <cell r="G494">
            <v>0</v>
          </cell>
          <cell r="H494" t="str">
            <v>*</v>
          </cell>
        </row>
        <row r="495">
          <cell r="B495" t="str">
            <v>Misc</v>
          </cell>
          <cell r="C495" t="str">
            <v>LS</v>
          </cell>
          <cell r="D495">
            <v>0</v>
          </cell>
          <cell r="E495">
            <v>0</v>
          </cell>
          <cell r="F495">
            <v>400</v>
          </cell>
          <cell r="G495">
            <v>0</v>
          </cell>
          <cell r="H495" t="str">
            <v>*</v>
          </cell>
        </row>
        <row r="496">
          <cell r="B496" t="str">
            <v>Replacement of Control Panel 22 KV</v>
          </cell>
          <cell r="C496" t="str">
            <v>Set</v>
          </cell>
          <cell r="D496">
            <v>0</v>
          </cell>
          <cell r="E496">
            <v>0</v>
          </cell>
          <cell r="F496">
            <v>73758.509999999995</v>
          </cell>
          <cell r="G496">
            <v>0</v>
          </cell>
          <cell r="H496" t="str">
            <v>*</v>
          </cell>
        </row>
        <row r="497">
          <cell r="B497" t="str">
            <v>Battery 100 AH,30 Volts</v>
          </cell>
          <cell r="C497" t="str">
            <v>No</v>
          </cell>
          <cell r="D497">
            <v>0</v>
          </cell>
          <cell r="E497">
            <v>0</v>
          </cell>
          <cell r="F497">
            <v>15299.04</v>
          </cell>
          <cell r="G497">
            <v>0</v>
          </cell>
          <cell r="H497" t="str">
            <v>*</v>
          </cell>
        </row>
        <row r="498">
          <cell r="B498" t="str">
            <v>Battery Charger Set for above</v>
          </cell>
          <cell r="C498" t="str">
            <v>No</v>
          </cell>
          <cell r="D498">
            <v>0</v>
          </cell>
          <cell r="E498">
            <v>0</v>
          </cell>
          <cell r="F498">
            <v>24366.89</v>
          </cell>
          <cell r="G498">
            <v>0</v>
          </cell>
          <cell r="H498" t="str">
            <v>*</v>
          </cell>
        </row>
        <row r="499">
          <cell r="B499" t="str">
            <v>Re - earthing</v>
          </cell>
          <cell r="C499" t="str">
            <v>No</v>
          </cell>
          <cell r="D499">
            <v>0</v>
          </cell>
          <cell r="E499">
            <v>0</v>
          </cell>
          <cell r="F499">
            <v>62940</v>
          </cell>
          <cell r="G499">
            <v>0</v>
          </cell>
          <cell r="H499" t="str">
            <v>*</v>
          </cell>
        </row>
        <row r="500">
          <cell r="B500" t="str">
            <v>11 KV Annunciator Panel</v>
          </cell>
          <cell r="C500" t="str">
            <v>No.</v>
          </cell>
          <cell r="D500">
            <v>0</v>
          </cell>
          <cell r="E500">
            <v>0</v>
          </cell>
          <cell r="F500">
            <v>5000</v>
          </cell>
          <cell r="G500">
            <v>0</v>
          </cell>
          <cell r="H500" t="str">
            <v>*</v>
          </cell>
        </row>
        <row r="501">
          <cell r="B501" t="str">
            <v>HT Pillar 22 KV</v>
          </cell>
          <cell r="C501" t="str">
            <v>No.</v>
          </cell>
          <cell r="D501">
            <v>0</v>
          </cell>
          <cell r="E501">
            <v>0</v>
          </cell>
          <cell r="F501">
            <v>97500</v>
          </cell>
          <cell r="G501">
            <v>0</v>
          </cell>
          <cell r="H501" t="str">
            <v>*</v>
          </cell>
        </row>
        <row r="502">
          <cell r="B502" t="str">
            <v>8 way feeder pillar with ACB</v>
          </cell>
          <cell r="C502" t="str">
            <v>No.</v>
          </cell>
          <cell r="D502">
            <v>0</v>
          </cell>
          <cell r="E502">
            <v>0</v>
          </cell>
          <cell r="F502">
            <v>125214.75</v>
          </cell>
          <cell r="G502">
            <v>0</v>
          </cell>
          <cell r="H502" t="str">
            <v>*</v>
          </cell>
        </row>
        <row r="503">
          <cell r="B503" t="str">
            <v>Earthing with GI pipe</v>
          </cell>
          <cell r="C503" t="str">
            <v>No.</v>
          </cell>
          <cell r="D503">
            <v>0</v>
          </cell>
          <cell r="E503">
            <v>0</v>
          </cell>
          <cell r="F503">
            <v>205.499</v>
          </cell>
          <cell r="G503">
            <v>0</v>
          </cell>
          <cell r="H503" t="str">
            <v>*</v>
          </cell>
        </row>
        <row r="504">
          <cell r="B504" t="str">
            <v>Earthing with GI plate</v>
          </cell>
          <cell r="C504" t="str">
            <v>No.</v>
          </cell>
          <cell r="D504">
            <v>0</v>
          </cell>
          <cell r="E504">
            <v>0</v>
          </cell>
          <cell r="F504">
            <v>1200</v>
          </cell>
          <cell r="G504">
            <v>0</v>
          </cell>
          <cell r="H504" t="str">
            <v>*</v>
          </cell>
        </row>
        <row r="505">
          <cell r="B505" t="str">
            <v>Civil Works  20 Sq. Mtr</v>
          </cell>
          <cell r="C505" t="str">
            <v>LS</v>
          </cell>
          <cell r="D505">
            <v>0</v>
          </cell>
          <cell r="E505">
            <v>0</v>
          </cell>
          <cell r="F505">
            <v>250000</v>
          </cell>
          <cell r="G505">
            <v>0</v>
          </cell>
          <cell r="H505" t="str">
            <v>*</v>
          </cell>
        </row>
        <row r="506">
          <cell r="B506" t="str">
            <v>Civil Works - Foundation Structure for Feeder Pillar,  RMU &amp; Transformer</v>
          </cell>
          <cell r="C506" t="str">
            <v>LS</v>
          </cell>
          <cell r="D506">
            <v>0</v>
          </cell>
          <cell r="E506">
            <v>0</v>
          </cell>
          <cell r="F506">
            <v>21000</v>
          </cell>
          <cell r="G506">
            <v>0</v>
          </cell>
          <cell r="H506" t="str">
            <v>*</v>
          </cell>
        </row>
        <row r="507">
          <cell r="B507" t="str">
            <v>Civil work for Equipments ( Including Plaster and Painting )</v>
          </cell>
          <cell r="C507" t="str">
            <v>LS</v>
          </cell>
          <cell r="D507">
            <v>0</v>
          </cell>
          <cell r="E507">
            <v>0</v>
          </cell>
          <cell r="F507">
            <v>1750</v>
          </cell>
          <cell r="G507">
            <v>0</v>
          </cell>
          <cell r="H507" t="str">
            <v>*</v>
          </cell>
        </row>
        <row r="508">
          <cell r="B508" t="str">
            <v>Dist. Transformer 995 KVA, 11/0.4 kv</v>
          </cell>
          <cell r="C508" t="str">
            <v>LS</v>
          </cell>
          <cell r="D508">
            <v>0</v>
          </cell>
          <cell r="E508">
            <v>0</v>
          </cell>
          <cell r="F508">
            <v>850000</v>
          </cell>
          <cell r="G508">
            <v>0</v>
          </cell>
          <cell r="H508" t="str">
            <v>*</v>
          </cell>
        </row>
        <row r="509">
          <cell r="B509" t="str">
            <v>Road resurfacing charges</v>
          </cell>
          <cell r="C509" t="str">
            <v>Rmt</v>
          </cell>
          <cell r="D509">
            <v>0</v>
          </cell>
          <cell r="E509">
            <v>0</v>
          </cell>
          <cell r="F509">
            <v>875</v>
          </cell>
          <cell r="G509">
            <v>0</v>
          </cell>
          <cell r="H509" t="str">
            <v>*</v>
          </cell>
        </row>
        <row r="510">
          <cell r="B510" t="str">
            <v>L.T.XLPE Armoured cable 4core 16sq.mm.</v>
          </cell>
          <cell r="C510" t="str">
            <v>Rmt</v>
          </cell>
          <cell r="D510">
            <v>0</v>
          </cell>
          <cell r="E510">
            <v>0</v>
          </cell>
          <cell r="F510">
            <v>88.69</v>
          </cell>
          <cell r="G510">
            <v>0</v>
          </cell>
          <cell r="H510" t="str">
            <v>*</v>
          </cell>
        </row>
        <row r="511">
          <cell r="B511" t="str">
            <v>LT Feeder pillar 4 way</v>
          </cell>
          <cell r="C511" t="str">
            <v>No</v>
          </cell>
          <cell r="D511">
            <v>0</v>
          </cell>
          <cell r="E511">
            <v>0</v>
          </cell>
          <cell r="F511">
            <v>22500</v>
          </cell>
          <cell r="G511">
            <v>0</v>
          </cell>
          <cell r="H511" t="str">
            <v>*</v>
          </cell>
        </row>
        <row r="512">
          <cell r="B512" t="str">
            <v>11 KV Isolators with EB (400 A)</v>
          </cell>
          <cell r="C512" t="str">
            <v>No.</v>
          </cell>
          <cell r="D512">
            <v>0</v>
          </cell>
          <cell r="E512">
            <v>0</v>
          </cell>
          <cell r="F512">
            <v>34944</v>
          </cell>
          <cell r="G512">
            <v>0</v>
          </cell>
          <cell r="H512" t="str">
            <v>*</v>
          </cell>
        </row>
        <row r="513">
          <cell r="B513" t="str">
            <v>L.T. XLPE Amourred 2C 16 Sqmm cable</v>
          </cell>
          <cell r="C513" t="str">
            <v>Rmt</v>
          </cell>
          <cell r="D513">
            <v>0</v>
          </cell>
          <cell r="E513">
            <v>0</v>
          </cell>
          <cell r="F513">
            <v>56.783999999999999</v>
          </cell>
          <cell r="G513">
            <v>0</v>
          </cell>
          <cell r="H513" t="str">
            <v>*</v>
          </cell>
        </row>
        <row r="514">
          <cell r="B514" t="str">
            <v>Foundation for RMU</v>
          </cell>
          <cell r="C514" t="str">
            <v>LS</v>
          </cell>
          <cell r="D514">
            <v>0</v>
          </cell>
          <cell r="E514">
            <v>0</v>
          </cell>
          <cell r="F514">
            <v>15000</v>
          </cell>
          <cell r="G514">
            <v>0</v>
          </cell>
          <cell r="H514" t="str">
            <v>*</v>
          </cell>
        </row>
        <row r="515">
          <cell r="B515" t="str">
            <v>Single phase meter</v>
          </cell>
          <cell r="C515" t="str">
            <v>No</v>
          </cell>
          <cell r="D515">
            <v>0</v>
          </cell>
          <cell r="E515">
            <v>0</v>
          </cell>
          <cell r="F515">
            <v>723.66</v>
          </cell>
          <cell r="G515">
            <v>0</v>
          </cell>
          <cell r="H515" t="str">
            <v>*</v>
          </cell>
        </row>
        <row r="516">
          <cell r="B516" t="str">
            <v>Three phase meter</v>
          </cell>
          <cell r="C516" t="str">
            <v>No</v>
          </cell>
          <cell r="D516">
            <v>0</v>
          </cell>
          <cell r="E516">
            <v>0</v>
          </cell>
          <cell r="F516">
            <v>2136.63</v>
          </cell>
          <cell r="G516">
            <v>0</v>
          </cell>
          <cell r="H516" t="str">
            <v>*</v>
          </cell>
        </row>
        <row r="517">
          <cell r="B517" t="str">
            <v>CT operated meter</v>
          </cell>
          <cell r="C517" t="str">
            <v>No</v>
          </cell>
          <cell r="D517">
            <v>0</v>
          </cell>
          <cell r="E517">
            <v>0</v>
          </cell>
          <cell r="F517">
            <v>25870.36</v>
          </cell>
          <cell r="G517">
            <v>0</v>
          </cell>
          <cell r="H517" t="str">
            <v>*</v>
          </cell>
        </row>
        <row r="518">
          <cell r="B518" t="str">
            <v>Extending existing 11 kV Bus and coupling new proposed switchgear by providing ducting indoor Bus</v>
          </cell>
          <cell r="C518" t="str">
            <v>LS</v>
          </cell>
          <cell r="D518">
            <v>0</v>
          </cell>
          <cell r="E518">
            <v>0</v>
          </cell>
          <cell r="F518">
            <v>250000</v>
          </cell>
          <cell r="G518">
            <v>0</v>
          </cell>
          <cell r="H518" t="str">
            <v>*</v>
          </cell>
        </row>
        <row r="519">
          <cell r="B519" t="str">
            <v>Control Cable  4 X 4 sq.mm.</v>
          </cell>
          <cell r="C519" t="str">
            <v>Mtr.</v>
          </cell>
          <cell r="D519">
            <v>0</v>
          </cell>
          <cell r="E519">
            <v>0</v>
          </cell>
          <cell r="F519">
            <v>110</v>
          </cell>
          <cell r="G519">
            <v>0</v>
          </cell>
          <cell r="H519" t="str">
            <v>*</v>
          </cell>
        </row>
        <row r="520">
          <cell r="B520" t="str">
            <v>11kV I D switchgear (1 I/c+1 B/c+4O/G)</v>
          </cell>
          <cell r="C520" t="str">
            <v>Set</v>
          </cell>
          <cell r="D520">
            <v>0</v>
          </cell>
          <cell r="E520">
            <v>0</v>
          </cell>
          <cell r="F520">
            <v>2455285.0941360001</v>
          </cell>
          <cell r="G520">
            <v>0</v>
          </cell>
          <cell r="H520" t="str">
            <v>*</v>
          </cell>
        </row>
        <row r="521">
          <cell r="B521" t="str">
            <v>Earthing HDG Flat 75 X 10 mm</v>
          </cell>
          <cell r="C521" t="str">
            <v>kg.</v>
          </cell>
          <cell r="D521">
            <v>0</v>
          </cell>
          <cell r="E521">
            <v>0</v>
          </cell>
          <cell r="F521">
            <v>53.5</v>
          </cell>
          <cell r="G521">
            <v>0</v>
          </cell>
          <cell r="H521" t="str">
            <v>*</v>
          </cell>
        </row>
        <row r="522">
          <cell r="B522" t="str">
            <v>Earthing HDG Flat 50 X 6 mm</v>
          </cell>
          <cell r="C522" t="str">
            <v>kg.</v>
          </cell>
          <cell r="D522">
            <v>0</v>
          </cell>
          <cell r="E522">
            <v>0</v>
          </cell>
          <cell r="F522">
            <v>53.5</v>
          </cell>
          <cell r="G522">
            <v>0</v>
          </cell>
          <cell r="H522" t="str">
            <v>*</v>
          </cell>
        </row>
        <row r="523">
          <cell r="B523" t="str">
            <v>C.I. Plates 2' X 2'</v>
          </cell>
          <cell r="C523" t="str">
            <v>No.</v>
          </cell>
          <cell r="D523">
            <v>0</v>
          </cell>
          <cell r="E523">
            <v>0</v>
          </cell>
          <cell r="F523">
            <v>200</v>
          </cell>
          <cell r="G523">
            <v>0</v>
          </cell>
          <cell r="H523" t="str">
            <v>*</v>
          </cell>
        </row>
        <row r="524">
          <cell r="B524" t="str">
            <v>C.I. Pipes 4" dia 3 Metre Long</v>
          </cell>
          <cell r="C524" t="str">
            <v>No.</v>
          </cell>
          <cell r="D524">
            <v>0</v>
          </cell>
          <cell r="E524">
            <v>0</v>
          </cell>
          <cell r="F524">
            <v>5860</v>
          </cell>
          <cell r="G524">
            <v>0</v>
          </cell>
          <cell r="H524" t="str">
            <v>*</v>
          </cell>
        </row>
        <row r="525">
          <cell r="B525" t="str">
            <v>Misc. for XLPE U/G Cable</v>
          </cell>
          <cell r="C525" t="str">
            <v>LS</v>
          </cell>
          <cell r="D525">
            <v>0</v>
          </cell>
          <cell r="E525">
            <v>0</v>
          </cell>
          <cell r="F525">
            <v>900</v>
          </cell>
          <cell r="G525">
            <v>0</v>
          </cell>
          <cell r="H525" t="str">
            <v>*</v>
          </cell>
        </row>
        <row r="526">
          <cell r="B526" t="str">
            <v>Misc. ( RCC Tiles/H.R.Pipe,sand,tremination kit and etc.)</v>
          </cell>
          <cell r="C526" t="str">
            <v>L.S.</v>
          </cell>
          <cell r="D526">
            <v>0</v>
          </cell>
          <cell r="E526">
            <v>0</v>
          </cell>
          <cell r="F526">
            <v>142000</v>
          </cell>
          <cell r="G526">
            <v>0</v>
          </cell>
          <cell r="H526" t="str">
            <v>*</v>
          </cell>
        </row>
        <row r="530">
          <cell r="B530" t="str">
            <v>11 KV 250 MVA Indoor Switch Gears comprising of 2 Incomer and 6 Single feeder &amp; Bus Coupler  with associated C.R Panels, V.C.B. for Incoming &amp; Bus Coup.for Feeder</v>
          </cell>
          <cell r="C530" t="str">
            <v>Set</v>
          </cell>
          <cell r="D530">
            <v>0</v>
          </cell>
          <cell r="E530">
            <v>0</v>
          </cell>
          <cell r="F530">
            <v>4155097.85</v>
          </cell>
          <cell r="G530">
            <v>0</v>
          </cell>
          <cell r="H530" t="str">
            <v>*</v>
          </cell>
        </row>
        <row r="531">
          <cell r="B531" t="str">
            <v>100/1-1 A, 11 KV CT</v>
          </cell>
          <cell r="C531" t="str">
            <v>Nos.</v>
          </cell>
          <cell r="D531">
            <v>0</v>
          </cell>
          <cell r="E531">
            <v>0</v>
          </cell>
          <cell r="F531">
            <v>13978</v>
          </cell>
          <cell r="G531">
            <v>0</v>
          </cell>
          <cell r="H531" t="str">
            <v>*</v>
          </cell>
        </row>
        <row r="532">
          <cell r="B532" t="str">
            <v>11 KV  D. O set</v>
          </cell>
          <cell r="C532" t="str">
            <v>Set.</v>
          </cell>
          <cell r="D532">
            <v>0</v>
          </cell>
          <cell r="E532">
            <v>0</v>
          </cell>
          <cell r="F532">
            <v>3580</v>
          </cell>
          <cell r="G532">
            <v>0</v>
          </cell>
          <cell r="H532" t="str">
            <v>*</v>
          </cell>
        </row>
        <row r="533">
          <cell r="B533" t="str">
            <v>11 KV 250 MVA OD Single Feeder with Panel , Isolator CT etc</v>
          </cell>
          <cell r="C533" t="str">
            <v>Set</v>
          </cell>
          <cell r="D533">
            <v>0</v>
          </cell>
          <cell r="E533">
            <v>0</v>
          </cell>
          <cell r="F533">
            <v>363558</v>
          </cell>
          <cell r="G533">
            <v>0</v>
          </cell>
          <cell r="H533" t="str">
            <v>*</v>
          </cell>
        </row>
        <row r="534">
          <cell r="B534" t="str">
            <v>11 KV Feeder Pillar 4 Way</v>
          </cell>
          <cell r="C534" t="str">
            <v>No.</v>
          </cell>
          <cell r="D534">
            <v>0</v>
          </cell>
          <cell r="E534">
            <v>0</v>
          </cell>
          <cell r="F534">
            <v>90000</v>
          </cell>
          <cell r="G534">
            <v>0</v>
          </cell>
          <cell r="H534" t="str">
            <v>*</v>
          </cell>
        </row>
        <row r="535">
          <cell r="B535" t="str">
            <v>11 kV O.D type VCB with directional relay with bus coupler Complete</v>
          </cell>
          <cell r="C535" t="str">
            <v>Set</v>
          </cell>
          <cell r="D535">
            <v>0</v>
          </cell>
          <cell r="E535">
            <v>0</v>
          </cell>
          <cell r="F535">
            <v>538968</v>
          </cell>
          <cell r="G535">
            <v>0</v>
          </cell>
          <cell r="H535" t="str">
            <v>*</v>
          </cell>
        </row>
        <row r="536">
          <cell r="B536" t="str">
            <v>11 KV OD type VCB with directional relay with Bus coupler complete</v>
          </cell>
          <cell r="C536" t="str">
            <v>Set</v>
          </cell>
          <cell r="D536">
            <v>0</v>
          </cell>
          <cell r="E536">
            <v>0</v>
          </cell>
          <cell r="F536">
            <v>538968</v>
          </cell>
          <cell r="G536">
            <v>0</v>
          </cell>
          <cell r="H536" t="str">
            <v>*</v>
          </cell>
        </row>
        <row r="537">
          <cell r="B537" t="str">
            <v>11 KV VCB With C.T.; P.T&amp; Panel Indoor</v>
          </cell>
          <cell r="C537" t="str">
            <v>Set</v>
          </cell>
          <cell r="D537">
            <v>0</v>
          </cell>
          <cell r="E537">
            <v>0</v>
          </cell>
          <cell r="F537">
            <v>272382.40000000002</v>
          </cell>
          <cell r="G537">
            <v>0</v>
          </cell>
          <cell r="H537" t="str">
            <v>*</v>
          </cell>
        </row>
        <row r="538">
          <cell r="B538" t="str">
            <v>11KV HT O.S.F.</v>
          </cell>
          <cell r="C538" t="str">
            <v>Nos</v>
          </cell>
          <cell r="D538">
            <v>0</v>
          </cell>
          <cell r="E538">
            <v>0</v>
          </cell>
          <cell r="F538">
            <v>87000</v>
          </cell>
          <cell r="G538">
            <v>0</v>
          </cell>
          <cell r="H538" t="str">
            <v>*</v>
          </cell>
        </row>
        <row r="539">
          <cell r="B539" t="str">
            <v>180 KVAR, 11 KV Series Reactor</v>
          </cell>
          <cell r="C539" t="str">
            <v>Set</v>
          </cell>
          <cell r="D539">
            <v>0</v>
          </cell>
          <cell r="E539">
            <v>0</v>
          </cell>
          <cell r="F539">
            <v>465920</v>
          </cell>
          <cell r="G539">
            <v>0</v>
          </cell>
          <cell r="H539" t="str">
            <v>*</v>
          </cell>
        </row>
        <row r="540">
          <cell r="B540" t="str">
            <v>2 C X 16 sq mm  Armoured alluminium Cable</v>
          </cell>
          <cell r="C540" t="str">
            <v>Rmt</v>
          </cell>
          <cell r="D540">
            <v>0</v>
          </cell>
          <cell r="E540">
            <v>0</v>
          </cell>
          <cell r="F540">
            <v>56.61</v>
          </cell>
          <cell r="G540">
            <v>0</v>
          </cell>
          <cell r="H540" t="str">
            <v>*</v>
          </cell>
        </row>
        <row r="541">
          <cell r="B541" t="str">
            <v>2.5 / 5 KV Megger (Mannual)</v>
          </cell>
          <cell r="C541" t="str">
            <v>No.</v>
          </cell>
          <cell r="D541">
            <v>0</v>
          </cell>
          <cell r="E541">
            <v>0</v>
          </cell>
          <cell r="F541">
            <v>22500</v>
          </cell>
          <cell r="G541">
            <v>0</v>
          </cell>
          <cell r="H541" t="str">
            <v>*</v>
          </cell>
        </row>
        <row r="542">
          <cell r="B542" t="str">
            <v>22  KV  OD  for 240  Sqmm cable (End Termination Joint)</v>
          </cell>
          <cell r="C542" t="str">
            <v>Nos</v>
          </cell>
          <cell r="D542">
            <v>0</v>
          </cell>
          <cell r="E542">
            <v>0</v>
          </cell>
          <cell r="F542">
            <v>11150</v>
          </cell>
          <cell r="G542">
            <v>0</v>
          </cell>
          <cell r="H542" t="str">
            <v>*</v>
          </cell>
        </row>
        <row r="543">
          <cell r="B543" t="str">
            <v>22 KV C.T. Three core.</v>
          </cell>
          <cell r="C543" t="str">
            <v>Nos</v>
          </cell>
          <cell r="D543">
            <v>0</v>
          </cell>
          <cell r="E543">
            <v>0</v>
          </cell>
          <cell r="F543">
            <v>22904.639999999999</v>
          </cell>
          <cell r="G543">
            <v>0</v>
          </cell>
          <cell r="H543" t="str">
            <v>*</v>
          </cell>
        </row>
        <row r="544">
          <cell r="B544" t="str">
            <v>22 KV Feeder Pillar</v>
          </cell>
          <cell r="C544" t="str">
            <v>No.</v>
          </cell>
          <cell r="D544">
            <v>0</v>
          </cell>
          <cell r="E544">
            <v>0</v>
          </cell>
          <cell r="F544">
            <v>97500</v>
          </cell>
          <cell r="G544">
            <v>0</v>
          </cell>
          <cell r="H544" t="str">
            <v>*</v>
          </cell>
        </row>
        <row r="545">
          <cell r="B545" t="str">
            <v>22 KV Isolators with EB (800 A)</v>
          </cell>
          <cell r="C545" t="str">
            <v>Set</v>
          </cell>
          <cell r="D545">
            <v>0</v>
          </cell>
          <cell r="E545">
            <v>0</v>
          </cell>
          <cell r="F545">
            <v>77714.649999999994</v>
          </cell>
          <cell r="G545">
            <v>0</v>
          </cell>
          <cell r="H545" t="str">
            <v>*</v>
          </cell>
        </row>
        <row r="546">
          <cell r="B546" t="str">
            <v>22 KV Isolators without EB (800 Amp.)</v>
          </cell>
          <cell r="C546" t="str">
            <v>Set</v>
          </cell>
          <cell r="D546">
            <v>0</v>
          </cell>
          <cell r="E546">
            <v>0</v>
          </cell>
          <cell r="F546">
            <v>65668.149999999994</v>
          </cell>
          <cell r="G546">
            <v>0</v>
          </cell>
          <cell r="H546" t="str">
            <v>*</v>
          </cell>
        </row>
        <row r="547">
          <cell r="B547" t="str">
            <v>22  KV  P. T.</v>
          </cell>
          <cell r="C547" t="str">
            <v>No.</v>
          </cell>
          <cell r="D547">
            <v>0</v>
          </cell>
          <cell r="E547">
            <v>0</v>
          </cell>
          <cell r="F547">
            <v>18595.439999999999</v>
          </cell>
          <cell r="G547">
            <v>0</v>
          </cell>
          <cell r="H547" t="str">
            <v>*</v>
          </cell>
        </row>
        <row r="548">
          <cell r="B548" t="str">
            <v>22 KV Pin Insulator with pin</v>
          </cell>
          <cell r="C548" t="str">
            <v>No</v>
          </cell>
          <cell r="D548">
            <v>0</v>
          </cell>
          <cell r="E548">
            <v>0</v>
          </cell>
          <cell r="F548">
            <v>318.02999999999997</v>
          </cell>
          <cell r="G548">
            <v>0</v>
          </cell>
          <cell r="H548" t="str">
            <v>*</v>
          </cell>
        </row>
        <row r="549">
          <cell r="B549" t="str">
            <v>22 KV Post Insulator</v>
          </cell>
          <cell r="C549" t="str">
            <v>Nos</v>
          </cell>
          <cell r="D549">
            <v>0</v>
          </cell>
          <cell r="E549">
            <v>0</v>
          </cell>
          <cell r="F549">
            <v>7500</v>
          </cell>
          <cell r="G549">
            <v>0</v>
          </cell>
          <cell r="H549" t="str">
            <v>*</v>
          </cell>
        </row>
        <row r="550">
          <cell r="B550" t="str">
            <v>22 KV Ring Main Unit</v>
          </cell>
          <cell r="C550" t="str">
            <v>No.</v>
          </cell>
          <cell r="D550">
            <v>0</v>
          </cell>
          <cell r="E550">
            <v>0</v>
          </cell>
          <cell r="F550">
            <v>350000</v>
          </cell>
          <cell r="G550">
            <v>0</v>
          </cell>
          <cell r="H550" t="str">
            <v>*</v>
          </cell>
        </row>
        <row r="551">
          <cell r="B551" t="str">
            <v>22 KV st. through joints  for 3 C / 95 mm sq.</v>
          </cell>
          <cell r="C551" t="str">
            <v>No</v>
          </cell>
          <cell r="D551">
            <v>0</v>
          </cell>
          <cell r="E551">
            <v>0</v>
          </cell>
          <cell r="F551">
            <v>10800</v>
          </cell>
          <cell r="G551">
            <v>0</v>
          </cell>
          <cell r="H551" t="str">
            <v>*</v>
          </cell>
        </row>
        <row r="552">
          <cell r="B552" t="str">
            <v>22 KV Str Thr Joints for  240 Sqmm cable</v>
          </cell>
          <cell r="C552" t="str">
            <v>Nos</v>
          </cell>
          <cell r="D552">
            <v>0</v>
          </cell>
          <cell r="E552">
            <v>0</v>
          </cell>
          <cell r="F552">
            <v>22000</v>
          </cell>
          <cell r="G552">
            <v>0</v>
          </cell>
          <cell r="H552" t="str">
            <v>*</v>
          </cell>
        </row>
        <row r="553">
          <cell r="B553" t="str">
            <v>22 KV Termination joint (OD)  for 3 C / 95 mm sq.</v>
          </cell>
          <cell r="C553" t="str">
            <v>No.</v>
          </cell>
          <cell r="D553">
            <v>0</v>
          </cell>
          <cell r="E553">
            <v>0</v>
          </cell>
          <cell r="F553">
            <v>6601</v>
          </cell>
          <cell r="G553">
            <v>0</v>
          </cell>
          <cell r="H553" t="str">
            <v>*</v>
          </cell>
        </row>
        <row r="554">
          <cell r="B554" t="str">
            <v>22 KV VCB complete  1600 Amp (O.D.)</v>
          </cell>
          <cell r="C554" t="str">
            <v>Set</v>
          </cell>
          <cell r="D554">
            <v>0</v>
          </cell>
          <cell r="E554">
            <v>0</v>
          </cell>
          <cell r="F554">
            <v>295392.39</v>
          </cell>
          <cell r="G554">
            <v>0</v>
          </cell>
          <cell r="H554" t="str">
            <v>*</v>
          </cell>
        </row>
        <row r="555">
          <cell r="B555" t="str">
            <v>3960 KVAR, HT Capacitor  Bank, 22 KV</v>
          </cell>
          <cell r="C555" t="str">
            <v>Set</v>
          </cell>
          <cell r="D555">
            <v>0</v>
          </cell>
          <cell r="E555">
            <v>0</v>
          </cell>
          <cell r="F555">
            <v>369009</v>
          </cell>
          <cell r="G555">
            <v>0</v>
          </cell>
          <cell r="H555" t="str">
            <v>*</v>
          </cell>
        </row>
        <row r="556">
          <cell r="B556" t="str">
            <v>500 V Megger</v>
          </cell>
          <cell r="C556" t="str">
            <v>No.</v>
          </cell>
          <cell r="D556">
            <v>0</v>
          </cell>
          <cell r="E556">
            <v>0</v>
          </cell>
          <cell r="F556">
            <v>1500</v>
          </cell>
          <cell r="G556">
            <v>0</v>
          </cell>
          <cell r="H556" t="str">
            <v>*</v>
          </cell>
        </row>
        <row r="557">
          <cell r="B557" t="str">
            <v>ACB 800 Amp</v>
          </cell>
          <cell r="C557" t="str">
            <v>No.</v>
          </cell>
          <cell r="D557">
            <v>0</v>
          </cell>
          <cell r="E557">
            <v>0</v>
          </cell>
          <cell r="F557">
            <v>25375</v>
          </cell>
          <cell r="G557">
            <v>0</v>
          </cell>
          <cell r="H557" t="str">
            <v>*</v>
          </cell>
        </row>
        <row r="558">
          <cell r="B558" t="str">
            <v>Air Circuit Breaker 400 Amp</v>
          </cell>
          <cell r="C558" t="str">
            <v>No.</v>
          </cell>
          <cell r="D558">
            <v>0</v>
          </cell>
          <cell r="E558">
            <v>0</v>
          </cell>
          <cell r="F558">
            <v>24375</v>
          </cell>
          <cell r="G558">
            <v>0</v>
          </cell>
          <cell r="H558" t="str">
            <v>*</v>
          </cell>
        </row>
        <row r="559">
          <cell r="B559" t="str">
            <v>All Lugs (Assorted)</v>
          </cell>
          <cell r="C559" t="str">
            <v>Nos.</v>
          </cell>
          <cell r="D559">
            <v>0</v>
          </cell>
          <cell r="E559">
            <v>0</v>
          </cell>
          <cell r="F559">
            <v>20</v>
          </cell>
          <cell r="G559">
            <v>0</v>
          </cell>
          <cell r="H559" t="str">
            <v>*</v>
          </cell>
        </row>
        <row r="560">
          <cell r="B560" t="str">
            <v xml:space="preserve">Aluminium ladder (Adjustable) </v>
          </cell>
          <cell r="C560" t="str">
            <v>No.</v>
          </cell>
          <cell r="D560">
            <v>0</v>
          </cell>
          <cell r="E560">
            <v>0</v>
          </cell>
          <cell r="F560">
            <v>1250</v>
          </cell>
          <cell r="G560">
            <v>0</v>
          </cell>
          <cell r="H560" t="str">
            <v>*</v>
          </cell>
        </row>
        <row r="561">
          <cell r="B561" t="str">
            <v>Aluminium Paint for 1 coat</v>
          </cell>
          <cell r="C561" t="str">
            <v>Ltrs</v>
          </cell>
          <cell r="D561">
            <v>0</v>
          </cell>
          <cell r="E561">
            <v>0</v>
          </cell>
          <cell r="F561">
            <v>80</v>
          </cell>
          <cell r="G561">
            <v>0</v>
          </cell>
          <cell r="H561" t="str">
            <v>*</v>
          </cell>
        </row>
        <row r="562">
          <cell r="B562" t="str">
            <v>Anti Climbing Devices</v>
          </cell>
          <cell r="C562" t="str">
            <v>No.</v>
          </cell>
          <cell r="D562">
            <v>0</v>
          </cell>
          <cell r="E562">
            <v>0</v>
          </cell>
          <cell r="F562">
            <v>39</v>
          </cell>
          <cell r="G562">
            <v>0</v>
          </cell>
          <cell r="H562" t="str">
            <v>*</v>
          </cell>
        </row>
        <row r="563">
          <cell r="B563" t="str">
            <v xml:space="preserve">Bentonite clay </v>
          </cell>
          <cell r="C563" t="str">
            <v>Kg.</v>
          </cell>
          <cell r="D563">
            <v>0</v>
          </cell>
          <cell r="E563">
            <v>0</v>
          </cell>
          <cell r="F563">
            <v>10</v>
          </cell>
          <cell r="G563">
            <v>0</v>
          </cell>
          <cell r="H563" t="str">
            <v>*</v>
          </cell>
        </row>
        <row r="564">
          <cell r="B564" t="str">
            <v>Binding Tape</v>
          </cell>
          <cell r="C564" t="str">
            <v>Kg</v>
          </cell>
          <cell r="D564">
            <v>0</v>
          </cell>
          <cell r="E564">
            <v>0</v>
          </cell>
          <cell r="F564">
            <v>36</v>
          </cell>
          <cell r="G564">
            <v>0</v>
          </cell>
          <cell r="H564" t="str">
            <v>*</v>
          </cell>
        </row>
        <row r="565">
          <cell r="B565" t="str">
            <v>Binding Wire</v>
          </cell>
          <cell r="C565" t="str">
            <v>Kg</v>
          </cell>
          <cell r="D565">
            <v>0</v>
          </cell>
          <cell r="E565">
            <v>0</v>
          </cell>
          <cell r="F565">
            <v>60</v>
          </cell>
          <cell r="G565">
            <v>0</v>
          </cell>
          <cell r="H565" t="str">
            <v>*</v>
          </cell>
        </row>
        <row r="566">
          <cell r="B566" t="str">
            <v>C&amp;R panel for 22 KV feeder breaker</v>
          </cell>
          <cell r="C566" t="str">
            <v>No</v>
          </cell>
          <cell r="D566">
            <v>0</v>
          </cell>
          <cell r="E566">
            <v>0</v>
          </cell>
          <cell r="F566">
            <v>108382.39</v>
          </cell>
          <cell r="G566">
            <v>0</v>
          </cell>
          <cell r="H566" t="str">
            <v>*</v>
          </cell>
        </row>
        <row r="567">
          <cell r="B567" t="str">
            <v>Capacitance meter</v>
          </cell>
          <cell r="C567" t="str">
            <v>Nos.</v>
          </cell>
          <cell r="D567">
            <v>0</v>
          </cell>
          <cell r="E567">
            <v>0</v>
          </cell>
          <cell r="F567">
            <v>4500</v>
          </cell>
          <cell r="G567">
            <v>0</v>
          </cell>
          <cell r="H567" t="str">
            <v>*</v>
          </cell>
        </row>
        <row r="568">
          <cell r="B568" t="str">
            <v>Capacitor Cell 84 KVAR</v>
          </cell>
          <cell r="C568" t="str">
            <v>Nos.</v>
          </cell>
          <cell r="D568">
            <v>0</v>
          </cell>
          <cell r="E568">
            <v>0</v>
          </cell>
          <cell r="F568">
            <v>7500</v>
          </cell>
          <cell r="G568">
            <v>0</v>
          </cell>
          <cell r="H568" t="str">
            <v>*</v>
          </cell>
        </row>
        <row r="569">
          <cell r="B569" t="str">
            <v>1560 kVAr, 11 kV Capacitor Bank</v>
          </cell>
          <cell r="C569">
            <v>0</v>
          </cell>
          <cell r="D569">
            <v>0</v>
          </cell>
          <cell r="E569">
            <v>0</v>
          </cell>
          <cell r="F569">
            <v>127196</v>
          </cell>
          <cell r="G569">
            <v>0</v>
          </cell>
          <cell r="H569" t="str">
            <v>*</v>
          </cell>
        </row>
        <row r="570">
          <cell r="B570" t="str">
            <v>72 kVAr, 11 kV series reactor</v>
          </cell>
          <cell r="C570">
            <v>0</v>
          </cell>
          <cell r="D570">
            <v>0</v>
          </cell>
          <cell r="E570">
            <v>0</v>
          </cell>
          <cell r="F570">
            <v>285376</v>
          </cell>
          <cell r="G570">
            <v>0</v>
          </cell>
          <cell r="H570" t="str">
            <v>*</v>
          </cell>
        </row>
        <row r="571">
          <cell r="B571" t="str">
            <v>11 kV, 110/190 V Residual voltage transformer</v>
          </cell>
          <cell r="C571">
            <v>0</v>
          </cell>
          <cell r="D571">
            <v>0</v>
          </cell>
          <cell r="E571">
            <v>0</v>
          </cell>
          <cell r="F571">
            <v>23296</v>
          </cell>
          <cell r="G571">
            <v>0</v>
          </cell>
          <cell r="H571" t="str">
            <v>*</v>
          </cell>
        </row>
        <row r="572">
          <cell r="B572" t="str">
            <v>Clamp for 22 KV VCB</v>
          </cell>
          <cell r="C572" t="str">
            <v>No</v>
          </cell>
          <cell r="D572">
            <v>0</v>
          </cell>
          <cell r="E572">
            <v>0</v>
          </cell>
          <cell r="F572">
            <v>1610</v>
          </cell>
          <cell r="G572">
            <v>0</v>
          </cell>
          <cell r="H572" t="str">
            <v>*</v>
          </cell>
        </row>
        <row r="573">
          <cell r="B573" t="str">
            <v>Clamps for 22 KV C.T.</v>
          </cell>
          <cell r="C573" t="str">
            <v>No</v>
          </cell>
          <cell r="D573">
            <v>0</v>
          </cell>
          <cell r="E573">
            <v>0</v>
          </cell>
          <cell r="F573">
            <v>1125</v>
          </cell>
          <cell r="G573">
            <v>0</v>
          </cell>
          <cell r="H573" t="str">
            <v>*</v>
          </cell>
        </row>
        <row r="574">
          <cell r="B574" t="str">
            <v>Clamps for 22 KV Isolator</v>
          </cell>
          <cell r="C574" t="str">
            <v>No</v>
          </cell>
          <cell r="D574">
            <v>0</v>
          </cell>
          <cell r="E574">
            <v>0</v>
          </cell>
          <cell r="F574">
            <v>805</v>
          </cell>
          <cell r="G574">
            <v>0</v>
          </cell>
          <cell r="H574" t="str">
            <v>*</v>
          </cell>
        </row>
        <row r="575">
          <cell r="B575" t="str">
            <v>Clamps for 22 KV P.T.</v>
          </cell>
          <cell r="C575" t="str">
            <v>No</v>
          </cell>
          <cell r="D575">
            <v>0</v>
          </cell>
          <cell r="E575">
            <v>0</v>
          </cell>
          <cell r="F575">
            <v>1125</v>
          </cell>
          <cell r="G575">
            <v>0</v>
          </cell>
          <cell r="H575" t="str">
            <v>*</v>
          </cell>
        </row>
        <row r="576">
          <cell r="B576" t="str">
            <v xml:space="preserve">Connectors for T/F Bushing </v>
          </cell>
          <cell r="C576" t="str">
            <v>Nos.</v>
          </cell>
          <cell r="D576">
            <v>0</v>
          </cell>
          <cell r="E576">
            <v>0</v>
          </cell>
          <cell r="F576">
            <v>3222.7</v>
          </cell>
          <cell r="G576">
            <v>0</v>
          </cell>
          <cell r="H576" t="str">
            <v>*</v>
          </cell>
        </row>
        <row r="577">
          <cell r="B577" t="str">
            <v>CR Panel for 11 KV Capacitor bank with relay</v>
          </cell>
          <cell r="C577" t="str">
            <v>set</v>
          </cell>
          <cell r="D577">
            <v>0</v>
          </cell>
          <cell r="E577">
            <v>0</v>
          </cell>
          <cell r="F577">
            <v>108382.39</v>
          </cell>
          <cell r="G577">
            <v>0</v>
          </cell>
          <cell r="H577" t="str">
            <v>*</v>
          </cell>
        </row>
        <row r="578">
          <cell r="B578" t="str">
            <v>Control C&amp;R Panel 22 KV for feeder with accessories.</v>
          </cell>
          <cell r="C578" t="str">
            <v>Nos</v>
          </cell>
          <cell r="D578">
            <v>0</v>
          </cell>
          <cell r="E578">
            <v>0</v>
          </cell>
          <cell r="F578">
            <v>108382.39</v>
          </cell>
          <cell r="G578">
            <v>0</v>
          </cell>
          <cell r="H578" t="str">
            <v>*</v>
          </cell>
        </row>
        <row r="579">
          <cell r="B579" t="str">
            <v>CR Panel for 33/22 KV line breaker with 1/5A relay</v>
          </cell>
          <cell r="C579" t="str">
            <v>Set</v>
          </cell>
          <cell r="D579">
            <v>0</v>
          </cell>
          <cell r="E579">
            <v>0</v>
          </cell>
          <cell r="F579">
            <v>108382.39</v>
          </cell>
          <cell r="G579">
            <v>0</v>
          </cell>
          <cell r="H579" t="str">
            <v>*</v>
          </cell>
        </row>
        <row r="580">
          <cell r="B580" t="str">
            <v>CR Panel for 33/22 KV Transformer with 1/5A relay</v>
          </cell>
          <cell r="C580" t="str">
            <v>Set</v>
          </cell>
          <cell r="D580">
            <v>0</v>
          </cell>
          <cell r="E580">
            <v>0</v>
          </cell>
          <cell r="F580">
            <v>108382.39</v>
          </cell>
          <cell r="G580">
            <v>0</v>
          </cell>
          <cell r="H580" t="str">
            <v>*</v>
          </cell>
        </row>
        <row r="581">
          <cell r="B581" t="str">
            <v>Crimping of jumpers at cut points</v>
          </cell>
          <cell r="C581" t="str">
            <v>No.</v>
          </cell>
          <cell r="D581">
            <v>0</v>
          </cell>
          <cell r="E581">
            <v>0</v>
          </cell>
          <cell r="F581">
            <v>1200</v>
          </cell>
          <cell r="G581">
            <v>0</v>
          </cell>
          <cell r="H581" t="str">
            <v>*</v>
          </cell>
        </row>
        <row r="582">
          <cell r="B582" t="str">
            <v>CT 100/5 A LT (Ring Type)</v>
          </cell>
          <cell r="C582" t="str">
            <v>Nos.</v>
          </cell>
          <cell r="D582">
            <v>0</v>
          </cell>
          <cell r="E582">
            <v>0</v>
          </cell>
          <cell r="F582">
            <v>2000</v>
          </cell>
          <cell r="G582">
            <v>0</v>
          </cell>
          <cell r="H582" t="str">
            <v>*</v>
          </cell>
        </row>
        <row r="583">
          <cell r="B583" t="str">
            <v>CT 200/5 A LT (Ring Type)</v>
          </cell>
          <cell r="C583" t="str">
            <v>Nos.</v>
          </cell>
          <cell r="D583">
            <v>0</v>
          </cell>
          <cell r="E583">
            <v>0</v>
          </cell>
          <cell r="F583">
            <v>2000</v>
          </cell>
          <cell r="G583">
            <v>0</v>
          </cell>
          <cell r="H583" t="str">
            <v>*</v>
          </cell>
        </row>
        <row r="584">
          <cell r="B584" t="str">
            <v>CT 200-100/1-1 A , 33 KV</v>
          </cell>
          <cell r="C584" t="str">
            <v>Nos.</v>
          </cell>
          <cell r="D584">
            <v>0</v>
          </cell>
          <cell r="E584">
            <v>0</v>
          </cell>
          <cell r="F584">
            <v>20000</v>
          </cell>
          <cell r="G584">
            <v>0</v>
          </cell>
          <cell r="H584" t="str">
            <v>*</v>
          </cell>
        </row>
        <row r="585">
          <cell r="B585" t="str">
            <v>CT 200-100/5-5-5 A , 33 KV 3C</v>
          </cell>
          <cell r="C585" t="str">
            <v>Nos.</v>
          </cell>
          <cell r="D585">
            <v>0</v>
          </cell>
          <cell r="E585">
            <v>0</v>
          </cell>
          <cell r="F585">
            <v>22000</v>
          </cell>
          <cell r="G585">
            <v>0</v>
          </cell>
          <cell r="H585" t="str">
            <v>*</v>
          </cell>
        </row>
        <row r="586">
          <cell r="B586" t="str">
            <v xml:space="preserve">CT - 33 KV 400 - 200 / 1-1-1 A / 3 Core </v>
          </cell>
          <cell r="C586">
            <v>0</v>
          </cell>
          <cell r="D586">
            <v>20609.8</v>
          </cell>
          <cell r="E586">
            <v>0</v>
          </cell>
          <cell r="F586">
            <v>22904.639999999999</v>
          </cell>
          <cell r="G586">
            <v>0</v>
          </cell>
          <cell r="H586" t="str">
            <v>*</v>
          </cell>
        </row>
        <row r="587">
          <cell r="B587" t="str">
            <v>CT 50/5 A LT (Ring Type)</v>
          </cell>
          <cell r="C587" t="str">
            <v>Nos.</v>
          </cell>
          <cell r="D587">
            <v>0</v>
          </cell>
          <cell r="E587">
            <v>0</v>
          </cell>
          <cell r="F587">
            <v>2000</v>
          </cell>
          <cell r="G587">
            <v>0</v>
          </cell>
          <cell r="H587" t="str">
            <v>*</v>
          </cell>
        </row>
        <row r="588">
          <cell r="B588" t="str">
            <v>Dicharge rod for 33 KV</v>
          </cell>
          <cell r="C588" t="str">
            <v>Set</v>
          </cell>
          <cell r="D588">
            <v>0</v>
          </cell>
          <cell r="E588">
            <v>0</v>
          </cell>
          <cell r="F588">
            <v>500</v>
          </cell>
          <cell r="G588">
            <v>0</v>
          </cell>
          <cell r="H588" t="str">
            <v>*</v>
          </cell>
        </row>
        <row r="589">
          <cell r="B589" t="str">
            <v>Digital Multi meter (10 Amp)</v>
          </cell>
          <cell r="C589" t="str">
            <v>No.</v>
          </cell>
          <cell r="D589">
            <v>0</v>
          </cell>
          <cell r="E589">
            <v>0</v>
          </cell>
          <cell r="F589">
            <v>1600</v>
          </cell>
          <cell r="G589">
            <v>0</v>
          </cell>
          <cell r="H589" t="str">
            <v>*</v>
          </cell>
        </row>
        <row r="590">
          <cell r="B590" t="str">
            <v>Digital Tong tester (1000 Amp., 500 V) With associated accessories.</v>
          </cell>
          <cell r="C590" t="str">
            <v>No.</v>
          </cell>
          <cell r="D590">
            <v>0</v>
          </cell>
          <cell r="E590">
            <v>0</v>
          </cell>
          <cell r="F590">
            <v>2450</v>
          </cell>
          <cell r="G590">
            <v>0</v>
          </cell>
          <cell r="H590" t="str">
            <v>*</v>
          </cell>
        </row>
        <row r="591">
          <cell r="B591" t="str">
            <v>Discharge rod for 11 KV</v>
          </cell>
          <cell r="C591" t="str">
            <v>Set</v>
          </cell>
          <cell r="D591">
            <v>0</v>
          </cell>
          <cell r="E591">
            <v>0</v>
          </cell>
          <cell r="F591">
            <v>500</v>
          </cell>
          <cell r="G591">
            <v>0</v>
          </cell>
          <cell r="H591" t="str">
            <v>*</v>
          </cell>
        </row>
        <row r="592">
          <cell r="B592" t="str">
            <v>Discharge rod for 22 KV</v>
          </cell>
          <cell r="C592" t="str">
            <v>Set</v>
          </cell>
          <cell r="D592">
            <v>0</v>
          </cell>
          <cell r="E592">
            <v>0</v>
          </cell>
          <cell r="F592">
            <v>500</v>
          </cell>
          <cell r="G592">
            <v>0</v>
          </cell>
          <cell r="H592" t="str">
            <v>*</v>
          </cell>
        </row>
        <row r="593">
          <cell r="B593" t="str">
            <v>DTC Metring with Box and other allied material</v>
          </cell>
          <cell r="C593" t="str">
            <v>No.</v>
          </cell>
          <cell r="D593">
            <v>0</v>
          </cell>
          <cell r="E593">
            <v>0</v>
          </cell>
          <cell r="F593">
            <v>25000</v>
          </cell>
          <cell r="G593">
            <v>0</v>
          </cell>
          <cell r="H593" t="str">
            <v>*</v>
          </cell>
        </row>
        <row r="594">
          <cell r="B594" t="str">
            <v>Earth tester 200 Amp. 2000 Ohm</v>
          </cell>
          <cell r="C594" t="str">
            <v>Nos.</v>
          </cell>
          <cell r="D594">
            <v>0</v>
          </cell>
          <cell r="E594">
            <v>0</v>
          </cell>
          <cell r="F594">
            <v>8000</v>
          </cell>
          <cell r="G594">
            <v>0</v>
          </cell>
          <cell r="H594" t="str">
            <v>*</v>
          </cell>
        </row>
        <row r="595">
          <cell r="B595" t="str">
            <v>Earthing Sets H.T with clamp</v>
          </cell>
          <cell r="C595" t="str">
            <v>Set</v>
          </cell>
          <cell r="D595">
            <v>0</v>
          </cell>
          <cell r="E595">
            <v>0</v>
          </cell>
          <cell r="F595">
            <v>5860</v>
          </cell>
          <cell r="G595">
            <v>0</v>
          </cell>
          <cell r="H595" t="str">
            <v>*</v>
          </cell>
        </row>
        <row r="596">
          <cell r="B596" t="str">
            <v>Emergency Artificial resperation kit</v>
          </cell>
          <cell r="C596" t="str">
            <v>Set</v>
          </cell>
          <cell r="D596">
            <v>0</v>
          </cell>
          <cell r="E596">
            <v>0</v>
          </cell>
          <cell r="F596">
            <v>1500</v>
          </cell>
          <cell r="G596">
            <v>0</v>
          </cell>
          <cell r="H596" t="str">
            <v>*</v>
          </cell>
        </row>
        <row r="597">
          <cell r="B597" t="str">
            <v>G. I Structure for 22 KV H/G.</v>
          </cell>
          <cell r="C597" t="str">
            <v>Kg.</v>
          </cell>
          <cell r="D597">
            <v>0</v>
          </cell>
          <cell r="E597">
            <v>0</v>
          </cell>
          <cell r="F597">
            <v>58.8</v>
          </cell>
          <cell r="G597">
            <v>0</v>
          </cell>
          <cell r="H597" t="str">
            <v>*</v>
          </cell>
        </row>
        <row r="598">
          <cell r="B598" t="str">
            <v>G.I Angles (50X50X6mm) forcable tray</v>
          </cell>
          <cell r="C598" t="str">
            <v>Kg.</v>
          </cell>
          <cell r="D598">
            <v>0</v>
          </cell>
          <cell r="E598">
            <v>0</v>
          </cell>
          <cell r="F598">
            <v>58.8</v>
          </cell>
          <cell r="G598">
            <v>0</v>
          </cell>
          <cell r="H598" t="str">
            <v>*</v>
          </cell>
        </row>
        <row r="599">
          <cell r="B599" t="str">
            <v>G.I Flat 50x10 mm</v>
          </cell>
          <cell r="C599" t="str">
            <v>Kg.</v>
          </cell>
          <cell r="D599">
            <v>0</v>
          </cell>
          <cell r="E599">
            <v>0</v>
          </cell>
          <cell r="F599">
            <v>52.9</v>
          </cell>
          <cell r="G599">
            <v>0</v>
          </cell>
          <cell r="H599" t="str">
            <v>*</v>
          </cell>
        </row>
        <row r="600">
          <cell r="B600" t="str">
            <v>G.I Flat 75x10 mm</v>
          </cell>
          <cell r="C600" t="str">
            <v>Kg.</v>
          </cell>
          <cell r="D600">
            <v>0</v>
          </cell>
          <cell r="E600">
            <v>0</v>
          </cell>
          <cell r="F600">
            <v>52.9</v>
          </cell>
          <cell r="G600">
            <v>0</v>
          </cell>
          <cell r="H600" t="str">
            <v>*</v>
          </cell>
        </row>
        <row r="601">
          <cell r="B601" t="str">
            <v>G.I Structure for 22 KV PT</v>
          </cell>
          <cell r="C601" t="str">
            <v>Kg.</v>
          </cell>
          <cell r="D601">
            <v>0</v>
          </cell>
          <cell r="E601">
            <v>0</v>
          </cell>
          <cell r="F601">
            <v>58.8</v>
          </cell>
          <cell r="G601">
            <v>0</v>
          </cell>
          <cell r="H601" t="str">
            <v>*</v>
          </cell>
        </row>
        <row r="602">
          <cell r="B602" t="str">
            <v>G.I. Pipe 200 mm</v>
          </cell>
          <cell r="C602" t="str">
            <v>Mtr.</v>
          </cell>
          <cell r="D602">
            <v>0</v>
          </cell>
          <cell r="E602">
            <v>0</v>
          </cell>
          <cell r="F602">
            <v>186.93</v>
          </cell>
          <cell r="G602">
            <v>0</v>
          </cell>
          <cell r="H602" t="str">
            <v>*</v>
          </cell>
        </row>
        <row r="603">
          <cell r="B603" t="str">
            <v>G.I..Flat 50 x 6 mm</v>
          </cell>
          <cell r="C603" t="str">
            <v>Kg.</v>
          </cell>
          <cell r="D603">
            <v>0</v>
          </cell>
          <cell r="E603">
            <v>0</v>
          </cell>
          <cell r="F603">
            <v>52.9</v>
          </cell>
          <cell r="G603">
            <v>0</v>
          </cell>
          <cell r="H603" t="str">
            <v>*</v>
          </cell>
        </row>
        <row r="604">
          <cell r="B604" t="str">
            <v>G.I.Angle 50x50x6mm</v>
          </cell>
          <cell r="C604" t="str">
            <v>Kg.</v>
          </cell>
          <cell r="D604">
            <v>0</v>
          </cell>
          <cell r="E604">
            <v>0</v>
          </cell>
          <cell r="F604">
            <v>58.8</v>
          </cell>
          <cell r="G604">
            <v>0</v>
          </cell>
          <cell r="H604" t="str">
            <v>*</v>
          </cell>
        </row>
        <row r="605">
          <cell r="B605" t="str">
            <v>G.I.Angle 75x40 mm</v>
          </cell>
          <cell r="C605" t="str">
            <v>Kg.</v>
          </cell>
          <cell r="D605">
            <v>0</v>
          </cell>
          <cell r="E605">
            <v>0</v>
          </cell>
          <cell r="F605">
            <v>58.8</v>
          </cell>
          <cell r="G605">
            <v>0</v>
          </cell>
          <cell r="H605" t="str">
            <v>*</v>
          </cell>
        </row>
        <row r="606">
          <cell r="B606" t="str">
            <v>G.I.Channel  100x50x6mm</v>
          </cell>
          <cell r="C606" t="str">
            <v>Kg.</v>
          </cell>
          <cell r="D606">
            <v>0</v>
          </cell>
          <cell r="E606">
            <v>0</v>
          </cell>
          <cell r="F606">
            <v>58.8</v>
          </cell>
          <cell r="G606">
            <v>0</v>
          </cell>
          <cell r="H606" t="str">
            <v>*</v>
          </cell>
        </row>
        <row r="607">
          <cell r="B607" t="str">
            <v>G.I.Channel 75x40x6mm</v>
          </cell>
          <cell r="C607" t="str">
            <v>Kg.</v>
          </cell>
          <cell r="D607">
            <v>0</v>
          </cell>
          <cell r="E607">
            <v>0</v>
          </cell>
          <cell r="F607">
            <v>58.8</v>
          </cell>
          <cell r="G607">
            <v>0</v>
          </cell>
          <cell r="H607" t="str">
            <v>*</v>
          </cell>
        </row>
        <row r="608">
          <cell r="B608" t="str">
            <v>G.I.Strip (25 X 3 mm)</v>
          </cell>
          <cell r="C608" t="str">
            <v>Kg.</v>
          </cell>
          <cell r="D608">
            <v>0</v>
          </cell>
          <cell r="E608">
            <v>0</v>
          </cell>
          <cell r="F608">
            <v>52.9</v>
          </cell>
          <cell r="G608">
            <v>0</v>
          </cell>
          <cell r="H608" t="str">
            <v>*</v>
          </cell>
        </row>
        <row r="609">
          <cell r="B609" t="str">
            <v>H.T. Stay wire  7/8 SWG.</v>
          </cell>
          <cell r="C609" t="str">
            <v>Kg.</v>
          </cell>
          <cell r="D609">
            <v>0</v>
          </cell>
          <cell r="E609">
            <v>0</v>
          </cell>
          <cell r="F609">
            <v>44.71</v>
          </cell>
          <cell r="G609">
            <v>0</v>
          </cell>
          <cell r="H609" t="str">
            <v>*</v>
          </cell>
        </row>
        <row r="610">
          <cell r="B610" t="str">
            <v>Hand Gloves</v>
          </cell>
          <cell r="C610" t="str">
            <v>Pairs</v>
          </cell>
          <cell r="D610">
            <v>0</v>
          </cell>
          <cell r="E610">
            <v>0</v>
          </cell>
          <cell r="F610">
            <v>650</v>
          </cell>
          <cell r="G610">
            <v>0</v>
          </cell>
          <cell r="H610" t="str">
            <v>*</v>
          </cell>
        </row>
        <row r="611">
          <cell r="B611" t="str">
            <v>HT Cable Joint Chamber (Civil)</v>
          </cell>
          <cell r="C611" t="str">
            <v>Nos</v>
          </cell>
          <cell r="D611">
            <v>0</v>
          </cell>
          <cell r="E611">
            <v>0</v>
          </cell>
          <cell r="F611">
            <v>1000</v>
          </cell>
          <cell r="G611">
            <v>0</v>
          </cell>
          <cell r="H611" t="str">
            <v>*</v>
          </cell>
        </row>
        <row r="612">
          <cell r="B612" t="str">
            <v>Jointing Slevees compression type, 80 sqmm</v>
          </cell>
          <cell r="C612" t="str">
            <v>Nos.</v>
          </cell>
          <cell r="D612">
            <v>0</v>
          </cell>
          <cell r="E612">
            <v>0</v>
          </cell>
          <cell r="F612">
            <v>425</v>
          </cell>
          <cell r="G612">
            <v>0</v>
          </cell>
          <cell r="H612" t="str">
            <v>*</v>
          </cell>
        </row>
        <row r="613">
          <cell r="B613" t="str">
            <v>L. T. PVC Cable 3.5 x 240 sq. mm / XLPE</v>
          </cell>
          <cell r="C613" t="str">
            <v>Rmt.</v>
          </cell>
          <cell r="D613">
            <v>0</v>
          </cell>
          <cell r="E613">
            <v>0</v>
          </cell>
          <cell r="F613">
            <v>496.77467999999999</v>
          </cell>
          <cell r="G613">
            <v>0</v>
          </cell>
          <cell r="H613" t="str">
            <v>*</v>
          </cell>
        </row>
        <row r="614">
          <cell r="B614" t="str">
            <v>L. T. PVC Cable 3.5 x 300 sq. mm / XLPE</v>
          </cell>
          <cell r="C614" t="str">
            <v>Rmt.</v>
          </cell>
          <cell r="D614">
            <v>0</v>
          </cell>
          <cell r="E614">
            <v>0</v>
          </cell>
          <cell r="F614">
            <v>609.64730999999995</v>
          </cell>
          <cell r="G614">
            <v>0</v>
          </cell>
          <cell r="H614" t="str">
            <v>*</v>
          </cell>
        </row>
        <row r="615">
          <cell r="B615" t="str">
            <v>L.T.Dist.Boxes 200 KVA with KitKat</v>
          </cell>
          <cell r="C615" t="str">
            <v>No</v>
          </cell>
          <cell r="D615">
            <v>0</v>
          </cell>
          <cell r="E615">
            <v>0</v>
          </cell>
          <cell r="F615">
            <v>38500</v>
          </cell>
          <cell r="G615">
            <v>0</v>
          </cell>
          <cell r="H615" t="str">
            <v>*</v>
          </cell>
        </row>
        <row r="616">
          <cell r="B616" t="str">
            <v>L.T.Dist.Boxes 315 KVA with KitKat</v>
          </cell>
          <cell r="C616" t="str">
            <v>No</v>
          </cell>
          <cell r="D616">
            <v>0</v>
          </cell>
          <cell r="E616">
            <v>0</v>
          </cell>
          <cell r="F616">
            <v>42238.87</v>
          </cell>
          <cell r="G616">
            <v>0</v>
          </cell>
          <cell r="H616" t="str">
            <v>*</v>
          </cell>
        </row>
        <row r="617">
          <cell r="B617" t="str">
            <v>L.T.Dist.Boxes 630 KVA with ACB</v>
          </cell>
          <cell r="C617" t="str">
            <v>No</v>
          </cell>
          <cell r="D617">
            <v>0</v>
          </cell>
          <cell r="E617">
            <v>0</v>
          </cell>
          <cell r="F617">
            <v>83476.5</v>
          </cell>
          <cell r="G617">
            <v>0</v>
          </cell>
          <cell r="H617" t="str">
            <v>*</v>
          </cell>
        </row>
        <row r="618">
          <cell r="B618" t="str">
            <v>L.T. Feedar Pillar 6 Way With ACB</v>
          </cell>
          <cell r="C618" t="str">
            <v>No</v>
          </cell>
          <cell r="D618">
            <v>0</v>
          </cell>
          <cell r="E618">
            <v>0</v>
          </cell>
          <cell r="F618">
            <v>46375</v>
          </cell>
          <cell r="G618">
            <v>0</v>
          </cell>
          <cell r="H618" t="str">
            <v>*</v>
          </cell>
        </row>
        <row r="619">
          <cell r="B619" t="str">
            <v>L.T. jointing kits for 120 Sqmm</v>
          </cell>
          <cell r="C619" t="str">
            <v>No</v>
          </cell>
          <cell r="D619">
            <v>0</v>
          </cell>
          <cell r="E619">
            <v>0</v>
          </cell>
          <cell r="F619">
            <v>500</v>
          </cell>
          <cell r="G619">
            <v>0</v>
          </cell>
          <cell r="H619" t="str">
            <v>*</v>
          </cell>
        </row>
        <row r="620">
          <cell r="B620" t="str">
            <v>LT Jointing kits  for 185 Sqmm</v>
          </cell>
          <cell r="C620" t="str">
            <v>No</v>
          </cell>
          <cell r="D620">
            <v>0</v>
          </cell>
          <cell r="E620">
            <v>0</v>
          </cell>
          <cell r="F620">
            <v>720</v>
          </cell>
          <cell r="G620">
            <v>0</v>
          </cell>
          <cell r="H620" t="str">
            <v>*</v>
          </cell>
        </row>
        <row r="621">
          <cell r="B621" t="str">
            <v>L.T. jointing kits for 95 Sqmm</v>
          </cell>
          <cell r="C621" t="str">
            <v>No</v>
          </cell>
          <cell r="D621">
            <v>0</v>
          </cell>
          <cell r="E621">
            <v>0</v>
          </cell>
          <cell r="F621">
            <v>450</v>
          </cell>
          <cell r="G621">
            <v>0</v>
          </cell>
          <cell r="H621" t="str">
            <v>*</v>
          </cell>
        </row>
        <row r="622">
          <cell r="B622" t="str">
            <v>L.T. jointing kits for 70 Sqmm</v>
          </cell>
          <cell r="C622" t="str">
            <v>No</v>
          </cell>
          <cell r="D622">
            <v>0</v>
          </cell>
          <cell r="E622">
            <v>0</v>
          </cell>
          <cell r="F622">
            <v>400</v>
          </cell>
          <cell r="G622">
            <v>0</v>
          </cell>
          <cell r="H622" t="str">
            <v>*</v>
          </cell>
        </row>
        <row r="623">
          <cell r="B623" t="str">
            <v>L.T. PVC Wire 3.5 core 120 mm2 / XLPE</v>
          </cell>
          <cell r="C623" t="str">
            <v>mtr</v>
          </cell>
          <cell r="D623">
            <v>0</v>
          </cell>
          <cell r="E623">
            <v>0</v>
          </cell>
          <cell r="F623">
            <v>270.10000000000002</v>
          </cell>
          <cell r="G623">
            <v>0</v>
          </cell>
          <cell r="H623" t="str">
            <v>*</v>
          </cell>
        </row>
        <row r="624">
          <cell r="B624" t="str">
            <v>L.T. PVC Wire 3.5 core 70 mm2 / XLPE</v>
          </cell>
          <cell r="C624" t="str">
            <v>mtr.</v>
          </cell>
          <cell r="D624">
            <v>0</v>
          </cell>
          <cell r="E624">
            <v>0</v>
          </cell>
          <cell r="F624">
            <v>159.29</v>
          </cell>
          <cell r="G624">
            <v>0</v>
          </cell>
          <cell r="H624" t="str">
            <v>*</v>
          </cell>
        </row>
        <row r="625">
          <cell r="B625" t="str">
            <v>L.T. XLPE 3.5 C/95 mm2 Cable</v>
          </cell>
          <cell r="C625" t="str">
            <v>Rmt</v>
          </cell>
          <cell r="D625">
            <v>0</v>
          </cell>
          <cell r="E625">
            <v>0</v>
          </cell>
          <cell r="F625">
            <v>231</v>
          </cell>
          <cell r="G625">
            <v>0</v>
          </cell>
          <cell r="H625" t="str">
            <v>*</v>
          </cell>
        </row>
        <row r="626">
          <cell r="B626" t="str">
            <v>Earthing Set LT</v>
          </cell>
          <cell r="C626" t="str">
            <v>Nos</v>
          </cell>
          <cell r="D626">
            <v>0</v>
          </cell>
          <cell r="E626">
            <v>0</v>
          </cell>
          <cell r="F626">
            <v>148.72</v>
          </cell>
          <cell r="G626">
            <v>0</v>
          </cell>
          <cell r="H626" t="str">
            <v>*</v>
          </cell>
        </row>
        <row r="627">
          <cell r="B627" t="str">
            <v>LT Fixed Capacitor 18 KVAR</v>
          </cell>
          <cell r="C627" t="str">
            <v>Nos.</v>
          </cell>
          <cell r="D627">
            <v>0</v>
          </cell>
          <cell r="E627">
            <v>0</v>
          </cell>
          <cell r="F627">
            <v>5400</v>
          </cell>
          <cell r="G627">
            <v>0</v>
          </cell>
          <cell r="H627" t="str">
            <v>*</v>
          </cell>
        </row>
        <row r="628">
          <cell r="B628" t="str">
            <v>LT Fixed Capacitor 9 KVAR</v>
          </cell>
          <cell r="C628" t="str">
            <v>Nos.</v>
          </cell>
          <cell r="D628">
            <v>0</v>
          </cell>
          <cell r="E628">
            <v>0</v>
          </cell>
          <cell r="F628">
            <v>2700</v>
          </cell>
          <cell r="G628">
            <v>0</v>
          </cell>
          <cell r="H628" t="str">
            <v>*</v>
          </cell>
        </row>
        <row r="629">
          <cell r="B629" t="str">
            <v>L.T.Spacers</v>
          </cell>
          <cell r="C629" t="str">
            <v>Nos.</v>
          </cell>
          <cell r="D629">
            <v>0</v>
          </cell>
          <cell r="E629">
            <v>0</v>
          </cell>
          <cell r="F629">
            <v>80</v>
          </cell>
          <cell r="G629">
            <v>0</v>
          </cell>
          <cell r="H629" t="str">
            <v>*</v>
          </cell>
        </row>
        <row r="630">
          <cell r="B630" t="str">
            <v>LT St.through joints for 185 sqmm</v>
          </cell>
          <cell r="C630" t="str">
            <v>No.</v>
          </cell>
          <cell r="D630">
            <v>0</v>
          </cell>
          <cell r="E630">
            <v>0</v>
          </cell>
          <cell r="F630">
            <v>720</v>
          </cell>
          <cell r="G630">
            <v>0</v>
          </cell>
          <cell r="H630" t="str">
            <v>*</v>
          </cell>
        </row>
        <row r="631">
          <cell r="B631" t="str">
            <v>LT St.through joints for 240 sqmm</v>
          </cell>
          <cell r="C631" t="str">
            <v>No.</v>
          </cell>
          <cell r="D631">
            <v>0</v>
          </cell>
          <cell r="E631">
            <v>0</v>
          </cell>
          <cell r="F631">
            <v>1045</v>
          </cell>
          <cell r="G631">
            <v>0</v>
          </cell>
          <cell r="H631" t="str">
            <v>*</v>
          </cell>
        </row>
        <row r="632">
          <cell r="B632" t="str">
            <v>LT St.through joints for 300 sqmm</v>
          </cell>
          <cell r="C632" t="str">
            <v>Nos</v>
          </cell>
          <cell r="D632">
            <v>0</v>
          </cell>
          <cell r="E632">
            <v>0</v>
          </cell>
          <cell r="F632">
            <v>1045</v>
          </cell>
          <cell r="G632">
            <v>0</v>
          </cell>
          <cell r="H632" t="str">
            <v>*</v>
          </cell>
        </row>
        <row r="633">
          <cell r="B633" t="str">
            <v>LT XLPE 3.5C 95 sqmm</v>
          </cell>
          <cell r="C633" t="str">
            <v>Mtr.</v>
          </cell>
          <cell r="D633">
            <v>0</v>
          </cell>
          <cell r="E633">
            <v>0</v>
          </cell>
          <cell r="F633">
            <v>231</v>
          </cell>
          <cell r="G633">
            <v>0</v>
          </cell>
          <cell r="H633" t="str">
            <v>*</v>
          </cell>
        </row>
        <row r="634">
          <cell r="B634" t="str">
            <v>Non Magnetic stainless steel nut bolt with plain washer</v>
          </cell>
          <cell r="C634" t="str">
            <v>Kg</v>
          </cell>
          <cell r="D634">
            <v>0</v>
          </cell>
          <cell r="E634">
            <v>0</v>
          </cell>
          <cell r="F634">
            <v>90</v>
          </cell>
          <cell r="G634">
            <v>0</v>
          </cell>
          <cell r="H634" t="str">
            <v>*</v>
          </cell>
        </row>
        <row r="635">
          <cell r="B635" t="str">
            <v>Palm Type Clamp (Compression Type)</v>
          </cell>
          <cell r="C635" t="str">
            <v>Nos.</v>
          </cell>
          <cell r="D635">
            <v>0</v>
          </cell>
          <cell r="E635">
            <v>0</v>
          </cell>
          <cell r="F635">
            <v>805.86</v>
          </cell>
          <cell r="G635">
            <v>0</v>
          </cell>
          <cell r="H635" t="str">
            <v>*</v>
          </cell>
        </row>
        <row r="636">
          <cell r="B636" t="str">
            <v>PG Clamp</v>
          </cell>
          <cell r="C636" t="str">
            <v>Nos.</v>
          </cell>
          <cell r="D636">
            <v>0</v>
          </cell>
          <cell r="E636">
            <v>0</v>
          </cell>
          <cell r="F636">
            <v>23</v>
          </cell>
          <cell r="G636">
            <v>0</v>
          </cell>
          <cell r="H636" t="str">
            <v>*</v>
          </cell>
        </row>
        <row r="637">
          <cell r="B637" t="str">
            <v>PVC Pipe 110 mm Dia 4 Kg/sqmm</v>
          </cell>
          <cell r="C637" t="str">
            <v>Mtr.</v>
          </cell>
          <cell r="D637">
            <v>0</v>
          </cell>
          <cell r="E637">
            <v>0</v>
          </cell>
          <cell r="F637">
            <v>80</v>
          </cell>
          <cell r="G637">
            <v>0</v>
          </cell>
          <cell r="H637" t="str">
            <v>*</v>
          </cell>
        </row>
        <row r="638">
          <cell r="B638" t="str">
            <v>RCC Ring work for earthing pits</v>
          </cell>
          <cell r="C638" t="str">
            <v>No.</v>
          </cell>
          <cell r="D638">
            <v>0</v>
          </cell>
          <cell r="E638">
            <v>0</v>
          </cell>
          <cell r="F638">
            <v>200</v>
          </cell>
          <cell r="G638">
            <v>0</v>
          </cell>
          <cell r="H638" t="str">
            <v>*</v>
          </cell>
        </row>
        <row r="639">
          <cell r="B639" t="str">
            <v>Red Bricks</v>
          </cell>
          <cell r="C639" t="str">
            <v>No.</v>
          </cell>
          <cell r="D639">
            <v>0</v>
          </cell>
          <cell r="E639">
            <v>0</v>
          </cell>
          <cell r="F639">
            <v>2</v>
          </cell>
          <cell r="G639">
            <v>0</v>
          </cell>
          <cell r="H639" t="str">
            <v>*</v>
          </cell>
        </row>
        <row r="640">
          <cell r="B640" t="str">
            <v>RSJ Pole 125 X 70mm 9 Mtr.</v>
          </cell>
          <cell r="C640" t="str">
            <v>No.</v>
          </cell>
          <cell r="D640">
            <v>0</v>
          </cell>
          <cell r="E640">
            <v>0</v>
          </cell>
          <cell r="F640">
            <v>3731.5</v>
          </cell>
          <cell r="G640">
            <v>0</v>
          </cell>
          <cell r="H640" t="str">
            <v>*</v>
          </cell>
        </row>
        <row r="641">
          <cell r="B641" t="str">
            <v>RSJ Pole 125X75 , 5 mtr</v>
          </cell>
          <cell r="C641" t="str">
            <v>Nos.</v>
          </cell>
          <cell r="D641">
            <v>0</v>
          </cell>
          <cell r="E641">
            <v>0</v>
          </cell>
          <cell r="F641">
            <v>2214</v>
          </cell>
          <cell r="G641">
            <v>0</v>
          </cell>
          <cell r="H641" t="str">
            <v>*</v>
          </cell>
        </row>
        <row r="642">
          <cell r="B642" t="str">
            <v>RSJ Pole 125X75 , 6 mtr</v>
          </cell>
          <cell r="C642" t="str">
            <v>Nos.</v>
          </cell>
          <cell r="D642">
            <v>0</v>
          </cell>
          <cell r="E642">
            <v>0</v>
          </cell>
          <cell r="F642">
            <v>2656.67</v>
          </cell>
          <cell r="G642">
            <v>0</v>
          </cell>
          <cell r="H642" t="str">
            <v>*</v>
          </cell>
        </row>
        <row r="643">
          <cell r="B643" t="str">
            <v>RSJ Pole 125X75 , 9 mtr</v>
          </cell>
          <cell r="C643" t="str">
            <v>Nos.</v>
          </cell>
          <cell r="D643">
            <v>0</v>
          </cell>
          <cell r="E643">
            <v>0</v>
          </cell>
          <cell r="F643">
            <v>3985</v>
          </cell>
          <cell r="G643">
            <v>0</v>
          </cell>
          <cell r="H643" t="str">
            <v>*</v>
          </cell>
        </row>
        <row r="644">
          <cell r="B644" t="str">
            <v>Rubberised oil corksheet 5mm</v>
          </cell>
          <cell r="C644" t="str">
            <v>Nos.</v>
          </cell>
          <cell r="D644">
            <v>0</v>
          </cell>
          <cell r="E644">
            <v>0</v>
          </cell>
          <cell r="F644">
            <v>336</v>
          </cell>
          <cell r="G644">
            <v>0</v>
          </cell>
          <cell r="H644" t="str">
            <v>*</v>
          </cell>
        </row>
        <row r="645">
          <cell r="B645" t="str">
            <v>Rubberised oil corksheet 8mm</v>
          </cell>
          <cell r="C645" t="str">
            <v>Nos.</v>
          </cell>
          <cell r="D645">
            <v>0</v>
          </cell>
          <cell r="E645">
            <v>0</v>
          </cell>
          <cell r="F645">
            <v>620</v>
          </cell>
          <cell r="G645">
            <v>0</v>
          </cell>
          <cell r="H645" t="str">
            <v>*</v>
          </cell>
        </row>
        <row r="646">
          <cell r="B646" t="str">
            <v>Sand</v>
          </cell>
          <cell r="C646" t="str">
            <v>Cum</v>
          </cell>
          <cell r="D646">
            <v>0</v>
          </cell>
          <cell r="E646">
            <v>0</v>
          </cell>
          <cell r="F646">
            <v>174</v>
          </cell>
          <cell r="G646">
            <v>0</v>
          </cell>
          <cell r="H646" t="str">
            <v>*</v>
          </cell>
        </row>
        <row r="647">
          <cell r="B647" t="str">
            <v>Special type lugs for 100 sqmm</v>
          </cell>
          <cell r="C647" t="str">
            <v>Nos.</v>
          </cell>
          <cell r="D647">
            <v>0</v>
          </cell>
          <cell r="E647">
            <v>0</v>
          </cell>
          <cell r="F647">
            <v>450</v>
          </cell>
          <cell r="G647">
            <v>0</v>
          </cell>
          <cell r="H647" t="str">
            <v>*</v>
          </cell>
        </row>
        <row r="648">
          <cell r="B648" t="str">
            <v xml:space="preserve">Strain Hard ware 200 sq.mm.for twin conductor </v>
          </cell>
          <cell r="C648" t="str">
            <v>No.</v>
          </cell>
          <cell r="D648">
            <v>0</v>
          </cell>
          <cell r="E648">
            <v>0</v>
          </cell>
          <cell r="F648">
            <v>550</v>
          </cell>
          <cell r="G648">
            <v>0</v>
          </cell>
          <cell r="H648" t="str">
            <v>*</v>
          </cell>
        </row>
        <row r="649">
          <cell r="B649" t="str">
            <v xml:space="preserve">T Connectors suitable for 200 sqmm twin conductor </v>
          </cell>
          <cell r="C649" t="str">
            <v>Nos.</v>
          </cell>
          <cell r="D649">
            <v>0</v>
          </cell>
          <cell r="E649">
            <v>0</v>
          </cell>
          <cell r="F649">
            <v>750</v>
          </cell>
          <cell r="G649">
            <v>0</v>
          </cell>
          <cell r="H649" t="str">
            <v>*</v>
          </cell>
        </row>
        <row r="650">
          <cell r="B650" t="str">
            <v>Tool box with ratchet spanner,flat spanners,box spanner, plier, screwdriver, hammer ,hacksaw with blades, chisel,files (Standard make)</v>
          </cell>
          <cell r="C650" t="str">
            <v>No.</v>
          </cell>
          <cell r="D650">
            <v>0</v>
          </cell>
          <cell r="E650">
            <v>0</v>
          </cell>
          <cell r="F650">
            <v>3000</v>
          </cell>
          <cell r="G650">
            <v>0</v>
          </cell>
          <cell r="H650" t="str">
            <v>*</v>
          </cell>
        </row>
        <row r="651">
          <cell r="B651" t="str">
            <v>Cable Trays 2.5 Mtr. X 6" W</v>
          </cell>
          <cell r="C651" t="str">
            <v>Nos.</v>
          </cell>
          <cell r="D651">
            <v>0</v>
          </cell>
          <cell r="E651">
            <v>0</v>
          </cell>
          <cell r="F651">
            <v>250</v>
          </cell>
          <cell r="G651">
            <v>0</v>
          </cell>
          <cell r="H651" t="str">
            <v>*</v>
          </cell>
        </row>
        <row r="652">
          <cell r="B652" t="str">
            <v>Welding Rods</v>
          </cell>
          <cell r="C652" t="str">
            <v>Nos.</v>
          </cell>
          <cell r="D652">
            <v>0</v>
          </cell>
          <cell r="E652">
            <v>0</v>
          </cell>
          <cell r="F652">
            <v>2</v>
          </cell>
          <cell r="G652">
            <v>0</v>
          </cell>
          <cell r="H652" t="str">
            <v>*</v>
          </cell>
        </row>
        <row r="653">
          <cell r="B653" t="str">
            <v>30 Volt Non directional type Electronic Static relay (Numeric Relay)</v>
          </cell>
          <cell r="C653" t="str">
            <v>Nos.</v>
          </cell>
          <cell r="D653">
            <v>0</v>
          </cell>
          <cell r="E653">
            <v>0</v>
          </cell>
          <cell r="F653">
            <v>18500</v>
          </cell>
          <cell r="G653">
            <v>0</v>
          </cell>
          <cell r="H653" t="str">
            <v>*</v>
          </cell>
        </row>
        <row r="654">
          <cell r="H654" t="str">
            <v>*</v>
          </cell>
        </row>
        <row r="655">
          <cell r="B655" t="str">
            <v xml:space="preserve">Binding Wire </v>
          </cell>
          <cell r="C655" t="str">
            <v>Kg.</v>
          </cell>
          <cell r="D655">
            <v>0</v>
          </cell>
          <cell r="E655">
            <v>0</v>
          </cell>
          <cell r="F655">
            <v>60</v>
          </cell>
          <cell r="G655">
            <v>0</v>
          </cell>
          <cell r="H655" t="str">
            <v>*</v>
          </cell>
        </row>
        <row r="656">
          <cell r="B656" t="str">
            <v xml:space="preserve">CT - 33 KV 400 - 200 / 1-1-1 A / 3 Core </v>
          </cell>
          <cell r="C656" t="str">
            <v>No.</v>
          </cell>
          <cell r="D656">
            <v>20609.8</v>
          </cell>
          <cell r="E656">
            <v>0</v>
          </cell>
          <cell r="F656">
            <v>20904.64</v>
          </cell>
          <cell r="G656">
            <v>0</v>
          </cell>
          <cell r="H656" t="str">
            <v>*</v>
          </cell>
        </row>
        <row r="657">
          <cell r="B657" t="str">
            <v>Distribution T/F 22 / .433 KV 25 KVA O/D</v>
          </cell>
          <cell r="C657" t="str">
            <v>No.</v>
          </cell>
          <cell r="D657">
            <v>0</v>
          </cell>
          <cell r="E657">
            <v>0</v>
          </cell>
          <cell r="F657">
            <v>94000</v>
          </cell>
          <cell r="G657">
            <v>0</v>
          </cell>
          <cell r="H657" t="str">
            <v>*</v>
          </cell>
        </row>
        <row r="658">
          <cell r="B658" t="str">
            <v>GI Bend 20 mm.</v>
          </cell>
          <cell r="C658" t="str">
            <v>No.</v>
          </cell>
          <cell r="D658">
            <v>0</v>
          </cell>
          <cell r="E658">
            <v>0</v>
          </cell>
          <cell r="F658">
            <v>12</v>
          </cell>
          <cell r="G658">
            <v>0</v>
          </cell>
          <cell r="H658" t="str">
            <v>*</v>
          </cell>
        </row>
        <row r="659">
          <cell r="B659" t="str">
            <v>GI Coupling 20 mm.</v>
          </cell>
          <cell r="C659" t="str">
            <v>No.</v>
          </cell>
          <cell r="D659">
            <v>0</v>
          </cell>
          <cell r="E659">
            <v>0</v>
          </cell>
          <cell r="F659">
            <v>5</v>
          </cell>
          <cell r="G659">
            <v>0</v>
          </cell>
          <cell r="H659" t="str">
            <v>*</v>
          </cell>
        </row>
        <row r="660">
          <cell r="B660" t="str">
            <v>Guard Loops 5 wire</v>
          </cell>
          <cell r="C660" t="str">
            <v>Kg.</v>
          </cell>
          <cell r="D660">
            <v>0</v>
          </cell>
          <cell r="E660">
            <v>0</v>
          </cell>
          <cell r="F660">
            <v>41.45</v>
          </cell>
          <cell r="G660">
            <v>0</v>
          </cell>
          <cell r="H660" t="str">
            <v>*</v>
          </cell>
        </row>
        <row r="661">
          <cell r="B661" t="str">
            <v>Kit Kat fuse 250 V 15 A</v>
          </cell>
          <cell r="C661" t="str">
            <v>No.</v>
          </cell>
          <cell r="D661">
            <v>0</v>
          </cell>
          <cell r="E661">
            <v>0</v>
          </cell>
          <cell r="F661">
            <v>25</v>
          </cell>
          <cell r="G661">
            <v>0</v>
          </cell>
          <cell r="H661" t="str">
            <v>*</v>
          </cell>
        </row>
        <row r="662">
          <cell r="B662" t="str">
            <v>Power Transformer 33/22 KV 5 MVA</v>
          </cell>
          <cell r="C662" t="str">
            <v>No.</v>
          </cell>
          <cell r="D662">
            <v>0</v>
          </cell>
          <cell r="E662">
            <v>0</v>
          </cell>
          <cell r="F662">
            <v>2506600</v>
          </cell>
          <cell r="G662">
            <v>0</v>
          </cell>
          <cell r="H662" t="str">
            <v>*</v>
          </cell>
        </row>
        <row r="663">
          <cell r="B663" t="str">
            <v>Power Transformer 33/22 KV 10 MVA</v>
          </cell>
          <cell r="C663" t="str">
            <v>No.</v>
          </cell>
          <cell r="D663">
            <v>0</v>
          </cell>
          <cell r="E663">
            <v>0</v>
          </cell>
          <cell r="F663">
            <v>5000000</v>
          </cell>
          <cell r="G663">
            <v>0</v>
          </cell>
          <cell r="H663" t="str">
            <v>*</v>
          </cell>
        </row>
        <row r="664">
          <cell r="B664" t="str">
            <v>SLD Board 11 KV side</v>
          </cell>
          <cell r="C664" t="str">
            <v>No.</v>
          </cell>
          <cell r="D664">
            <v>0</v>
          </cell>
          <cell r="E664">
            <v>0</v>
          </cell>
          <cell r="F664">
            <v>500</v>
          </cell>
          <cell r="G664">
            <v>0</v>
          </cell>
          <cell r="H664" t="str">
            <v>*</v>
          </cell>
        </row>
        <row r="665">
          <cell r="B665" t="str">
            <v>SLD Board 22 KV side</v>
          </cell>
          <cell r="C665" t="str">
            <v>No.</v>
          </cell>
          <cell r="D665">
            <v>0</v>
          </cell>
          <cell r="E665">
            <v>0</v>
          </cell>
          <cell r="F665">
            <v>500</v>
          </cell>
          <cell r="G665">
            <v>0</v>
          </cell>
          <cell r="H665" t="str">
            <v>*</v>
          </cell>
        </row>
        <row r="666">
          <cell r="B666" t="str">
            <v xml:space="preserve">Sub-station Board (Name) with angle stand </v>
          </cell>
          <cell r="C666" t="str">
            <v>No.</v>
          </cell>
          <cell r="D666">
            <v>0</v>
          </cell>
          <cell r="E666">
            <v>0</v>
          </cell>
          <cell r="F666">
            <v>3000</v>
          </cell>
          <cell r="G666">
            <v>0</v>
          </cell>
          <cell r="H666" t="str">
            <v>*</v>
          </cell>
        </row>
        <row r="667">
          <cell r="B667" t="str">
            <v>Battery Accessories such as hydrometer,cell tester, Acid can, distilled water can,handgloves etc.</v>
          </cell>
          <cell r="C667" t="str">
            <v>Set</v>
          </cell>
          <cell r="D667">
            <v>0</v>
          </cell>
          <cell r="E667">
            <v>0</v>
          </cell>
          <cell r="F667">
            <v>750</v>
          </cell>
          <cell r="G667">
            <v>0</v>
          </cell>
          <cell r="H667" t="str">
            <v>*</v>
          </cell>
        </row>
        <row r="668">
          <cell r="B668" t="str">
            <v>2 no.s 8W CFL lamps with one suitable invertor ( DC to AC)</v>
          </cell>
          <cell r="C668" t="str">
            <v>Set</v>
          </cell>
          <cell r="D668">
            <v>0</v>
          </cell>
          <cell r="E668">
            <v>0</v>
          </cell>
          <cell r="F668">
            <v>500</v>
          </cell>
          <cell r="G668">
            <v>0</v>
          </cell>
          <cell r="H668" t="str">
            <v>*</v>
          </cell>
        </row>
        <row r="669">
          <cell r="B669" t="str">
            <v>2 Cell torch</v>
          </cell>
          <cell r="C669" t="str">
            <v>No.</v>
          </cell>
          <cell r="D669">
            <v>0</v>
          </cell>
          <cell r="E669">
            <v>0</v>
          </cell>
          <cell r="F669">
            <v>45</v>
          </cell>
          <cell r="G669">
            <v>0</v>
          </cell>
          <cell r="H669" t="str">
            <v>*</v>
          </cell>
        </row>
        <row r="670">
          <cell r="B670" t="str">
            <v>3 Cell torch</v>
          </cell>
          <cell r="C670" t="str">
            <v>No.</v>
          </cell>
          <cell r="D670">
            <v>0</v>
          </cell>
          <cell r="E670">
            <v>0</v>
          </cell>
          <cell r="F670">
            <v>65</v>
          </cell>
          <cell r="G670">
            <v>0</v>
          </cell>
          <cell r="H670" t="str">
            <v>*</v>
          </cell>
        </row>
        <row r="671">
          <cell r="B671" t="str">
            <v xml:space="preserve">Name plate painting for all equipments </v>
          </cell>
          <cell r="C671" t="str">
            <v>L.S.</v>
          </cell>
          <cell r="D671">
            <v>0</v>
          </cell>
          <cell r="E671">
            <v>0</v>
          </cell>
          <cell r="F671">
            <v>500</v>
          </cell>
          <cell r="G671">
            <v>0</v>
          </cell>
          <cell r="H671" t="str">
            <v>*</v>
          </cell>
        </row>
        <row r="672">
          <cell r="B672" t="str">
            <v>Safety Items as per the requirement of electrical inspector as under</v>
          </cell>
          <cell r="C672" t="str">
            <v>L.S.</v>
          </cell>
          <cell r="D672">
            <v>0</v>
          </cell>
          <cell r="E672">
            <v>0</v>
          </cell>
          <cell r="F672">
            <v>7500</v>
          </cell>
          <cell r="G672">
            <v>0</v>
          </cell>
          <cell r="H672" t="str">
            <v>*</v>
          </cell>
        </row>
        <row r="673">
          <cell r="B673" t="str">
            <v>a)      First Aid Box</v>
          </cell>
        </row>
        <row r="674">
          <cell r="B674" t="str">
            <v>b)      Shock treatment chart</v>
          </cell>
        </row>
        <row r="675">
          <cell r="B675" t="str">
            <v>c)       Rubber matts 8 mm thick</v>
          </cell>
        </row>
        <row r="676">
          <cell r="B676" t="str">
            <v>d)      4 Fire buckets with sand &amp; M.S. Hooks / stand</v>
          </cell>
        </row>
        <row r="677">
          <cell r="B677" t="str">
            <v>e)      Helmet</v>
          </cell>
        </row>
        <row r="678">
          <cell r="B678" t="str">
            <v>f)       Hand gloves</v>
          </cell>
        </row>
        <row r="679">
          <cell r="B679" t="str">
            <v>g)      2 Nos. Fire extinguisher</v>
          </cell>
        </row>
        <row r="680">
          <cell r="B680" t="str">
            <v>Land development</v>
          </cell>
          <cell r="C680" t="str">
            <v>L.S.</v>
          </cell>
          <cell r="D680">
            <v>0</v>
          </cell>
          <cell r="E680">
            <v>0</v>
          </cell>
          <cell r="F680">
            <v>100000</v>
          </cell>
          <cell r="G680">
            <v>0</v>
          </cell>
          <cell r="H680" t="str">
            <v>*</v>
          </cell>
        </row>
        <row r="681">
          <cell r="B681" t="str">
            <v xml:space="preserve">Control room "C"  type </v>
          </cell>
          <cell r="C681" t="str">
            <v>L.S.</v>
          </cell>
          <cell r="D681">
            <v>0</v>
          </cell>
          <cell r="E681">
            <v>0</v>
          </cell>
          <cell r="F681">
            <v>825000</v>
          </cell>
          <cell r="G681">
            <v>0</v>
          </cell>
          <cell r="H681" t="str">
            <v>*</v>
          </cell>
        </row>
        <row r="682">
          <cell r="B682" t="str">
            <v>Store  room 8X6 m .</v>
          </cell>
          <cell r="C682" t="str">
            <v>L.S.</v>
          </cell>
          <cell r="D682">
            <v>0</v>
          </cell>
          <cell r="E682">
            <v>0</v>
          </cell>
          <cell r="F682">
            <v>82000</v>
          </cell>
          <cell r="G682">
            <v>0</v>
          </cell>
          <cell r="H682" t="str">
            <v>*</v>
          </cell>
        </row>
        <row r="683">
          <cell r="B683" t="str">
            <v>Sanitory Water supply</v>
          </cell>
          <cell r="C683" t="str">
            <v>L.S.</v>
          </cell>
          <cell r="D683">
            <v>0</v>
          </cell>
          <cell r="E683">
            <v>0</v>
          </cell>
          <cell r="F683">
            <v>75000</v>
          </cell>
          <cell r="G683">
            <v>0</v>
          </cell>
          <cell r="H683" t="str">
            <v>*</v>
          </cell>
        </row>
        <row r="684">
          <cell r="B684" t="str">
            <v>Electrification</v>
          </cell>
          <cell r="C684" t="str">
            <v>L.S.</v>
          </cell>
          <cell r="D684">
            <v>0</v>
          </cell>
          <cell r="E684">
            <v>0</v>
          </cell>
          <cell r="F684">
            <v>25000</v>
          </cell>
          <cell r="G684">
            <v>0</v>
          </cell>
          <cell r="H684" t="str">
            <v>*</v>
          </cell>
        </row>
        <row r="685">
          <cell r="B685" t="str">
            <v>Approach Rood</v>
          </cell>
          <cell r="C685" t="str">
            <v>L.S.</v>
          </cell>
          <cell r="D685">
            <v>0</v>
          </cell>
          <cell r="E685">
            <v>0</v>
          </cell>
          <cell r="F685">
            <v>425000</v>
          </cell>
          <cell r="G685">
            <v>0</v>
          </cell>
          <cell r="H685" t="str">
            <v>*</v>
          </cell>
        </row>
        <row r="686">
          <cell r="B686" t="str">
            <v xml:space="preserve">Chain-link and G.I.Barbed Wire `A' type. fencing  </v>
          </cell>
          <cell r="C686" t="str">
            <v>L.S.</v>
          </cell>
          <cell r="D686">
            <v>0</v>
          </cell>
          <cell r="E686">
            <v>0</v>
          </cell>
          <cell r="F686">
            <v>85000</v>
          </cell>
          <cell r="G686">
            <v>0</v>
          </cell>
          <cell r="H686" t="str">
            <v>*</v>
          </cell>
        </row>
        <row r="687">
          <cell r="B687" t="str">
            <v xml:space="preserve">Metal spreading </v>
          </cell>
          <cell r="C687" t="str">
            <v>L.S.</v>
          </cell>
          <cell r="D687">
            <v>0</v>
          </cell>
          <cell r="E687">
            <v>0</v>
          </cell>
          <cell r="F687">
            <v>435000</v>
          </cell>
          <cell r="G687">
            <v>0</v>
          </cell>
          <cell r="H687" t="str">
            <v>*</v>
          </cell>
        </row>
        <row r="688">
          <cell r="B688" t="str">
            <v>Foundations for structures and equipments for switching station</v>
          </cell>
          <cell r="C688" t="str">
            <v>L.S.</v>
          </cell>
          <cell r="D688">
            <v>0</v>
          </cell>
          <cell r="E688">
            <v>0</v>
          </cell>
          <cell r="F688">
            <v>300000</v>
          </cell>
          <cell r="G688">
            <v>0</v>
          </cell>
          <cell r="H688" t="str">
            <v>*</v>
          </cell>
        </row>
        <row r="689">
          <cell r="B689" t="str">
            <v>Foundations for structures and equipments (for 2 t/f bays)</v>
          </cell>
          <cell r="C689" t="str">
            <v>L.S.</v>
          </cell>
          <cell r="D689">
            <v>0</v>
          </cell>
          <cell r="E689">
            <v>0</v>
          </cell>
          <cell r="F689">
            <v>750000</v>
          </cell>
          <cell r="G689">
            <v>0</v>
          </cell>
          <cell r="H689" t="str">
            <v>*</v>
          </cell>
        </row>
        <row r="690">
          <cell r="B690" t="str">
            <v>Foundations for structures and equipments (for 1 t/f bay)</v>
          </cell>
          <cell r="C690" t="str">
            <v>L.S.</v>
          </cell>
          <cell r="D690">
            <v>0</v>
          </cell>
          <cell r="E690">
            <v>0</v>
          </cell>
          <cell r="F690">
            <v>375000</v>
          </cell>
          <cell r="G690">
            <v>0</v>
          </cell>
          <cell r="H690" t="str">
            <v>*</v>
          </cell>
        </row>
        <row r="691">
          <cell r="B691" t="str">
            <v>33 kV 1000 MVA 1600 Amp.IN Door Type VCB</v>
          </cell>
          <cell r="C691" t="str">
            <v>No.</v>
          </cell>
          <cell r="D691">
            <v>0</v>
          </cell>
          <cell r="E691">
            <v>0</v>
          </cell>
          <cell r="F691">
            <v>1200000</v>
          </cell>
          <cell r="G691">
            <v>0</v>
          </cell>
          <cell r="H691" t="str">
            <v>*</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_x005f_x0000__x005f_x0000__x005f_x0000__x0000"/>
      <sheetName val="form_x005f_x0000_"/>
      <sheetName val="form?"/>
      <sheetName val="Ag LF"/>
      <sheetName val="Executive Summary -Thermal"/>
      <sheetName val="Stationwise Thermal &amp; Hydel Gen"/>
      <sheetName val="TWELVE"/>
      <sheetName val="form_"/>
      <sheetName val="all"/>
      <sheetName val="overall"/>
      <sheetName val="Part A General"/>
      <sheetName val="Data base"/>
      <sheetName val="form_x005f_x005f_x005f_x0000__x005f_x005f_x005f_x0000__"/>
      <sheetName val="form_x005f_x005f_x005f_x0000_"/>
      <sheetName val="form_x005f_x005f_x005f_x005f_x005f_x005f_x005f_x0000__x"/>
      <sheetName val="form_x005f_x005f_x005f_x005f_x005f_x005f_x005f_x0000_"/>
      <sheetName val="annexture-g1"/>
      <sheetName val="PART C"/>
      <sheetName val="Discom Details"/>
      <sheetName val="First information "/>
      <sheetName val="Data"/>
      <sheetName val="form_x0000__x0000__x0000__x0000"/>
      <sheetName val="feasibility require"/>
      <sheetName val="Form_A"/>
      <sheetName val="Sheet1"/>
      <sheetName val="Total Sec Wise for 12-2007"/>
      <sheetName val="9-09 HT"/>
      <sheetName val="form_x005f_x005f_x005f_x005f_x005f_x005f_x005f_x005f_x0"/>
      <sheetName val="form_x005f_x0000__x005f_x0000__"/>
      <sheetName val="form_x005f_x005f_x005f_x0000__x"/>
      <sheetName val="form_x005f_x005f_x005f_x005f_x0"/>
      <sheetName val="form_x005f_x0000__x"/>
      <sheetName val="form_x005f_x005f_x0"/>
      <sheetName val="form_x0000__x0000__"/>
      <sheetName val="Detail Estt."/>
      <sheetName val="Form-A"/>
      <sheetName val="Lead statement"/>
      <sheetName val="SUB"/>
      <sheetName val="Sheet3"/>
      <sheetName val="17b (1)-GOVT"/>
      <sheetName val="50K_GOVT"/>
      <sheetName val="6 (2)"/>
      <sheetName val="Sheet2"/>
      <sheetName val="Defn"/>
      <sheetName val="Quoted"/>
      <sheetName val="DETAILED  BOQ"/>
      <sheetName val="Quote Sheet"/>
      <sheetName val="Hydro Data"/>
      <sheetName val="form_x0000__x"/>
      <sheetName val="form_x0"/>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form???_x0000"/>
      <sheetName val="Addl.40"/>
      <sheetName val="form_x0000"/>
      <sheetName val="List"/>
      <sheetName val="ANEX-II"/>
      <sheetName val="form____x0000"/>
      <sheetName val="form_x"/>
      <sheetName val="EDWise"/>
      <sheetName val="MajorW2"/>
      <sheetName val="Tender1"/>
      <sheetName val="Tender 2 issued  050309"/>
      <sheetName val="Annexure II  Tender wise (2)"/>
      <sheetName val="Version 4 Cost Breakup Detail"/>
      <sheetName val="ZCD"/>
      <sheetName val="Civil Boq"/>
    </sheetNames>
    <sheetDataSet>
      <sheetData sheetId="0">
        <row r="35">
          <cell r="G35">
            <v>64254.226096970044</v>
          </cell>
        </row>
      </sheetData>
      <sheetData sheetId="1">
        <row r="35">
          <cell r="G35">
            <v>64254.226096970044</v>
          </cell>
        </row>
      </sheetData>
      <sheetData sheetId="2">
        <row r="35">
          <cell r="I35">
            <v>63490.540060935658</v>
          </cell>
        </row>
      </sheetData>
      <sheetData sheetId="3">
        <row r="35">
          <cell r="I35">
            <v>63490.540060935658</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5">
          <cell r="G35">
            <v>64254.226096970044</v>
          </cell>
        </row>
      </sheetData>
      <sheetData sheetId="18" refreshError="1">
        <row r="35">
          <cell r="G35">
            <v>64254.226096970044</v>
          </cell>
          <cell r="I35">
            <v>63490.540060935658</v>
          </cell>
        </row>
        <row r="44">
          <cell r="I44">
            <v>17654.636270525258</v>
          </cell>
        </row>
      </sheetData>
      <sheetData sheetId="19">
        <row r="35">
          <cell r="G35">
            <v>64254.226096970044</v>
          </cell>
        </row>
      </sheetData>
      <sheetData sheetId="20">
        <row r="35">
          <cell r="G35">
            <v>64254.226096970044</v>
          </cell>
        </row>
      </sheetData>
      <sheetData sheetId="21">
        <row r="35">
          <cell r="I35">
            <v>63490.540060935658</v>
          </cell>
        </row>
      </sheetData>
      <sheetData sheetId="22">
        <row r="35">
          <cell r="I35">
            <v>63490.540060935658</v>
          </cell>
        </row>
      </sheetData>
      <sheetData sheetId="23">
        <row r="35">
          <cell r="I35">
            <v>63490.540060935658</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35">
          <cell r="I35">
            <v>63490.540060935658</v>
          </cell>
        </row>
      </sheetData>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sheetData sheetId="20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3 Ex-works Rate- Dom"/>
      <sheetName val="A"/>
      <sheetName val="SUMMERY"/>
    </sheetNames>
    <sheetDataSet>
      <sheetData sheetId="0" refreshError="1">
        <row r="8">
          <cell r="C8" t="str">
            <v xml:space="preserve">J-292 </v>
          </cell>
          <cell r="D8" t="str">
            <v>PGCIL</v>
          </cell>
          <cell r="E8" t="str">
            <v>TL</v>
          </cell>
          <cell r="F8" t="str">
            <v>Dmd.Export</v>
          </cell>
          <cell r="H8">
            <v>517</v>
          </cell>
        </row>
        <row r="9">
          <cell r="G9" t="str">
            <v>MS</v>
          </cell>
          <cell r="H9">
            <v>542</v>
          </cell>
        </row>
        <row r="10">
          <cell r="G10" t="str">
            <v>HT</v>
          </cell>
          <cell r="H10">
            <v>543</v>
          </cell>
        </row>
        <row r="11">
          <cell r="C11" t="str">
            <v>J-300</v>
          </cell>
          <cell r="D11" t="str">
            <v>Gridco</v>
          </cell>
          <cell r="E11" t="str">
            <v>SS</v>
          </cell>
          <cell r="F11" t="str">
            <v>Dmd.Export</v>
          </cell>
          <cell r="I11">
            <v>17165</v>
          </cell>
        </row>
        <row r="12">
          <cell r="C12" t="str">
            <v>J-330</v>
          </cell>
          <cell r="E12" t="str">
            <v>TL</v>
          </cell>
          <cell r="F12" t="str">
            <v>Export</v>
          </cell>
          <cell r="H12">
            <v>680</v>
          </cell>
        </row>
        <row r="13">
          <cell r="C13" t="str">
            <v xml:space="preserve">J-336 </v>
          </cell>
          <cell r="D13" t="str">
            <v>PGCIL</v>
          </cell>
          <cell r="E13" t="str">
            <v>TL</v>
          </cell>
          <cell r="F13" t="str">
            <v>Domestic</v>
          </cell>
          <cell r="G13" t="str">
            <v>MS</v>
          </cell>
          <cell r="I13">
            <v>21600</v>
          </cell>
        </row>
        <row r="14">
          <cell r="G14" t="str">
            <v>HT</v>
          </cell>
          <cell r="I14">
            <v>25000</v>
          </cell>
        </row>
        <row r="15">
          <cell r="C15" t="str">
            <v xml:space="preserve">J-342 </v>
          </cell>
          <cell r="D15" t="str">
            <v>NTPC</v>
          </cell>
          <cell r="E15" t="str">
            <v>SS</v>
          </cell>
          <cell r="F15" t="str">
            <v>Dmd.Export</v>
          </cell>
          <cell r="G15" t="str">
            <v>LS</v>
          </cell>
          <cell r="H15">
            <v>393.76</v>
          </cell>
        </row>
        <row r="16">
          <cell r="E16" t="str">
            <v>SS</v>
          </cell>
          <cell r="F16" t="str">
            <v>Dmd.Export</v>
          </cell>
          <cell r="G16" t="str">
            <v>PS</v>
          </cell>
          <cell r="H16">
            <v>691.11</v>
          </cell>
        </row>
        <row r="17">
          <cell r="C17" t="str">
            <v>J-345</v>
          </cell>
          <cell r="D17" t="str">
            <v>KPTCL</v>
          </cell>
          <cell r="E17" t="str">
            <v>SS</v>
          </cell>
          <cell r="F17" t="str">
            <v>Domestic</v>
          </cell>
          <cell r="I17">
            <v>22289</v>
          </cell>
        </row>
        <row r="18">
          <cell r="C18" t="str">
            <v>J-351</v>
          </cell>
          <cell r="D18" t="str">
            <v>APTRANSCO</v>
          </cell>
          <cell r="E18" t="str">
            <v>TL</v>
          </cell>
          <cell r="F18" t="str">
            <v>Dmd.Export</v>
          </cell>
          <cell r="H18">
            <v>451.65</v>
          </cell>
        </row>
        <row r="19">
          <cell r="C19" t="str">
            <v>J-354</v>
          </cell>
          <cell r="D19" t="str">
            <v>PGCIL</v>
          </cell>
          <cell r="E19" t="str">
            <v>TL</v>
          </cell>
          <cell r="F19" t="str">
            <v>Dmd.Export</v>
          </cell>
          <cell r="H19">
            <v>464.55</v>
          </cell>
        </row>
        <row r="20">
          <cell r="G20" t="str">
            <v>MS</v>
          </cell>
          <cell r="H20">
            <v>448</v>
          </cell>
        </row>
        <row r="21">
          <cell r="G21" t="str">
            <v>HT</v>
          </cell>
          <cell r="H21">
            <v>482</v>
          </cell>
        </row>
        <row r="22">
          <cell r="C22" t="str">
            <v xml:space="preserve">J-355 </v>
          </cell>
          <cell r="D22" t="str">
            <v>PGCIL</v>
          </cell>
          <cell r="E22" t="str">
            <v>TL</v>
          </cell>
          <cell r="F22" t="str">
            <v>Domestic</v>
          </cell>
          <cell r="G22" t="str">
            <v>MS</v>
          </cell>
          <cell r="I22">
            <v>20689</v>
          </cell>
        </row>
        <row r="23">
          <cell r="G23" t="str">
            <v>HT</v>
          </cell>
          <cell r="I23">
            <v>24560</v>
          </cell>
        </row>
        <row r="24">
          <cell r="C24" t="str">
            <v>J-357</v>
          </cell>
          <cell r="D24" t="str">
            <v>KPTCL</v>
          </cell>
          <cell r="E24" t="str">
            <v>SS</v>
          </cell>
          <cell r="F24" t="str">
            <v>Domestic</v>
          </cell>
          <cell r="I24">
            <v>27007</v>
          </cell>
        </row>
        <row r="25">
          <cell r="C25" t="str">
            <v>J-360</v>
          </cell>
          <cell r="D25" t="str">
            <v>KPTCL</v>
          </cell>
          <cell r="E25" t="str">
            <v>SS</v>
          </cell>
          <cell r="F25" t="str">
            <v>Domestic</v>
          </cell>
          <cell r="I25">
            <v>23224</v>
          </cell>
        </row>
        <row r="26">
          <cell r="C26" t="str">
            <v>J-363</v>
          </cell>
          <cell r="D26" t="str">
            <v>KPTCL</v>
          </cell>
          <cell r="E26" t="str">
            <v>SS</v>
          </cell>
          <cell r="F26" t="str">
            <v>Domestic</v>
          </cell>
          <cell r="I26">
            <v>22640</v>
          </cell>
        </row>
        <row r="27">
          <cell r="C27" t="str">
            <v>J-369</v>
          </cell>
          <cell r="D27" t="str">
            <v>HVPNL</v>
          </cell>
          <cell r="E27" t="str">
            <v>TL</v>
          </cell>
          <cell r="F27" t="str">
            <v>Domestic</v>
          </cell>
          <cell r="I27">
            <v>22460</v>
          </cell>
        </row>
        <row r="28">
          <cell r="C28" t="str">
            <v>J-371</v>
          </cell>
          <cell r="D28" t="str">
            <v>ETHIOPIA</v>
          </cell>
          <cell r="E28" t="str">
            <v>TL</v>
          </cell>
          <cell r="F28" t="str">
            <v>Export</v>
          </cell>
          <cell r="H28">
            <v>670</v>
          </cell>
        </row>
        <row r="29">
          <cell r="C29" t="str">
            <v>J-372</v>
          </cell>
          <cell r="D29" t="str">
            <v>EMC</v>
          </cell>
          <cell r="E29" t="str">
            <v>TL</v>
          </cell>
          <cell r="F29" t="str">
            <v>Domestic</v>
          </cell>
          <cell r="I29">
            <v>23295</v>
          </cell>
        </row>
        <row r="30">
          <cell r="C30" t="str">
            <v>J-373</v>
          </cell>
          <cell r="D30" t="str">
            <v>HVPNL</v>
          </cell>
          <cell r="E30" t="str">
            <v>TL</v>
          </cell>
          <cell r="F30" t="str">
            <v>Domestic</v>
          </cell>
          <cell r="I30">
            <v>24910</v>
          </cell>
        </row>
        <row r="31">
          <cell r="C31" t="str">
            <v xml:space="preserve">J-375 </v>
          </cell>
          <cell r="D31" t="str">
            <v>PGCIL</v>
          </cell>
          <cell r="E31" t="str">
            <v>SS</v>
          </cell>
          <cell r="F31" t="str">
            <v>Domestic</v>
          </cell>
          <cell r="G31" t="str">
            <v>LS</v>
          </cell>
          <cell r="I31">
            <v>29127</v>
          </cell>
        </row>
        <row r="32">
          <cell r="G32" t="str">
            <v>PS</v>
          </cell>
          <cell r="I32">
            <v>43890</v>
          </cell>
        </row>
        <row r="33">
          <cell r="C33" t="str">
            <v>J-377</v>
          </cell>
          <cell r="D33" t="str">
            <v>PGCIL</v>
          </cell>
          <cell r="E33" t="str">
            <v>SS</v>
          </cell>
          <cell r="F33" t="str">
            <v>Domestic</v>
          </cell>
          <cell r="G33" t="str">
            <v>LS</v>
          </cell>
          <cell r="I33">
            <v>23496</v>
          </cell>
        </row>
        <row r="34">
          <cell r="G34" t="str">
            <v>PS</v>
          </cell>
          <cell r="I34">
            <v>35244</v>
          </cell>
        </row>
        <row r="35">
          <cell r="C35" t="str">
            <v>J-379</v>
          </cell>
          <cell r="D35" t="str">
            <v>KPTCL</v>
          </cell>
          <cell r="E35" t="str">
            <v>SS</v>
          </cell>
          <cell r="F35" t="str">
            <v>Domestic</v>
          </cell>
          <cell r="I35">
            <v>22030</v>
          </cell>
        </row>
        <row r="36">
          <cell r="C36" t="str">
            <v>J-382</v>
          </cell>
          <cell r="D36" t="str">
            <v>KPTCL</v>
          </cell>
          <cell r="E36" t="str">
            <v>SS</v>
          </cell>
          <cell r="F36" t="str">
            <v>Domestic</v>
          </cell>
          <cell r="I36">
            <v>22289</v>
          </cell>
        </row>
        <row r="37">
          <cell r="C37" t="str">
            <v>J-385</v>
          </cell>
          <cell r="D37" t="str">
            <v>KPTCL</v>
          </cell>
          <cell r="E37" t="str">
            <v>SS</v>
          </cell>
          <cell r="F37" t="str">
            <v>Domestic</v>
          </cell>
          <cell r="I37">
            <v>21999</v>
          </cell>
        </row>
        <row r="38">
          <cell r="C38" t="str">
            <v>J-388</v>
          </cell>
          <cell r="D38" t="str">
            <v>BRAZIL</v>
          </cell>
          <cell r="E38" t="str">
            <v>TL</v>
          </cell>
          <cell r="F38" t="str">
            <v>Export</v>
          </cell>
          <cell r="H38">
            <v>594</v>
          </cell>
        </row>
        <row r="39">
          <cell r="C39" t="str">
            <v>J-389</v>
          </cell>
          <cell r="D39" t="str">
            <v>PGCIL</v>
          </cell>
          <cell r="E39" t="str">
            <v>SS</v>
          </cell>
          <cell r="F39" t="str">
            <v>Domestic</v>
          </cell>
          <cell r="G39" t="str">
            <v>LS</v>
          </cell>
          <cell r="I39">
            <v>29740</v>
          </cell>
        </row>
        <row r="40">
          <cell r="G40" t="str">
            <v>PS</v>
          </cell>
          <cell r="I40">
            <v>44814</v>
          </cell>
        </row>
        <row r="41">
          <cell r="C41" t="str">
            <v>J-392</v>
          </cell>
          <cell r="D41" t="str">
            <v>PGCIL</v>
          </cell>
          <cell r="E41" t="str">
            <v>TL</v>
          </cell>
          <cell r="F41" t="str">
            <v>Domestic</v>
          </cell>
          <cell r="G41" t="str">
            <v>MS</v>
          </cell>
          <cell r="I41">
            <v>21743</v>
          </cell>
        </row>
        <row r="42">
          <cell r="G42" t="str">
            <v>HT</v>
          </cell>
          <cell r="I42">
            <v>25202</v>
          </cell>
        </row>
        <row r="43">
          <cell r="C43" t="str">
            <v>J-394</v>
          </cell>
          <cell r="D43" t="str">
            <v>HYUNDAI</v>
          </cell>
          <cell r="E43" t="str">
            <v>TL</v>
          </cell>
          <cell r="F43" t="str">
            <v>Dmd.Export</v>
          </cell>
          <cell r="H43">
            <v>464.55</v>
          </cell>
        </row>
        <row r="45">
          <cell r="C45" t="str">
            <v>J-397</v>
          </cell>
          <cell r="D45" t="str">
            <v>CSEB</v>
          </cell>
          <cell r="E45" t="str">
            <v>TL</v>
          </cell>
          <cell r="F45" t="str">
            <v>Domestic</v>
          </cell>
          <cell r="I45">
            <v>19195</v>
          </cell>
        </row>
        <row r="46">
          <cell r="C46" t="str">
            <v>J-399</v>
          </cell>
          <cell r="D46" t="str">
            <v>CSEB</v>
          </cell>
          <cell r="E46" t="str">
            <v>TL</v>
          </cell>
          <cell r="F46" t="str">
            <v>Domestic</v>
          </cell>
          <cell r="I46">
            <v>19255</v>
          </cell>
        </row>
        <row r="47">
          <cell r="C47" t="str">
            <v>J-401</v>
          </cell>
          <cell r="D47" t="str">
            <v>ALSTOM</v>
          </cell>
          <cell r="E47" t="str">
            <v>SS</v>
          </cell>
          <cell r="F47" t="str">
            <v>Domestic</v>
          </cell>
          <cell r="I47">
            <v>30000</v>
          </cell>
        </row>
        <row r="48">
          <cell r="C48" t="str">
            <v>J-402</v>
          </cell>
          <cell r="D48" t="str">
            <v>KPTCL</v>
          </cell>
          <cell r="E48" t="str">
            <v>SS</v>
          </cell>
          <cell r="F48" t="str">
            <v>Domestic</v>
          </cell>
          <cell r="I48">
            <v>30065</v>
          </cell>
        </row>
        <row r="49">
          <cell r="C49" t="str">
            <v>J-405</v>
          </cell>
          <cell r="D49" t="str">
            <v>KPTCL</v>
          </cell>
          <cell r="E49" t="str">
            <v>SS</v>
          </cell>
          <cell r="F49" t="str">
            <v>Domestic</v>
          </cell>
          <cell r="I49">
            <v>26512</v>
          </cell>
        </row>
        <row r="50">
          <cell r="C50" t="str">
            <v>J-409</v>
          </cell>
          <cell r="D50" t="str">
            <v>CHILE</v>
          </cell>
          <cell r="E50" t="str">
            <v>TL</v>
          </cell>
          <cell r="F50" t="str">
            <v>Export</v>
          </cell>
        </row>
        <row r="51">
          <cell r="C51" t="str">
            <v>J-411</v>
          </cell>
          <cell r="D51" t="str">
            <v>PGCIL</v>
          </cell>
          <cell r="E51" t="str">
            <v>TL</v>
          </cell>
          <cell r="F51" t="str">
            <v>Domestic</v>
          </cell>
          <cell r="G51" t="str">
            <v>MS</v>
          </cell>
          <cell r="I51">
            <v>23000</v>
          </cell>
        </row>
        <row r="52">
          <cell r="G52" t="str">
            <v>HT</v>
          </cell>
          <cell r="I52">
            <v>26500</v>
          </cell>
        </row>
      </sheetData>
      <sheetData sheetId="1" refreshError="1"/>
      <sheetData sheetId="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_13 Ex_works Rate_ Dom"/>
      <sheetName val="Part A General"/>
    </sheetNames>
    <sheetDataSet>
      <sheetData sheetId="0"/>
      <sheetData sheetId="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ummary"/>
      <sheetName val="Sec-A"/>
      <sheetName val="Form-A"/>
      <sheetName val="Sec-B"/>
      <sheetName val="Form-B"/>
      <sheetName val="Sec-C"/>
      <sheetName val="Form-C1"/>
      <sheetName val="Form-C2 "/>
      <sheetName val="Form-C3"/>
      <sheetName val="Form-C4"/>
      <sheetName val="Form-C5"/>
      <sheetName val="Form-C6"/>
      <sheetName val="Sec-D"/>
      <sheetName val="Form-D1"/>
      <sheetName val="Form-D2"/>
      <sheetName val="Form-D3"/>
      <sheetName val="Form-D4"/>
      <sheetName val="Form-D5"/>
      <sheetName val="Sec-E"/>
      <sheetName val="Form-E1"/>
      <sheetName val="Form-E2"/>
      <sheetName val="Form-E3"/>
      <sheetName val="Form E4"/>
      <sheetName val="Form-E5"/>
      <sheetName val="Form-E6"/>
      <sheetName val="Form-E7"/>
      <sheetName val="Form-E8"/>
      <sheetName val="Form-E9"/>
      <sheetName val="Form-E10."/>
      <sheetName val="Form-E11"/>
      <sheetName val="Sec-F"/>
      <sheetName val="Form-F1"/>
      <sheetName val="Form-F2"/>
      <sheetName val="Form-F3"/>
      <sheetName val="Form-F4"/>
      <sheetName val="A 3.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EDWise"/>
      <sheetName val="Instructions"/>
    </sheetNames>
    <sheetDataSet>
      <sheetData sheetId="0"/>
      <sheetData sheetId="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3x25 KVA DTC"/>
      <sheetName val="LT-HT  OH"/>
      <sheetName val="11 kv (3)"/>
      <sheetName val="Exist 11 KV VR PKD"/>
      <sheetName val="11 kv karanji GT Karanji"/>
      <sheetName val="Estimate Preperation"/>
      <sheetName val="C.L"/>
      <sheetName val="CL"/>
      <sheetName val="Master"/>
      <sheetName val="LT-HT  OH (2)"/>
      <sheetName val="Estimate Report"/>
      <sheetName val="Shakara Estmate Abstract 63"/>
      <sheetName val="Estmate Abstract 100"/>
      <sheetName val="Estmate Abstract 25"/>
      <sheetName val="Dharna cost 11 KV Line"/>
      <sheetName val="Estimate for LT Line"/>
      <sheetName val="Estimate DTC 100"/>
      <sheetName val="Dharna Mat cost DTC 25"/>
      <sheetName val="Sketch (2)"/>
      <sheetName val="lt ab caBLE (2)"/>
      <sheetName val="dismental sheet"/>
      <sheetName val="salvage vale"/>
      <sheetName val="Labour Charges (2)"/>
      <sheetName val="Estimate 1x25, 3x25 S.P. DTC"/>
      <sheetName val="Labour Charges"/>
      <sheetName val="load calculation sheet for layo"/>
      <sheetName val="Sheet1"/>
      <sheetName val="Sheet2"/>
      <sheetName val="Sheet3"/>
      <sheetName val="Sheet4"/>
      <sheetName val="Estmate Abstract 25 (2)"/>
      <sheetName val="Dharna cost 11 KV Line (2)"/>
      <sheetName val="Dharna Mat cost DTC 25 (2)"/>
    </sheetNames>
    <sheetDataSet>
      <sheetData sheetId="0"/>
      <sheetData sheetId="1"/>
      <sheetData sheetId="2"/>
      <sheetData sheetId="3"/>
      <sheetData sheetId="4"/>
      <sheetData sheetId="5"/>
      <sheetData sheetId="6"/>
      <sheetData sheetId="7"/>
      <sheetData sheetId="8">
        <row r="6">
          <cell r="C6" t="str">
            <v>An Estimate For Power Supply 01 No        Kw (       KVA) 3 ph LT  Strret Light Connection In r/o NHAI PIU Chandrapur Adni Sy.No Nh44   AT. Adni Tq.Kelapur Dist. Yavatmal under  Umari dc P'kawada  Sdn  1.3% DDF Scheme.</v>
          </cell>
        </row>
        <row r="8">
          <cell r="B8" t="str">
            <v>Erection of 11 KV Line on PSC Pole 8 Mtr.</v>
          </cell>
          <cell r="E8">
            <v>0</v>
          </cell>
          <cell r="H8">
            <v>0</v>
          </cell>
        </row>
        <row r="9">
          <cell r="B9" t="str">
            <v>Erection of 11 KV Line on PSC Pole 9 Mtr.</v>
          </cell>
          <cell r="E9">
            <v>0</v>
          </cell>
          <cell r="H9">
            <v>0</v>
          </cell>
          <cell r="K9">
            <v>0</v>
          </cell>
        </row>
        <row r="10">
          <cell r="B10" t="str">
            <v>Erection of 11 KV Line on RSJ Pole 9 Mtr.</v>
          </cell>
          <cell r="E10">
            <v>0.04</v>
          </cell>
          <cell r="K10">
            <v>1</v>
          </cell>
        </row>
        <row r="11">
          <cell r="B11" t="str">
            <v>Erection of 11 KV Line on RSJ Pole 10 Mtr.</v>
          </cell>
          <cell r="E11">
            <v>0</v>
          </cell>
          <cell r="K11">
            <v>0</v>
          </cell>
        </row>
        <row r="12">
          <cell r="E12">
            <v>0</v>
          </cell>
          <cell r="K12">
            <v>1</v>
          </cell>
        </row>
        <row r="13">
          <cell r="K13">
            <v>0</v>
          </cell>
        </row>
        <row r="15">
          <cell r="B15" t="str">
            <v>Erection of 11/0.4 KV 200 KVA DTC</v>
          </cell>
          <cell r="E15">
            <v>0</v>
          </cell>
          <cell r="G15" t="str">
            <v>Erection of 11/0.4 KV 100 KVA DTC</v>
          </cell>
          <cell r="K15">
            <v>0</v>
          </cell>
        </row>
        <row r="16">
          <cell r="B16" t="str">
            <v>Erection of 11/0.4 KV 63 KVA DTC</v>
          </cell>
          <cell r="E16">
            <v>1</v>
          </cell>
          <cell r="G16" t="str">
            <v>Erection of 11/0.4 KV 25 KVA DTC</v>
          </cell>
          <cell r="K16">
            <v>0</v>
          </cell>
        </row>
      </sheetData>
      <sheetData sheetId="9"/>
      <sheetData sheetId="10">
        <row r="11">
          <cell r="D11" t="str">
            <v>Erection of 11 KV Line on RSJ Pole 9 Mtr.</v>
          </cell>
          <cell r="I11" t="str">
            <v>KM</v>
          </cell>
        </row>
        <row r="12">
          <cell r="D12" t="str">
            <v>Erection of 11/0.4 KV 63 KVA DTC</v>
          </cell>
          <cell r="H12">
            <v>1</v>
          </cell>
          <cell r="I12" t="str">
            <v>No</v>
          </cell>
        </row>
        <row r="13">
          <cell r="D13" t="str">
            <v xml:space="preserve"> </v>
          </cell>
          <cell r="H13">
            <v>0</v>
          </cell>
          <cell r="I13" t="str">
            <v/>
          </cell>
        </row>
        <row r="14">
          <cell r="D14" t="str">
            <v xml:space="preserve"> </v>
          </cell>
          <cell r="H14">
            <v>0</v>
          </cell>
          <cell r="I14" t="str">
            <v/>
          </cell>
        </row>
        <row r="15">
          <cell r="D15" t="str">
            <v xml:space="preserve"> </v>
          </cell>
          <cell r="H15">
            <v>0</v>
          </cell>
          <cell r="I15" t="str">
            <v/>
          </cell>
        </row>
        <row r="16">
          <cell r="D16" t="str">
            <v xml:space="preserve"> </v>
          </cell>
          <cell r="H16">
            <v>0</v>
          </cell>
          <cell r="I16" t="str">
            <v/>
          </cell>
        </row>
      </sheetData>
      <sheetData sheetId="11"/>
      <sheetData sheetId="12"/>
      <sheetData sheetId="13"/>
      <sheetData sheetId="14">
        <row r="7">
          <cell r="D7">
            <v>0.04</v>
          </cell>
        </row>
        <row r="39">
          <cell r="G39">
            <v>35853</v>
          </cell>
        </row>
      </sheetData>
      <sheetData sheetId="15">
        <row r="38">
          <cell r="G38">
            <v>0</v>
          </cell>
        </row>
      </sheetData>
      <sheetData sheetId="16"/>
      <sheetData sheetId="17"/>
      <sheetData sheetId="18"/>
      <sheetData sheetId="19"/>
      <sheetData sheetId="20">
        <row r="27">
          <cell r="G27">
            <v>0</v>
          </cell>
        </row>
      </sheetData>
      <sheetData sheetId="21">
        <row r="28">
          <cell r="G28">
            <v>0</v>
          </cell>
        </row>
      </sheetData>
      <sheetData sheetId="22"/>
      <sheetData sheetId="23">
        <row r="41">
          <cell r="G41">
            <v>0</v>
          </cell>
        </row>
      </sheetData>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R27"/>
  <sheetViews>
    <sheetView tabSelected="1" zoomScale="80" zoomScaleNormal="80" zoomScaleSheetLayoutView="65" workbookViewId="0">
      <pane xSplit="3" ySplit="3" topLeftCell="D5" activePane="bottomRight" state="frozen"/>
      <selection pane="topRight" activeCell="D1" sqref="D1"/>
      <selection pane="bottomLeft" activeCell="A4" sqref="A4"/>
      <selection pane="bottomRight" activeCell="M4" sqref="M4"/>
    </sheetView>
  </sheetViews>
  <sheetFormatPr defaultColWidth="8.83203125" defaultRowHeight="18.75" x14ac:dyDescent="0.2"/>
  <cols>
    <col min="1" max="1" width="6.6640625" style="285" bestFit="1" customWidth="1"/>
    <col min="2" max="2" width="20.6640625" style="285" customWidth="1"/>
    <col min="3" max="3" width="13.1640625" style="292" bestFit="1" customWidth="1"/>
    <col min="4" max="4" width="13.33203125" style="285" bestFit="1" customWidth="1"/>
    <col min="5" max="5" width="48" style="285" customWidth="1"/>
    <col min="6" max="6" width="15.83203125" style="292" customWidth="1"/>
    <col min="7" max="7" width="20" style="292" customWidth="1"/>
    <col min="8" max="8" width="25.6640625" style="292" customWidth="1"/>
    <col min="9" max="9" width="26.6640625" style="292" customWidth="1"/>
    <col min="10" max="10" width="17.33203125" style="292" customWidth="1"/>
    <col min="11" max="11" width="14" style="292" bestFit="1" customWidth="1"/>
    <col min="12" max="12" width="14.1640625" style="292" bestFit="1" customWidth="1"/>
    <col min="13" max="13" width="19.83203125" style="292" bestFit="1" customWidth="1"/>
    <col min="14" max="14" width="21.1640625" style="346" customWidth="1"/>
    <col min="15" max="15" width="14.1640625" style="285" bestFit="1" customWidth="1"/>
    <col min="16" max="16" width="14.5" style="285" bestFit="1" customWidth="1"/>
    <col min="17" max="17" width="13.6640625" style="285" bestFit="1" customWidth="1"/>
    <col min="18" max="16384" width="8.83203125" style="285"/>
  </cols>
  <sheetData>
    <row r="1" spans="1:18" x14ac:dyDescent="0.2">
      <c r="A1" s="356" t="s">
        <v>496</v>
      </c>
      <c r="B1" s="357"/>
      <c r="C1" s="357"/>
      <c r="D1" s="357"/>
      <c r="E1" s="357"/>
      <c r="F1" s="357"/>
      <c r="G1" s="357"/>
      <c r="H1" s="357"/>
      <c r="I1" s="357"/>
      <c r="J1" s="357"/>
      <c r="K1" s="357"/>
      <c r="L1" s="358"/>
      <c r="M1" s="358"/>
      <c r="N1" s="359"/>
    </row>
    <row r="2" spans="1:18" x14ac:dyDescent="0.2">
      <c r="A2" s="360" t="s">
        <v>497</v>
      </c>
      <c r="B2" s="361"/>
      <c r="C2" s="361"/>
      <c r="D2" s="361"/>
      <c r="E2" s="361"/>
      <c r="F2" s="361"/>
      <c r="G2" s="361"/>
      <c r="H2" s="361"/>
      <c r="I2" s="361"/>
      <c r="J2" s="361"/>
      <c r="K2" s="361"/>
      <c r="L2" s="362" t="s">
        <v>2</v>
      </c>
      <c r="M2" s="362"/>
      <c r="N2" s="362"/>
    </row>
    <row r="3" spans="1:18" s="292" customFormat="1" ht="150" x14ac:dyDescent="0.2">
      <c r="A3" s="286" t="s">
        <v>3</v>
      </c>
      <c r="B3" s="287" t="s">
        <v>254</v>
      </c>
      <c r="C3" s="287" t="s">
        <v>5</v>
      </c>
      <c r="D3" s="287" t="s">
        <v>504</v>
      </c>
      <c r="E3" s="288" t="s">
        <v>7</v>
      </c>
      <c r="F3" s="288" t="s">
        <v>88</v>
      </c>
      <c r="G3" s="288" t="s">
        <v>76</v>
      </c>
      <c r="H3" s="288" t="s">
        <v>77</v>
      </c>
      <c r="I3" s="289" t="s">
        <v>153</v>
      </c>
      <c r="J3" s="289" t="s">
        <v>152</v>
      </c>
      <c r="K3" s="289" t="s">
        <v>78</v>
      </c>
      <c r="L3" s="290" t="s">
        <v>13</v>
      </c>
      <c r="M3" s="290" t="s">
        <v>85</v>
      </c>
      <c r="N3" s="290" t="s">
        <v>52</v>
      </c>
      <c r="O3" s="291" t="s">
        <v>80</v>
      </c>
      <c r="P3" s="291" t="s">
        <v>76</v>
      </c>
    </row>
    <row r="4" spans="1:18" s="292" customFormat="1" ht="75" x14ac:dyDescent="0.2">
      <c r="A4" s="293">
        <v>1</v>
      </c>
      <c r="B4" s="294" t="s">
        <v>83</v>
      </c>
      <c r="C4" s="295">
        <v>1</v>
      </c>
      <c r="D4" s="296" t="s">
        <v>505</v>
      </c>
      <c r="E4" s="297" t="s">
        <v>498</v>
      </c>
      <c r="F4" s="298">
        <f>O4+O4*18%</f>
        <v>234446.54180000001</v>
      </c>
      <c r="G4" s="299">
        <f>P4</f>
        <v>29802.5265</v>
      </c>
      <c r="H4" s="298">
        <f>F4+G4</f>
        <v>264249.06829999998</v>
      </c>
      <c r="I4" s="300">
        <v>0</v>
      </c>
      <c r="J4" s="300">
        <v>0</v>
      </c>
      <c r="K4" s="298">
        <v>64075.43</v>
      </c>
      <c r="L4" s="298">
        <f>K4*18%</f>
        <v>11533.5774</v>
      </c>
      <c r="M4" s="298">
        <v>11341.35</v>
      </c>
      <c r="N4" s="301">
        <f>+H4+M4</f>
        <v>275590.41829999996</v>
      </c>
      <c r="O4" s="302">
        <v>198683.51</v>
      </c>
      <c r="P4" s="302">
        <f>O4*15%</f>
        <v>29802.5265</v>
      </c>
      <c r="Q4" s="303">
        <v>275590.42</v>
      </c>
      <c r="R4" s="304"/>
    </row>
    <row r="5" spans="1:18" ht="75" x14ac:dyDescent="0.2">
      <c r="A5" s="305">
        <f>1+A4</f>
        <v>2</v>
      </c>
      <c r="B5" s="294" t="s">
        <v>81</v>
      </c>
      <c r="C5" s="306">
        <v>1</v>
      </c>
      <c r="D5" s="296" t="s">
        <v>505</v>
      </c>
      <c r="E5" s="297" t="s">
        <v>82</v>
      </c>
      <c r="F5" s="298">
        <f t="shared" ref="F5:F12" si="0">O5+O5*18%</f>
        <v>193878.1654</v>
      </c>
      <c r="G5" s="298">
        <f>P5</f>
        <v>24645.53</v>
      </c>
      <c r="H5" s="298">
        <f t="shared" ref="H5:H12" si="1">F5+G5</f>
        <v>218523.6954</v>
      </c>
      <c r="I5" s="300">
        <v>0</v>
      </c>
      <c r="J5" s="300">
        <v>0</v>
      </c>
      <c r="K5" s="298">
        <v>52987.89</v>
      </c>
      <c r="L5" s="298">
        <f t="shared" ref="L5:L9" si="2">K5*18%</f>
        <v>9537.8202000000001</v>
      </c>
      <c r="M5" s="298">
        <v>9378.86</v>
      </c>
      <c r="N5" s="307">
        <f>L5+K5+H5+M5</f>
        <v>290428.26559999998</v>
      </c>
      <c r="O5" s="308">
        <v>164303.53</v>
      </c>
      <c r="P5" s="309">
        <v>24645.53</v>
      </c>
      <c r="Q5" s="310">
        <v>290428.59999999998</v>
      </c>
    </row>
    <row r="6" spans="1:18" ht="75" x14ac:dyDescent="0.2">
      <c r="A6" s="305">
        <v>3</v>
      </c>
      <c r="B6" s="294" t="s">
        <v>84</v>
      </c>
      <c r="C6" s="306">
        <v>1</v>
      </c>
      <c r="D6" s="296" t="s">
        <v>505</v>
      </c>
      <c r="E6" s="297" t="s">
        <v>86</v>
      </c>
      <c r="F6" s="298">
        <f t="shared" si="0"/>
        <v>248757.07439999998</v>
      </c>
      <c r="G6" s="298">
        <f>P6</f>
        <v>31621.661999999997</v>
      </c>
      <c r="H6" s="298">
        <f t="shared" si="1"/>
        <v>280378.73639999999</v>
      </c>
      <c r="I6" s="300">
        <v>0</v>
      </c>
      <c r="J6" s="300">
        <v>0</v>
      </c>
      <c r="K6" s="298">
        <v>67986.570000000007</v>
      </c>
      <c r="L6" s="298">
        <f t="shared" si="2"/>
        <v>12237.582600000002</v>
      </c>
      <c r="M6" s="298">
        <v>12033.62</v>
      </c>
      <c r="N6" s="307">
        <f>L6+K6+H6+M6</f>
        <v>372636.50899999996</v>
      </c>
      <c r="O6" s="308">
        <v>210811.08</v>
      </c>
      <c r="P6" s="302">
        <f>O6*15%</f>
        <v>31621.661999999997</v>
      </c>
      <c r="Q6" s="310">
        <v>372636.52</v>
      </c>
    </row>
    <row r="7" spans="1:18" ht="93.75" x14ac:dyDescent="0.2">
      <c r="A7" s="311">
        <v>4</v>
      </c>
      <c r="B7" s="312" t="s">
        <v>87</v>
      </c>
      <c r="C7" s="313">
        <v>1</v>
      </c>
      <c r="D7" s="296" t="s">
        <v>505</v>
      </c>
      <c r="E7" s="297" t="s">
        <v>499</v>
      </c>
      <c r="F7" s="298">
        <f t="shared" si="0"/>
        <v>373327.51500000001</v>
      </c>
      <c r="G7" s="298">
        <f t="shared" ref="G7:G12" si="3">P7+P7*18%</f>
        <v>55999.127249999998</v>
      </c>
      <c r="H7" s="298">
        <f t="shared" si="1"/>
        <v>429326.64225000003</v>
      </c>
      <c r="I7" s="298">
        <f>'km 79 Kawalgat asthi interchang'!F8+'km 79 Kawalgat asthi interchang'!F10+'km 79 Kawalgat asthi interchang'!F12+'km 79 Kawalgat asthi interchang'!F13+'km 79 Kawalgat asthi interchang'!F14+'km 79 Kawalgat asthi interchang'!F16+'km 79 Kawalgat asthi interchang'!F18+'km 79 Kawalgat asthi interchang'!F19</f>
        <v>66222.353231100002</v>
      </c>
      <c r="J7" s="298">
        <f>I7*1.18</f>
        <v>78142.376812697999</v>
      </c>
      <c r="K7" s="298">
        <f>((H7+J7)*15%)/1.18</f>
        <v>64508.773609664997</v>
      </c>
      <c r="L7" s="314">
        <f t="shared" si="2"/>
        <v>11611.5792497397</v>
      </c>
      <c r="M7" s="300">
        <v>0</v>
      </c>
      <c r="N7" s="307">
        <f t="shared" ref="N7:N10" si="4">L7+K7+H7+M7+J7</f>
        <v>583589.37192210276</v>
      </c>
      <c r="O7" s="315">
        <v>316379.25</v>
      </c>
      <c r="P7" s="302">
        <f>O7*15%</f>
        <v>47456.887499999997</v>
      </c>
      <c r="Q7" s="308"/>
    </row>
    <row r="8" spans="1:18" ht="56.25" x14ac:dyDescent="0.2">
      <c r="A8" s="316">
        <f>A7+1</f>
        <v>5</v>
      </c>
      <c r="B8" s="317" t="s">
        <v>154</v>
      </c>
      <c r="C8" s="316">
        <v>1</v>
      </c>
      <c r="D8" s="296" t="s">
        <v>505</v>
      </c>
      <c r="E8" s="297" t="s">
        <v>252</v>
      </c>
      <c r="F8" s="298">
        <f t="shared" si="0"/>
        <v>406494.66</v>
      </c>
      <c r="G8" s="298">
        <f t="shared" si="3"/>
        <v>60974.198999999993</v>
      </c>
      <c r="H8" s="298">
        <f t="shared" si="1"/>
        <v>467468.85899999994</v>
      </c>
      <c r="I8" s="300">
        <v>0</v>
      </c>
      <c r="J8" s="318">
        <v>0</v>
      </c>
      <c r="K8" s="319">
        <f>(O8+P8)*1.3%</f>
        <v>5150.0806499999999</v>
      </c>
      <c r="L8" s="320">
        <f t="shared" si="2"/>
        <v>927.01451699999996</v>
      </c>
      <c r="M8" s="300">
        <v>0</v>
      </c>
      <c r="N8" s="307">
        <f>L8+K8+H8+M8+J8</f>
        <v>473545.95416699996</v>
      </c>
      <c r="O8" s="321">
        <f>'Wadner Bridge'!F23</f>
        <v>344487</v>
      </c>
      <c r="P8" s="321">
        <f>'Wadner Bridge'!F24</f>
        <v>51673.049999999996</v>
      </c>
      <c r="Q8" s="308"/>
    </row>
    <row r="9" spans="1:18" ht="56.25" x14ac:dyDescent="0.2">
      <c r="A9" s="316">
        <f>A8+1</f>
        <v>6</v>
      </c>
      <c r="B9" s="317" t="s">
        <v>253</v>
      </c>
      <c r="C9" s="316">
        <v>1</v>
      </c>
      <c r="D9" s="296" t="s">
        <v>505</v>
      </c>
      <c r="E9" s="297" t="s">
        <v>255</v>
      </c>
      <c r="F9" s="298">
        <f t="shared" si="0"/>
        <v>361975.62</v>
      </c>
      <c r="G9" s="298">
        <f t="shared" si="3"/>
        <v>54296.342999999993</v>
      </c>
      <c r="H9" s="298">
        <f t="shared" si="1"/>
        <v>416271.96299999999</v>
      </c>
      <c r="I9" s="300">
        <v>0</v>
      </c>
      <c r="J9" s="318">
        <v>0</v>
      </c>
      <c r="K9" s="319">
        <f>(O9+P9)*1.3%</f>
        <v>4586.0470500000001</v>
      </c>
      <c r="L9" s="320">
        <f t="shared" si="2"/>
        <v>825.48846900000001</v>
      </c>
      <c r="M9" s="300">
        <v>0</v>
      </c>
      <c r="N9" s="307">
        <f>L9+K9+H9+M9+J9</f>
        <v>421683.49851900002</v>
      </c>
      <c r="O9" s="321">
        <f>'Pipri Estimate'!F8</f>
        <v>306759</v>
      </c>
      <c r="P9" s="321">
        <f>'Pipri Estimate'!F9</f>
        <v>46013.85</v>
      </c>
      <c r="Q9" s="308"/>
    </row>
    <row r="10" spans="1:18" ht="56.25" x14ac:dyDescent="0.2">
      <c r="A10" s="316">
        <f>A9+1</f>
        <v>7</v>
      </c>
      <c r="B10" s="317" t="s">
        <v>271</v>
      </c>
      <c r="C10" s="316">
        <v>1</v>
      </c>
      <c r="D10" s="296" t="s">
        <v>505</v>
      </c>
      <c r="E10" s="297" t="s">
        <v>255</v>
      </c>
      <c r="F10" s="298">
        <f t="shared" si="0"/>
        <v>361975.62</v>
      </c>
      <c r="G10" s="298">
        <f t="shared" si="3"/>
        <v>54296.342999999993</v>
      </c>
      <c r="H10" s="298">
        <f t="shared" si="1"/>
        <v>416271.96299999999</v>
      </c>
      <c r="I10" s="300">
        <v>0</v>
      </c>
      <c r="J10" s="318">
        <v>0</v>
      </c>
      <c r="K10" s="319">
        <f>(O10+P10)*1.3%</f>
        <v>4586.0470500000001</v>
      </c>
      <c r="L10" s="320">
        <f t="shared" ref="L10" si="5">K10*18%</f>
        <v>825.48846900000001</v>
      </c>
      <c r="M10" s="300">
        <v>0</v>
      </c>
      <c r="N10" s="307">
        <f t="shared" si="4"/>
        <v>421683.49851900002</v>
      </c>
      <c r="O10" s="321">
        <f>'Estimate Pohana'!F20</f>
        <v>306759</v>
      </c>
      <c r="P10" s="321">
        <f>'Estimate Pohana'!F21</f>
        <v>46013.85</v>
      </c>
      <c r="Q10" s="308"/>
    </row>
    <row r="11" spans="1:18" ht="56.25" x14ac:dyDescent="0.2">
      <c r="A11" s="316">
        <f>A10+1</f>
        <v>8</v>
      </c>
      <c r="B11" s="322" t="s">
        <v>290</v>
      </c>
      <c r="C11" s="316">
        <v>1</v>
      </c>
      <c r="D11" s="296" t="s">
        <v>674</v>
      </c>
      <c r="E11" s="297" t="s">
        <v>291</v>
      </c>
      <c r="F11" s="298">
        <f t="shared" si="0"/>
        <v>311147.12</v>
      </c>
      <c r="G11" s="298">
        <f t="shared" si="3"/>
        <v>46672.067999999999</v>
      </c>
      <c r="H11" s="298">
        <f t="shared" si="1"/>
        <v>357819.18799999997</v>
      </c>
      <c r="I11" s="300">
        <v>0</v>
      </c>
      <c r="J11" s="318">
        <v>0</v>
      </c>
      <c r="K11" s="319">
        <f t="shared" ref="K11:K20" si="6">(H11)*1.3%</f>
        <v>4651.6494439999997</v>
      </c>
      <c r="L11" s="320">
        <f t="shared" ref="L11" si="7">K11*18%</f>
        <v>837.29689991999987</v>
      </c>
      <c r="M11" s="300">
        <v>0</v>
      </c>
      <c r="N11" s="307">
        <f>L11+K11+H11+M11+J11</f>
        <v>363308.13434391998</v>
      </c>
      <c r="O11" s="321">
        <f>'Wadki Estimate'!E5</f>
        <v>263684</v>
      </c>
      <c r="P11" s="321">
        <f>'Wadki Estimate'!E6</f>
        <v>39552.6</v>
      </c>
      <c r="Q11" s="308"/>
    </row>
    <row r="12" spans="1:18" ht="56.25" x14ac:dyDescent="0.2">
      <c r="A12" s="316">
        <f>A11+1</f>
        <v>9</v>
      </c>
      <c r="B12" s="323" t="s">
        <v>337</v>
      </c>
      <c r="C12" s="316">
        <v>1</v>
      </c>
      <c r="D12" s="296" t="s">
        <v>674</v>
      </c>
      <c r="E12" s="297" t="s">
        <v>338</v>
      </c>
      <c r="F12" s="298">
        <f t="shared" si="0"/>
        <v>308338.71999999997</v>
      </c>
      <c r="G12" s="298">
        <f t="shared" si="3"/>
        <v>46250.807999999997</v>
      </c>
      <c r="H12" s="298">
        <f t="shared" si="1"/>
        <v>354589.52799999999</v>
      </c>
      <c r="I12" s="300">
        <v>0</v>
      </c>
      <c r="J12" s="318">
        <v>0</v>
      </c>
      <c r="K12" s="319">
        <f t="shared" si="6"/>
        <v>4609.6638640000001</v>
      </c>
      <c r="L12" s="320">
        <f t="shared" ref="L12" si="8">K12*18%</f>
        <v>829.73949551999999</v>
      </c>
      <c r="M12" s="300">
        <v>0</v>
      </c>
      <c r="N12" s="307">
        <f>L12+K12+H12+M12+J12</f>
        <v>360028.93135952001</v>
      </c>
      <c r="O12" s="321">
        <f>'Bori Estimate'!E4</f>
        <v>261304</v>
      </c>
      <c r="P12" s="321">
        <f>'Bori Estimate'!E5</f>
        <v>39195.599999999999</v>
      </c>
      <c r="Q12" s="308"/>
    </row>
    <row r="13" spans="1:18" x14ac:dyDescent="0.2">
      <c r="A13" s="316"/>
      <c r="B13" s="323"/>
      <c r="C13" s="316"/>
      <c r="D13" s="324"/>
      <c r="E13" s="325" t="s">
        <v>681</v>
      </c>
      <c r="F13" s="326">
        <f t="shared" ref="F13:L13" si="9">SUM(F4:F12)</f>
        <v>2800341.0366000002</v>
      </c>
      <c r="G13" s="326">
        <f t="shared" si="9"/>
        <v>404558.60674999998</v>
      </c>
      <c r="H13" s="326">
        <f t="shared" si="9"/>
        <v>3204899.64335</v>
      </c>
      <c r="I13" s="326">
        <f t="shared" si="9"/>
        <v>66222.353231100002</v>
      </c>
      <c r="J13" s="326">
        <f t="shared" si="9"/>
        <v>78142.376812697999</v>
      </c>
      <c r="K13" s="326">
        <f t="shared" si="9"/>
        <v>273142.15166766499</v>
      </c>
      <c r="L13" s="326">
        <f t="shared" si="9"/>
        <v>49165.587300179715</v>
      </c>
      <c r="M13" s="327"/>
      <c r="N13" s="326">
        <f>SUM(N4:N12)</f>
        <v>3562494.5817305427</v>
      </c>
      <c r="O13" s="321"/>
      <c r="P13" s="321"/>
      <c r="Q13" s="308"/>
    </row>
    <row r="14" spans="1:18" ht="56.25" x14ac:dyDescent="0.2">
      <c r="A14" s="316">
        <f>A12+1</f>
        <v>10</v>
      </c>
      <c r="B14" s="323" t="s">
        <v>354</v>
      </c>
      <c r="C14" s="316">
        <v>1</v>
      </c>
      <c r="D14" s="328" t="s">
        <v>618</v>
      </c>
      <c r="E14" s="297" t="s">
        <v>476</v>
      </c>
      <c r="F14" s="298">
        <f t="shared" ref="F14" si="10">O14+O14*18%</f>
        <v>251244.41999999998</v>
      </c>
      <c r="G14" s="298">
        <f t="shared" ref="G14" si="11">P14+P14*18%</f>
        <v>37686.663</v>
      </c>
      <c r="H14" s="298">
        <f t="shared" ref="H14" si="12">F14+G14</f>
        <v>288931.08299999998</v>
      </c>
      <c r="I14" s="300">
        <v>0</v>
      </c>
      <c r="J14" s="318">
        <v>0</v>
      </c>
      <c r="K14" s="319">
        <f t="shared" si="6"/>
        <v>3756.1040790000002</v>
      </c>
      <c r="L14" s="320">
        <f t="shared" ref="L14" si="13">K14*18%</f>
        <v>676.09873421999998</v>
      </c>
      <c r="M14" s="300">
        <v>0</v>
      </c>
      <c r="N14" s="307">
        <f t="shared" ref="N14" si="14">L14+K14+H14+M14+J14</f>
        <v>293363.28581321996</v>
      </c>
      <c r="O14" s="329">
        <f>'Khatara Estmate Abstract 25'!$I$14</f>
        <v>212919</v>
      </c>
      <c r="P14" s="329">
        <f>'Khatara Estmate Abstract 25'!$I$15</f>
        <v>31937.85</v>
      </c>
      <c r="Q14" s="308"/>
    </row>
    <row r="15" spans="1:18" ht="56.25" x14ac:dyDescent="0.2">
      <c r="A15" s="316">
        <f t="shared" ref="A15:A23" si="15">A14+1</f>
        <v>11</v>
      </c>
      <c r="B15" s="323" t="s">
        <v>355</v>
      </c>
      <c r="C15" s="316">
        <v>1</v>
      </c>
      <c r="D15" s="328" t="s">
        <v>618</v>
      </c>
      <c r="E15" s="297" t="s">
        <v>403</v>
      </c>
      <c r="F15" s="298">
        <f t="shared" ref="F15" si="16">O15+O15*18%</f>
        <v>308338.71999999997</v>
      </c>
      <c r="G15" s="298">
        <f t="shared" ref="G15" si="17">P15+P15*18%</f>
        <v>46250.807999999997</v>
      </c>
      <c r="H15" s="298">
        <f t="shared" ref="H15" si="18">F15+G15</f>
        <v>354589.52799999999</v>
      </c>
      <c r="I15" s="300">
        <v>0</v>
      </c>
      <c r="J15" s="330">
        <v>0</v>
      </c>
      <c r="K15" s="331">
        <f t="shared" si="6"/>
        <v>4609.6638640000001</v>
      </c>
      <c r="L15" s="332">
        <f t="shared" ref="L15" si="19">K15*18%</f>
        <v>829.73949551999999</v>
      </c>
      <c r="M15" s="298">
        <v>0</v>
      </c>
      <c r="N15" s="307">
        <f>L15+K15+H15+M15+J15</f>
        <v>360028.93135952001</v>
      </c>
      <c r="O15" s="329">
        <f>'Estmate Adni 63'!I11</f>
        <v>261304</v>
      </c>
      <c r="P15" s="329">
        <f>'Estmate Adni 63'!I12</f>
        <v>39195.599999999999</v>
      </c>
      <c r="Q15" s="308"/>
    </row>
    <row r="16" spans="1:18" ht="56.25" x14ac:dyDescent="0.2">
      <c r="A16" s="316">
        <f t="shared" si="15"/>
        <v>12</v>
      </c>
      <c r="B16" s="323" t="s">
        <v>356</v>
      </c>
      <c r="C16" s="316">
        <v>1</v>
      </c>
      <c r="D16" s="328" t="s">
        <v>618</v>
      </c>
      <c r="E16" s="297" t="s">
        <v>477</v>
      </c>
      <c r="F16" s="298">
        <f t="shared" ref="F16" si="20">O16+O16*18%</f>
        <v>334144.61200000002</v>
      </c>
      <c r="G16" s="298">
        <f t="shared" ref="G16" si="21">P16+P16*18%</f>
        <v>50121.691800000001</v>
      </c>
      <c r="H16" s="298">
        <f t="shared" ref="H16" si="22">F16+G16</f>
        <v>384266.30379999999</v>
      </c>
      <c r="I16" s="300">
        <v>0</v>
      </c>
      <c r="J16" s="330">
        <v>0</v>
      </c>
      <c r="K16" s="331">
        <f t="shared" si="6"/>
        <v>4995.4619494000008</v>
      </c>
      <c r="L16" s="332">
        <f t="shared" ref="L16" si="23">K16*18%</f>
        <v>899.18315089200007</v>
      </c>
      <c r="M16" s="298">
        <v>0</v>
      </c>
      <c r="N16" s="307">
        <f>L16+K16+H16+M16+J16</f>
        <v>390160.94890029199</v>
      </c>
      <c r="O16" s="329">
        <f>'Karanji Estmate Abstract 100'!I14</f>
        <v>283173.40000000002</v>
      </c>
      <c r="P16" s="329">
        <f>'Karanji Estmate Abstract 100'!I15</f>
        <v>42476.01</v>
      </c>
      <c r="Q16" s="308"/>
    </row>
    <row r="17" spans="1:17" ht="56.25" x14ac:dyDescent="0.2">
      <c r="A17" s="316">
        <f t="shared" si="15"/>
        <v>13</v>
      </c>
      <c r="B17" s="323" t="s">
        <v>357</v>
      </c>
      <c r="C17" s="316">
        <v>1</v>
      </c>
      <c r="D17" s="328" t="s">
        <v>618</v>
      </c>
      <c r="E17" s="297" t="s">
        <v>476</v>
      </c>
      <c r="F17" s="298">
        <f t="shared" ref="F17" si="24">O17+O17*18%</f>
        <v>251244.41999999998</v>
      </c>
      <c r="G17" s="298">
        <f t="shared" ref="G17" si="25">P17+P17*18%</f>
        <v>37686.663</v>
      </c>
      <c r="H17" s="298">
        <f t="shared" ref="H17" si="26">F17+G17</f>
        <v>288931.08299999998</v>
      </c>
      <c r="I17" s="300">
        <v>0</v>
      </c>
      <c r="J17" s="330">
        <v>0</v>
      </c>
      <c r="K17" s="331">
        <f t="shared" si="6"/>
        <v>3756.1040790000002</v>
      </c>
      <c r="L17" s="332">
        <f t="shared" ref="L17" si="27">K17*18%</f>
        <v>676.09873421999998</v>
      </c>
      <c r="M17" s="298">
        <v>0</v>
      </c>
      <c r="N17" s="307">
        <f>L17+K17+H17+M17+J17</f>
        <v>293363.28581321996</v>
      </c>
      <c r="O17" s="329">
        <f>'Dharna Estmate Abstract 25'!I15</f>
        <v>212919</v>
      </c>
      <c r="P17" s="329">
        <f>'Dharna Estmate Abstract 25'!I16</f>
        <v>31937.85</v>
      </c>
      <c r="Q17" s="308"/>
    </row>
    <row r="18" spans="1:17" ht="56.25" x14ac:dyDescent="0.2">
      <c r="A18" s="316">
        <f t="shared" si="15"/>
        <v>14</v>
      </c>
      <c r="B18" s="323" t="s">
        <v>358</v>
      </c>
      <c r="C18" s="316">
        <v>1</v>
      </c>
      <c r="D18" s="328" t="s">
        <v>618</v>
      </c>
      <c r="E18" s="297" t="s">
        <v>403</v>
      </c>
      <c r="F18" s="298">
        <f t="shared" ref="F18" si="28">O18+O18*18%</f>
        <v>308338.71999999997</v>
      </c>
      <c r="G18" s="298">
        <f t="shared" ref="G18" si="29">P18+P18*18%</f>
        <v>46250.807999999997</v>
      </c>
      <c r="H18" s="298">
        <f t="shared" ref="H18" si="30">F18+G18</f>
        <v>354589.52799999999</v>
      </c>
      <c r="I18" s="300">
        <v>0</v>
      </c>
      <c r="J18" s="330">
        <v>0</v>
      </c>
      <c r="K18" s="331">
        <f t="shared" si="6"/>
        <v>4609.6638640000001</v>
      </c>
      <c r="L18" s="332">
        <f t="shared" ref="L18" si="31">K18*18%</f>
        <v>829.73949551999999</v>
      </c>
      <c r="M18" s="298">
        <v>0</v>
      </c>
      <c r="N18" s="307">
        <f>L18+K18+H18+M18+J18</f>
        <v>360028.93135952001</v>
      </c>
      <c r="O18" s="329">
        <f>'Shakara Estmate Abstract 63'!I15</f>
        <v>261304</v>
      </c>
      <c r="P18" s="329">
        <f>'Shakara Estmate Abstract 63'!I16</f>
        <v>39195.599999999999</v>
      </c>
      <c r="Q18" s="308"/>
    </row>
    <row r="19" spans="1:17" ht="112.5" x14ac:dyDescent="0.2">
      <c r="A19" s="316">
        <f t="shared" si="15"/>
        <v>15</v>
      </c>
      <c r="B19" s="323" t="s">
        <v>359</v>
      </c>
      <c r="C19" s="316">
        <v>2</v>
      </c>
      <c r="D19" s="328" t="s">
        <v>618</v>
      </c>
      <c r="E19" s="333" t="s">
        <v>495</v>
      </c>
      <c r="F19" s="298">
        <f t="shared" ref="F19" si="32">O19+O19*18%</f>
        <v>615486.81999999995</v>
      </c>
      <c r="G19" s="298">
        <f t="shared" ref="G19" si="33">P19+P19*18%</f>
        <v>92323.022999999986</v>
      </c>
      <c r="H19" s="298">
        <f t="shared" ref="H19" si="34">F19+G19</f>
        <v>707809.84299999988</v>
      </c>
      <c r="I19" s="300">
        <v>0</v>
      </c>
      <c r="J19" s="330">
        <v>0</v>
      </c>
      <c r="K19" s="331">
        <f t="shared" si="6"/>
        <v>9201.5279589999991</v>
      </c>
      <c r="L19" s="332">
        <f t="shared" ref="L19" si="35">K19*18%</f>
        <v>1656.2750326199998</v>
      </c>
      <c r="M19" s="298">
        <v>0</v>
      </c>
      <c r="N19" s="307">
        <f t="shared" ref="N19" si="36">L19+K19+H19+M19+J19</f>
        <v>718667.64599161991</v>
      </c>
      <c r="O19" s="321">
        <f>Pimpiri!E8</f>
        <v>521599</v>
      </c>
      <c r="P19" s="321">
        <f>Pimpiri!E9</f>
        <v>78239.849999999991</v>
      </c>
      <c r="Q19" s="308"/>
    </row>
    <row r="20" spans="1:17" ht="93.75" x14ac:dyDescent="0.2">
      <c r="A20" s="316">
        <f t="shared" si="15"/>
        <v>16</v>
      </c>
      <c r="B20" s="323" t="s">
        <v>360</v>
      </c>
      <c r="C20" s="316">
        <v>1</v>
      </c>
      <c r="D20" s="328" t="s">
        <v>618</v>
      </c>
      <c r="E20" s="297" t="s">
        <v>362</v>
      </c>
      <c r="F20" s="298">
        <f t="shared" ref="F20:G23" si="37">O20+O20*18%</f>
        <v>389655.77679999999</v>
      </c>
      <c r="G20" s="298">
        <f t="shared" si="37"/>
        <v>58448.366520000003</v>
      </c>
      <c r="H20" s="298">
        <f>F20+G20</f>
        <v>448104.14331999997</v>
      </c>
      <c r="I20" s="334">
        <v>0</v>
      </c>
      <c r="J20" s="335">
        <v>0</v>
      </c>
      <c r="K20" s="331">
        <f t="shared" si="6"/>
        <v>5825.3538631600004</v>
      </c>
      <c r="L20" s="332">
        <f t="shared" ref="L20" si="38">K20*18%</f>
        <v>1048.5636953687999</v>
      </c>
      <c r="M20" s="334">
        <v>0</v>
      </c>
      <c r="N20" s="307">
        <f>L20+K20+H20+M20+J20</f>
        <v>454978.06087852875</v>
      </c>
      <c r="O20" s="308">
        <f>'MARATHA-WAKADI Material Cost'!F32+'MARATHA-WAKADI Material Cost'!F63+'MARATHA-WAKADI Material Cost'!F94</f>
        <v>330216.76</v>
      </c>
      <c r="P20" s="285">
        <f>O20*15%</f>
        <v>49532.514000000003</v>
      </c>
      <c r="Q20" s="308"/>
    </row>
    <row r="21" spans="1:17" ht="93.75" x14ac:dyDescent="0.2">
      <c r="A21" s="316">
        <f t="shared" si="15"/>
        <v>17</v>
      </c>
      <c r="B21" s="336" t="s">
        <v>79</v>
      </c>
      <c r="C21" s="316">
        <v>1</v>
      </c>
      <c r="D21" s="328" t="s">
        <v>618</v>
      </c>
      <c r="E21" s="297" t="s">
        <v>500</v>
      </c>
      <c r="F21" s="298">
        <f t="shared" si="37"/>
        <v>389655.77679999999</v>
      </c>
      <c r="G21" s="298">
        <f t="shared" si="37"/>
        <v>58448.361799999999</v>
      </c>
      <c r="H21" s="298">
        <f>F21+G21</f>
        <v>448104.13860000001</v>
      </c>
      <c r="I21" s="334">
        <v>0</v>
      </c>
      <c r="J21" s="335">
        <v>0</v>
      </c>
      <c r="K21" s="331">
        <f>H21*1.3%</f>
        <v>5825.3538018000008</v>
      </c>
      <c r="L21" s="332">
        <f>K21*18%</f>
        <v>1048.5636843240002</v>
      </c>
      <c r="M21" s="334">
        <v>0</v>
      </c>
      <c r="N21" s="307">
        <f>L21+K21+H21</f>
        <v>454978.05608612398</v>
      </c>
      <c r="O21" s="308">
        <v>330216.76</v>
      </c>
      <c r="P21" s="309">
        <v>49532.51</v>
      </c>
      <c r="Q21" s="308"/>
    </row>
    <row r="22" spans="1:17" ht="37.5" x14ac:dyDescent="0.2">
      <c r="A22" s="316">
        <f t="shared" si="15"/>
        <v>18</v>
      </c>
      <c r="B22" s="294" t="s">
        <v>361</v>
      </c>
      <c r="C22" s="337">
        <v>1</v>
      </c>
      <c r="D22" s="328" t="s">
        <v>618</v>
      </c>
      <c r="E22" s="338" t="s">
        <v>502</v>
      </c>
      <c r="F22" s="298">
        <f t="shared" si="37"/>
        <v>277700.86959999998</v>
      </c>
      <c r="G22" s="298">
        <f t="shared" si="37"/>
        <v>41655.130440000001</v>
      </c>
      <c r="H22" s="298">
        <f>F22+G22</f>
        <v>319356.00003999996</v>
      </c>
      <c r="I22" s="334">
        <v>0</v>
      </c>
      <c r="J22" s="335">
        <v>0</v>
      </c>
      <c r="K22" s="331">
        <f>H22*1.3%</f>
        <v>4151.6280005199997</v>
      </c>
      <c r="L22" s="332">
        <f>K22*18%</f>
        <v>747.29304009359987</v>
      </c>
      <c r="M22" s="300">
        <v>0</v>
      </c>
      <c r="N22" s="307">
        <f>L22+K22+H22</f>
        <v>324254.92108061357</v>
      </c>
      <c r="O22" s="321">
        <f>'Patan bori estimate'!E5</f>
        <v>235339.72</v>
      </c>
      <c r="P22" s="309">
        <f>'Patan bori estimate'!E6</f>
        <v>35300.957999999999</v>
      </c>
      <c r="Q22" s="308"/>
    </row>
    <row r="23" spans="1:17" ht="37.5" x14ac:dyDescent="0.2">
      <c r="A23" s="316">
        <f t="shared" si="15"/>
        <v>19</v>
      </c>
      <c r="B23" s="294" t="s">
        <v>402</v>
      </c>
      <c r="C23" s="306">
        <v>1</v>
      </c>
      <c r="D23" s="328" t="s">
        <v>618</v>
      </c>
      <c r="E23" s="294" t="s">
        <v>501</v>
      </c>
      <c r="F23" s="298">
        <f t="shared" si="37"/>
        <v>209413.65600000002</v>
      </c>
      <c r="G23" s="298">
        <f t="shared" si="37"/>
        <v>31412.0484</v>
      </c>
      <c r="H23" s="298">
        <f>F23+G23</f>
        <v>240825.70440000002</v>
      </c>
      <c r="I23" s="334">
        <v>0</v>
      </c>
      <c r="J23" s="335">
        <v>0</v>
      </c>
      <c r="K23" s="331">
        <f>H23*1.3%</f>
        <v>3130.7341572000005</v>
      </c>
      <c r="L23" s="332">
        <f>K23*18%</f>
        <v>563.53214829600006</v>
      </c>
      <c r="M23" s="300">
        <v>0</v>
      </c>
      <c r="N23" s="307">
        <f>L23+K23+H23</f>
        <v>244519.97070549603</v>
      </c>
      <c r="O23" s="321">
        <f>'Pimpalkuti estimate'!E11</f>
        <v>177469.2</v>
      </c>
      <c r="P23" s="321">
        <f>'Pimpalkuti estimate'!E12</f>
        <v>26620.38</v>
      </c>
      <c r="Q23" s="308"/>
    </row>
    <row r="24" spans="1:17" x14ac:dyDescent="0.2">
      <c r="A24" s="339"/>
      <c r="B24" s="340"/>
      <c r="C24" s="313"/>
      <c r="D24" s="341"/>
      <c r="E24" s="325" t="s">
        <v>682</v>
      </c>
      <c r="F24" s="326">
        <f>SUM(F14:F23)</f>
        <v>3335223.7911999999</v>
      </c>
      <c r="G24" s="326">
        <f t="shared" ref="G24:N24" si="39">SUM(G14:G23)</f>
        <v>500283.56395999994</v>
      </c>
      <c r="H24" s="326">
        <f t="shared" si="39"/>
        <v>3835507.3551599998</v>
      </c>
      <c r="I24" s="326">
        <f t="shared" si="39"/>
        <v>0</v>
      </c>
      <c r="J24" s="326">
        <f t="shared" si="39"/>
        <v>0</v>
      </c>
      <c r="K24" s="326">
        <f t="shared" si="39"/>
        <v>49861.595617080013</v>
      </c>
      <c r="L24" s="326">
        <f t="shared" si="39"/>
        <v>8975.0872110744003</v>
      </c>
      <c r="M24" s="326">
        <f t="shared" si="39"/>
        <v>0</v>
      </c>
      <c r="N24" s="326">
        <f t="shared" si="39"/>
        <v>3894344.0379881542</v>
      </c>
      <c r="O24" s="321"/>
      <c r="P24" s="321"/>
      <c r="Q24" s="308"/>
    </row>
    <row r="25" spans="1:17" x14ac:dyDescent="0.2">
      <c r="A25" s="363" t="s">
        <v>503</v>
      </c>
      <c r="B25" s="364"/>
      <c r="C25" s="342">
        <f>SUM(C4:C23)</f>
        <v>20</v>
      </c>
      <c r="D25" s="343"/>
      <c r="E25" s="343"/>
      <c r="F25" s="344">
        <f>F24+F13</f>
        <v>6135564.8278000001</v>
      </c>
      <c r="G25" s="344">
        <f t="shared" ref="G25:N25" si="40">G24+G13</f>
        <v>904842.17070999998</v>
      </c>
      <c r="H25" s="344">
        <f t="shared" si="40"/>
        <v>7040406.9985099994</v>
      </c>
      <c r="I25" s="344">
        <f t="shared" si="40"/>
        <v>66222.353231100002</v>
      </c>
      <c r="J25" s="344">
        <f t="shared" si="40"/>
        <v>78142.376812697999</v>
      </c>
      <c r="K25" s="344">
        <f t="shared" si="40"/>
        <v>323003.74728474498</v>
      </c>
      <c r="L25" s="344">
        <f t="shared" si="40"/>
        <v>58140.674511254118</v>
      </c>
      <c r="M25" s="344">
        <f t="shared" si="40"/>
        <v>0</v>
      </c>
      <c r="N25" s="344">
        <f t="shared" si="40"/>
        <v>7456838.6197186969</v>
      </c>
      <c r="P25" s="309"/>
    </row>
    <row r="26" spans="1:17" x14ac:dyDescent="0.2">
      <c r="F26" s="304"/>
      <c r="G26" s="304"/>
      <c r="H26" s="304"/>
      <c r="I26" s="304"/>
      <c r="J26" s="304"/>
      <c r="K26" s="304"/>
      <c r="L26" s="304"/>
      <c r="M26" s="304"/>
      <c r="N26" s="345">
        <f>'HDD Abs'!F18</f>
        <v>4077844</v>
      </c>
    </row>
    <row r="27" spans="1:17" x14ac:dyDescent="0.2">
      <c r="N27" s="345">
        <f>N26+N25</f>
        <v>11534682.619718697</v>
      </c>
    </row>
  </sheetData>
  <mergeCells count="4">
    <mergeCell ref="A1:N1"/>
    <mergeCell ref="A2:K2"/>
    <mergeCell ref="L2:N2"/>
    <mergeCell ref="A25:B25"/>
  </mergeCells>
  <printOptions horizontalCentered="1"/>
  <pageMargins left="0.31496062992125984" right="0.31496062992125984" top="0.35433070866141736" bottom="0.35433070866141736" header="0.31496062992125984" footer="0.31496062992125984"/>
  <pageSetup paperSize="9" scale="4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FED7-99F3-48A8-8073-9617D0A79A01}">
  <dimension ref="A1:J18"/>
  <sheetViews>
    <sheetView topLeftCell="A3" zoomScale="79" workbookViewId="0">
      <selection activeCell="J7" sqref="J7"/>
    </sheetView>
  </sheetViews>
  <sheetFormatPr defaultColWidth="8.83203125" defaultRowHeight="15.75" x14ac:dyDescent="0.25"/>
  <cols>
    <col min="1" max="1" width="18" style="225" bestFit="1" customWidth="1"/>
    <col min="2" max="2" width="44.33203125" style="225" customWidth="1"/>
    <col min="3" max="3" width="11.83203125" style="225" customWidth="1"/>
    <col min="4" max="4" width="12" style="225" customWidth="1"/>
    <col min="5" max="5" width="11.6640625" style="225" customWidth="1"/>
    <col min="6" max="6" width="19.33203125" style="225" bestFit="1" customWidth="1"/>
    <col min="7" max="7" width="8.83203125" style="225"/>
    <col min="8" max="8" width="9" style="225" bestFit="1" customWidth="1"/>
    <col min="9" max="9" width="10.33203125" style="225" bestFit="1" customWidth="1"/>
    <col min="10" max="10" width="14.6640625" style="225" bestFit="1" customWidth="1"/>
    <col min="11" max="16384" width="8.83203125" style="225"/>
  </cols>
  <sheetData>
    <row r="1" spans="1:10" ht="21.75" x14ac:dyDescent="0.25">
      <c r="A1" s="365" t="s">
        <v>506</v>
      </c>
      <c r="B1" s="365"/>
      <c r="C1" s="365"/>
      <c r="D1" s="365"/>
      <c r="E1" s="365"/>
      <c r="F1" s="365"/>
    </row>
    <row r="2" spans="1:10" ht="43.5" x14ac:dyDescent="0.25">
      <c r="A2" s="226" t="s">
        <v>339</v>
      </c>
      <c r="B2" s="226" t="s">
        <v>507</v>
      </c>
      <c r="C2" s="226" t="s">
        <v>508</v>
      </c>
      <c r="D2" s="226" t="s">
        <v>91</v>
      </c>
      <c r="E2" s="226" t="s">
        <v>509</v>
      </c>
      <c r="F2" s="226" t="s">
        <v>510</v>
      </c>
    </row>
    <row r="3" spans="1:10" ht="21.75" x14ac:dyDescent="0.25">
      <c r="A3" s="276" t="s">
        <v>505</v>
      </c>
      <c r="B3" s="277"/>
      <c r="C3" s="277"/>
      <c r="D3" s="277"/>
      <c r="E3" s="277"/>
      <c r="F3" s="278"/>
    </row>
    <row r="4" spans="1:10" ht="21.75" x14ac:dyDescent="0.25">
      <c r="A4" s="275">
        <v>1</v>
      </c>
      <c r="B4" s="275" t="s">
        <v>678</v>
      </c>
      <c r="C4" s="275" t="s">
        <v>207</v>
      </c>
      <c r="D4" s="275">
        <f>Hinganghat!BO19</f>
        <v>334</v>
      </c>
      <c r="E4" s="275">
        <v>2400</v>
      </c>
      <c r="F4" s="279">
        <f>E4*D4</f>
        <v>801600</v>
      </c>
      <c r="H4" s="282">
        <f>D4+D8+D12</f>
        <v>934</v>
      </c>
      <c r="I4" s="282">
        <f>E4</f>
        <v>2400</v>
      </c>
      <c r="J4" s="282">
        <f>H4*I4</f>
        <v>2241600</v>
      </c>
    </row>
    <row r="5" spans="1:10" ht="21.75" x14ac:dyDescent="0.25">
      <c r="A5" s="275">
        <v>2</v>
      </c>
      <c r="B5" s="275" t="s">
        <v>679</v>
      </c>
      <c r="C5" s="275" t="s">
        <v>207</v>
      </c>
      <c r="D5" s="275">
        <f>Hinganghat!BO19</f>
        <v>334</v>
      </c>
      <c r="E5" s="275">
        <v>1050</v>
      </c>
      <c r="F5" s="279">
        <f t="shared" ref="F5:F6" si="0">E5*D5</f>
        <v>350700</v>
      </c>
      <c r="H5" s="282">
        <f>D5+D9+D13</f>
        <v>934</v>
      </c>
      <c r="I5" s="282">
        <f>E5</f>
        <v>1050</v>
      </c>
      <c r="J5" s="282">
        <f>H5*I5</f>
        <v>980700</v>
      </c>
    </row>
    <row r="6" spans="1:10" ht="43.5" x14ac:dyDescent="0.25">
      <c r="A6" s="275">
        <v>3</v>
      </c>
      <c r="B6" s="275" t="s">
        <v>680</v>
      </c>
      <c r="C6" s="275" t="s">
        <v>207</v>
      </c>
      <c r="D6" s="275">
        <f>Hinganghat!BO19</f>
        <v>334</v>
      </c>
      <c r="E6" s="275">
        <v>250</v>
      </c>
      <c r="F6" s="279">
        <f t="shared" si="0"/>
        <v>83500</v>
      </c>
      <c r="H6" s="282">
        <f>D6+D10+D14</f>
        <v>934</v>
      </c>
      <c r="I6" s="282">
        <f>E6</f>
        <v>250</v>
      </c>
      <c r="J6" s="282">
        <f>H6*I6</f>
        <v>233500</v>
      </c>
    </row>
    <row r="7" spans="1:10" ht="21.75" x14ac:dyDescent="0.25">
      <c r="A7" s="276" t="s">
        <v>674</v>
      </c>
      <c r="B7" s="277"/>
      <c r="C7" s="277"/>
      <c r="D7" s="277"/>
      <c r="E7" s="277"/>
      <c r="F7" s="280"/>
      <c r="H7" s="283"/>
      <c r="I7" s="283"/>
      <c r="J7" s="284">
        <f>SUM(J4:J6)</f>
        <v>3455800</v>
      </c>
    </row>
    <row r="8" spans="1:10" ht="21.75" x14ac:dyDescent="0.25">
      <c r="A8" s="275">
        <v>1</v>
      </c>
      <c r="B8" s="275" t="s">
        <v>678</v>
      </c>
      <c r="C8" s="275" t="s">
        <v>207</v>
      </c>
      <c r="D8" s="275">
        <f>Yavatmal!BO8</f>
        <v>96</v>
      </c>
      <c r="E8" s="275">
        <v>2400</v>
      </c>
      <c r="F8" s="279">
        <f>E8*D8</f>
        <v>230400</v>
      </c>
    </row>
    <row r="9" spans="1:10" ht="21.75" x14ac:dyDescent="0.25">
      <c r="A9" s="275">
        <v>2</v>
      </c>
      <c r="B9" s="275" t="s">
        <v>679</v>
      </c>
      <c r="C9" s="275" t="s">
        <v>207</v>
      </c>
      <c r="D9" s="275">
        <f>D8</f>
        <v>96</v>
      </c>
      <c r="E9" s="275">
        <v>1050</v>
      </c>
      <c r="F9" s="279">
        <f t="shared" ref="F9:F10" si="1">E9*D9</f>
        <v>100800</v>
      </c>
    </row>
    <row r="10" spans="1:10" ht="43.5" x14ac:dyDescent="0.25">
      <c r="A10" s="275">
        <v>3</v>
      </c>
      <c r="B10" s="275" t="s">
        <v>680</v>
      </c>
      <c r="C10" s="275" t="s">
        <v>207</v>
      </c>
      <c r="D10" s="275">
        <f>D9</f>
        <v>96</v>
      </c>
      <c r="E10" s="275">
        <v>250</v>
      </c>
      <c r="F10" s="279">
        <f t="shared" si="1"/>
        <v>24000</v>
      </c>
    </row>
    <row r="11" spans="1:10" ht="21.75" x14ac:dyDescent="0.25">
      <c r="A11" s="276" t="s">
        <v>618</v>
      </c>
      <c r="B11" s="277"/>
      <c r="C11" s="277"/>
      <c r="D11" s="277"/>
      <c r="E11" s="277"/>
      <c r="F11" s="280"/>
    </row>
    <row r="12" spans="1:10" ht="21.75" x14ac:dyDescent="0.25">
      <c r="A12" s="275">
        <v>1</v>
      </c>
      <c r="B12" s="275" t="s">
        <v>678</v>
      </c>
      <c r="C12" s="275" t="s">
        <v>207</v>
      </c>
      <c r="D12" s="275">
        <f>Pandhakawda!BO26</f>
        <v>504</v>
      </c>
      <c r="E12" s="275">
        <v>2400</v>
      </c>
      <c r="F12" s="279">
        <f>E12*D12</f>
        <v>1209600</v>
      </c>
    </row>
    <row r="13" spans="1:10" ht="21.75" x14ac:dyDescent="0.25">
      <c r="A13" s="275">
        <v>2</v>
      </c>
      <c r="B13" s="275" t="s">
        <v>679</v>
      </c>
      <c r="C13" s="275" t="s">
        <v>207</v>
      </c>
      <c r="D13" s="275">
        <f>D12</f>
        <v>504</v>
      </c>
      <c r="E13" s="275">
        <v>1050</v>
      </c>
      <c r="F13" s="279">
        <f t="shared" ref="F13:F14" si="2">E13*D13</f>
        <v>529200</v>
      </c>
    </row>
    <row r="14" spans="1:10" ht="43.5" x14ac:dyDescent="0.25">
      <c r="A14" s="275">
        <v>3</v>
      </c>
      <c r="B14" s="275" t="s">
        <v>680</v>
      </c>
      <c r="C14" s="275" t="s">
        <v>207</v>
      </c>
      <c r="D14" s="275">
        <f>D13</f>
        <v>504</v>
      </c>
      <c r="E14" s="275">
        <v>250</v>
      </c>
      <c r="F14" s="279">
        <f t="shared" si="2"/>
        <v>126000</v>
      </c>
    </row>
    <row r="15" spans="1:10" ht="21.75" x14ac:dyDescent="0.25">
      <c r="A15" s="275"/>
      <c r="B15" s="275"/>
      <c r="C15" s="275"/>
      <c r="D15" s="275"/>
      <c r="E15" s="275"/>
      <c r="F15" s="279"/>
    </row>
    <row r="16" spans="1:10" ht="21.75" x14ac:dyDescent="0.25">
      <c r="A16" s="366" t="s">
        <v>511</v>
      </c>
      <c r="B16" s="366"/>
      <c r="C16" s="366"/>
      <c r="D16" s="366"/>
      <c r="E16" s="366"/>
      <c r="F16" s="281">
        <f>SUM(F4:F15)</f>
        <v>3455800</v>
      </c>
    </row>
    <row r="17" spans="1:6" ht="21.75" x14ac:dyDescent="0.25">
      <c r="A17" s="366" t="s">
        <v>512</v>
      </c>
      <c r="B17" s="366"/>
      <c r="C17" s="366"/>
      <c r="D17" s="366"/>
      <c r="E17" s="366"/>
      <c r="F17" s="281">
        <f>F16*0.18</f>
        <v>622044</v>
      </c>
    </row>
    <row r="18" spans="1:6" ht="21.75" x14ac:dyDescent="0.25">
      <c r="A18" s="366" t="s">
        <v>513</v>
      </c>
      <c r="B18" s="366"/>
      <c r="C18" s="366"/>
      <c r="D18" s="366"/>
      <c r="E18" s="366"/>
      <c r="F18" s="281">
        <f>F16+F17</f>
        <v>4077844</v>
      </c>
    </row>
  </sheetData>
  <mergeCells count="4">
    <mergeCell ref="A1:F1"/>
    <mergeCell ref="A16:E16"/>
    <mergeCell ref="A17:E17"/>
    <mergeCell ref="A18:E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912F-DAC9-4AAB-AF03-1DCE33DF36A6}">
  <dimension ref="A1:CA25"/>
  <sheetViews>
    <sheetView topLeftCell="A11" workbookViewId="0">
      <selection activeCell="G9" sqref="G9"/>
    </sheetView>
  </sheetViews>
  <sheetFormatPr defaultColWidth="9.83203125" defaultRowHeight="14.25" x14ac:dyDescent="0.2"/>
  <cols>
    <col min="1" max="1" width="9.83203125" style="230"/>
    <col min="2" max="2" width="19.83203125" style="230" customWidth="1"/>
    <col min="3" max="4" width="9.83203125" style="230"/>
    <col min="5" max="5" width="10.83203125" style="230" customWidth="1"/>
    <col min="6" max="6" width="7.83203125" style="230" customWidth="1"/>
    <col min="7" max="7" width="15.6640625" style="230" customWidth="1"/>
    <col min="8" max="8" width="5.83203125" style="230" hidden="1" customWidth="1"/>
    <col min="9" max="9" width="3.33203125" style="230" hidden="1" customWidth="1"/>
    <col min="10" max="11" width="8.1640625" style="230" hidden="1" customWidth="1"/>
    <col min="12" max="12" width="0.83203125" style="230" hidden="1" customWidth="1"/>
    <col min="13" max="13" width="11.83203125" style="230" hidden="1" customWidth="1"/>
    <col min="14" max="14" width="10.33203125" style="230" hidden="1" customWidth="1"/>
    <col min="15" max="16" width="12" style="230" hidden="1" customWidth="1"/>
    <col min="17" max="17" width="0.83203125" style="230" hidden="1" customWidth="1"/>
    <col min="18" max="19" width="11.83203125" style="230" hidden="1" customWidth="1"/>
    <col min="20" max="21" width="10.83203125" style="230" hidden="1" customWidth="1"/>
    <col min="22" max="22" width="0.83203125" style="230" hidden="1" customWidth="1"/>
    <col min="23" max="25" width="11.33203125" style="230" hidden="1" customWidth="1"/>
    <col min="26" max="26" width="0.83203125" style="230" hidden="1" customWidth="1"/>
    <col min="27" max="27" width="10.1640625" style="230" hidden="1" customWidth="1"/>
    <col min="28" max="28" width="9.83203125" style="230" hidden="1" customWidth="1"/>
    <col min="29" max="29" width="0.83203125" style="230" hidden="1" customWidth="1"/>
    <col min="30" max="31" width="11.33203125" style="230" hidden="1" customWidth="1"/>
    <col min="32" max="32" width="0.83203125" style="230" hidden="1" customWidth="1"/>
    <col min="33" max="34" width="7.83203125" style="230" hidden="1" customWidth="1"/>
    <col min="35" max="35" width="0.83203125" style="230" hidden="1" customWidth="1"/>
    <col min="36" max="36" width="10.1640625" style="230" hidden="1" customWidth="1"/>
    <col min="37" max="37" width="9.83203125" style="230" hidden="1" customWidth="1"/>
    <col min="38" max="38" width="0.83203125" style="230" hidden="1" customWidth="1"/>
    <col min="39" max="39" width="10.1640625" style="230" hidden="1" customWidth="1"/>
    <col min="40" max="41" width="9.83203125" style="230" hidden="1" customWidth="1"/>
    <col min="42" max="42" width="11.33203125" style="230" hidden="1" customWidth="1"/>
    <col min="43" max="43" width="0.83203125" style="230" hidden="1" customWidth="1"/>
    <col min="44" max="50" width="9.83203125" style="230" hidden="1" customWidth="1"/>
    <col min="51" max="51" width="14.1640625" style="230" hidden="1" customWidth="1"/>
    <col min="52" max="52" width="14.33203125" style="230" hidden="1" customWidth="1"/>
    <col min="53" max="53" width="17.6640625" style="230" hidden="1" customWidth="1"/>
    <col min="54" max="54" width="17.33203125" style="230" hidden="1" customWidth="1"/>
    <col min="55" max="55" width="24.83203125" style="230" hidden="1" customWidth="1"/>
    <col min="56" max="56" width="21.33203125" style="230" hidden="1" customWidth="1"/>
    <col min="57" max="58" width="14.6640625" style="230" hidden="1" customWidth="1"/>
    <col min="59" max="59" width="18.6640625" style="230" hidden="1" customWidth="1"/>
    <col min="60" max="60" width="15.6640625" style="230" hidden="1" customWidth="1"/>
    <col min="61" max="65" width="9.83203125" style="230" hidden="1" customWidth="1"/>
    <col min="66" max="66" width="10.33203125" style="230" customWidth="1"/>
    <col min="67" max="67" width="14.1640625" style="230" customWidth="1"/>
    <col min="68" max="16384" width="9.83203125" style="230"/>
  </cols>
  <sheetData>
    <row r="1" spans="1:79" ht="42.95" hidden="1" customHeight="1" x14ac:dyDescent="0.2">
      <c r="A1" s="350" t="s">
        <v>514</v>
      </c>
      <c r="B1" s="350"/>
      <c r="C1" s="350"/>
      <c r="D1" s="350"/>
      <c r="E1" s="350"/>
      <c r="F1" s="350"/>
      <c r="G1" s="350"/>
      <c r="H1" s="350"/>
      <c r="I1" s="227"/>
      <c r="J1" s="228"/>
      <c r="K1" s="228"/>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row>
    <row r="2" spans="1:79" s="231" customFormat="1" ht="23.45" customHeight="1" x14ac:dyDescent="0.2">
      <c r="A2" s="351" t="s">
        <v>515</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row>
    <row r="3" spans="1:79" s="231" customFormat="1" ht="63" customHeight="1" x14ac:dyDescent="0.2">
      <c r="A3" s="232" t="s">
        <v>516</v>
      </c>
      <c r="B3" s="233" t="s">
        <v>517</v>
      </c>
      <c r="C3" s="353" t="s">
        <v>518</v>
      </c>
      <c r="D3" s="353"/>
      <c r="E3" s="233" t="s">
        <v>519</v>
      </c>
      <c r="F3" s="233" t="s">
        <v>520</v>
      </c>
      <c r="G3" s="233" t="s">
        <v>521</v>
      </c>
      <c r="H3" s="353" t="s">
        <v>522</v>
      </c>
      <c r="I3" s="353"/>
      <c r="J3" s="233" t="s">
        <v>523</v>
      </c>
      <c r="K3" s="233" t="s">
        <v>524</v>
      </c>
      <c r="L3" s="233"/>
      <c r="M3" s="233" t="s">
        <v>525</v>
      </c>
      <c r="N3" s="233" t="s">
        <v>526</v>
      </c>
      <c r="O3" s="233" t="s">
        <v>527</v>
      </c>
      <c r="P3" s="233" t="s">
        <v>528</v>
      </c>
      <c r="Q3" s="233"/>
      <c r="R3" s="233" t="s">
        <v>529</v>
      </c>
      <c r="S3" s="233" t="s">
        <v>530</v>
      </c>
      <c r="T3" s="233" t="s">
        <v>531</v>
      </c>
      <c r="U3" s="233" t="s">
        <v>532</v>
      </c>
      <c r="V3" s="233"/>
      <c r="W3" s="234" t="s">
        <v>533</v>
      </c>
      <c r="X3" s="234" t="s">
        <v>534</v>
      </c>
      <c r="Y3" s="234" t="s">
        <v>535</v>
      </c>
      <c r="Z3" s="233"/>
      <c r="AA3" s="234" t="s">
        <v>536</v>
      </c>
      <c r="AB3" s="234" t="s">
        <v>537</v>
      </c>
      <c r="AC3" s="233"/>
      <c r="AD3" s="234" t="s">
        <v>538</v>
      </c>
      <c r="AE3" s="234" t="s">
        <v>539</v>
      </c>
      <c r="AF3" s="233"/>
      <c r="AG3" s="233" t="s">
        <v>540</v>
      </c>
      <c r="AH3" s="232" t="s">
        <v>541</v>
      </c>
      <c r="AI3" s="233"/>
      <c r="AJ3" s="233" t="s">
        <v>542</v>
      </c>
      <c r="AK3" s="232" t="s">
        <v>543</v>
      </c>
      <c r="AL3" s="233"/>
      <c r="AM3" s="235" t="s">
        <v>544</v>
      </c>
      <c r="AN3" s="235" t="s">
        <v>545</v>
      </c>
      <c r="AO3" s="235" t="s">
        <v>546</v>
      </c>
      <c r="AP3" s="235" t="s">
        <v>547</v>
      </c>
      <c r="AQ3" s="233"/>
      <c r="AR3" s="234" t="s">
        <v>548</v>
      </c>
      <c r="AS3" s="234" t="s">
        <v>549</v>
      </c>
      <c r="AT3" s="234" t="s">
        <v>550</v>
      </c>
      <c r="AU3" s="234" t="s">
        <v>551</v>
      </c>
      <c r="AV3" s="234" t="s">
        <v>552</v>
      </c>
      <c r="AW3" s="233" t="s">
        <v>553</v>
      </c>
      <c r="AX3" s="233" t="s">
        <v>554</v>
      </c>
      <c r="AY3" s="234" t="s">
        <v>555</v>
      </c>
      <c r="AZ3" s="232" t="s">
        <v>556</v>
      </c>
      <c r="BA3" s="232" t="s">
        <v>557</v>
      </c>
      <c r="BB3" s="232" t="s">
        <v>558</v>
      </c>
      <c r="BC3" s="236" t="s">
        <v>559</v>
      </c>
      <c r="BD3" s="233" t="s">
        <v>560</v>
      </c>
      <c r="BE3" s="233" t="s">
        <v>561</v>
      </c>
      <c r="BF3" s="233" t="s">
        <v>562</v>
      </c>
      <c r="BG3" s="233" t="s">
        <v>563</v>
      </c>
      <c r="BH3" s="237" t="s">
        <v>564</v>
      </c>
      <c r="BI3" s="237" t="s">
        <v>565</v>
      </c>
      <c r="BJ3" s="237" t="s">
        <v>566</v>
      </c>
      <c r="BK3" s="238" t="s">
        <v>567</v>
      </c>
      <c r="BL3" s="237" t="s">
        <v>568</v>
      </c>
      <c r="BM3" s="237" t="s">
        <v>101</v>
      </c>
      <c r="BN3" s="232" t="s">
        <v>569</v>
      </c>
      <c r="BO3" s="233" t="s">
        <v>570</v>
      </c>
    </row>
    <row r="4" spans="1:79" s="231" customFormat="1" ht="28.5" x14ac:dyDescent="0.2">
      <c r="A4" s="239"/>
      <c r="B4" s="240"/>
      <c r="C4" s="240" t="s">
        <v>571</v>
      </c>
      <c r="D4" s="240" t="s">
        <v>572</v>
      </c>
      <c r="E4" s="240" t="s">
        <v>573</v>
      </c>
      <c r="F4" s="240" t="s">
        <v>573</v>
      </c>
      <c r="G4" s="240" t="s">
        <v>573</v>
      </c>
      <c r="H4" s="240" t="s">
        <v>574</v>
      </c>
      <c r="I4" s="240" t="s">
        <v>575</v>
      </c>
      <c r="J4" s="241"/>
      <c r="K4" s="241"/>
      <c r="L4" s="240"/>
      <c r="M4" s="241"/>
      <c r="N4" s="241"/>
      <c r="O4" s="241"/>
      <c r="P4" s="241"/>
      <c r="Q4" s="240"/>
      <c r="R4" s="241"/>
      <c r="S4" s="241"/>
      <c r="T4" s="241"/>
      <c r="U4" s="242"/>
      <c r="V4" s="240"/>
      <c r="W4" s="241"/>
      <c r="X4" s="241"/>
      <c r="Y4" s="241"/>
      <c r="Z4" s="240"/>
      <c r="AA4" s="241"/>
      <c r="AB4" s="241"/>
      <c r="AC4" s="240"/>
      <c r="AD4" s="241"/>
      <c r="AE4" s="241"/>
      <c r="AF4" s="240"/>
      <c r="AG4" s="241"/>
      <c r="AH4" s="241"/>
      <c r="AI4" s="240"/>
      <c r="AJ4" s="241"/>
      <c r="AK4" s="241"/>
      <c r="AL4" s="240"/>
      <c r="AM4" s="241"/>
      <c r="AN4" s="241"/>
      <c r="AO4" s="241"/>
      <c r="AP4" s="241"/>
      <c r="AQ4" s="240"/>
      <c r="AR4" s="241"/>
      <c r="AS4" s="241"/>
      <c r="AT4" s="241"/>
      <c r="AU4" s="241"/>
      <c r="AV4" s="241"/>
      <c r="AW4" s="241"/>
      <c r="AX4" s="241"/>
      <c r="AY4" s="241"/>
      <c r="AZ4" s="241"/>
      <c r="BA4" s="241"/>
      <c r="BB4" s="241"/>
      <c r="BC4" s="243"/>
      <c r="BD4" s="237"/>
      <c r="BE4" s="237"/>
      <c r="BF4" s="237"/>
      <c r="BG4" s="237"/>
      <c r="BH4" s="237"/>
      <c r="BI4" s="237"/>
      <c r="BJ4" s="237"/>
      <c r="BK4" s="237"/>
      <c r="BL4" s="237"/>
      <c r="BM4" s="237"/>
      <c r="BN4" s="237"/>
      <c r="BO4" s="237"/>
    </row>
    <row r="5" spans="1:79" ht="30" customHeight="1" x14ac:dyDescent="0.2">
      <c r="A5" s="244" t="s">
        <v>478</v>
      </c>
      <c r="B5" s="245" t="s">
        <v>576</v>
      </c>
      <c r="C5" s="246">
        <v>50000</v>
      </c>
      <c r="D5" s="246">
        <v>50500</v>
      </c>
      <c r="E5" s="244">
        <f>D5-C5</f>
        <v>500</v>
      </c>
      <c r="F5" s="244"/>
      <c r="G5" s="244" t="s">
        <v>577</v>
      </c>
      <c r="H5" s="244">
        <v>42</v>
      </c>
      <c r="I5" s="244"/>
      <c r="J5" s="244">
        <f>SUM(M5:P5)</f>
        <v>12</v>
      </c>
      <c r="K5" s="245">
        <f>SUM(R5:U5)</f>
        <v>24</v>
      </c>
      <c r="L5" s="240"/>
      <c r="M5" s="244">
        <f>ROUND((E5/H5),0)</f>
        <v>12</v>
      </c>
      <c r="N5" s="244"/>
      <c r="O5" s="244"/>
      <c r="P5" s="244"/>
      <c r="Q5" s="240"/>
      <c r="R5" s="244">
        <f>M5*2</f>
        <v>24</v>
      </c>
      <c r="S5" s="244"/>
      <c r="T5" s="245"/>
      <c r="U5" s="242"/>
      <c r="V5" s="240"/>
      <c r="W5" s="245">
        <f>J5*(H5+4)</f>
        <v>552</v>
      </c>
      <c r="X5" s="245">
        <f>W5</f>
        <v>552</v>
      </c>
      <c r="Y5" s="245">
        <f>M5*12*2+N5*10+O5*(10+6)+P5*(12+6)+U5*20</f>
        <v>288</v>
      </c>
      <c r="Z5" s="240"/>
      <c r="AA5" s="245">
        <f>J5*2</f>
        <v>24</v>
      </c>
      <c r="AB5" s="245"/>
      <c r="AC5" s="240"/>
      <c r="AD5" s="245">
        <f>H5*J5</f>
        <v>504</v>
      </c>
      <c r="AE5" s="245"/>
      <c r="AF5" s="240"/>
      <c r="AG5" s="245"/>
      <c r="AH5" s="245">
        <v>1</v>
      </c>
      <c r="AI5" s="240"/>
      <c r="AJ5" s="245">
        <f>M5+O5+P5</f>
        <v>12</v>
      </c>
      <c r="AK5" s="245">
        <f>N5</f>
        <v>0</v>
      </c>
      <c r="AL5" s="240"/>
      <c r="AM5" s="245">
        <f>J5</f>
        <v>12</v>
      </c>
      <c r="AN5" s="245">
        <f>(AG5+AH5)*2</f>
        <v>2</v>
      </c>
      <c r="AO5" s="245">
        <f>AN5*5</f>
        <v>10</v>
      </c>
      <c r="AP5" s="245">
        <f>AM5*2</f>
        <v>24</v>
      </c>
      <c r="AQ5" s="240"/>
      <c r="AR5" s="245"/>
      <c r="AS5" s="245"/>
      <c r="AT5" s="245">
        <f>R5*0.25+S5*0.18+T5*0.22+U5*0.1</f>
        <v>6</v>
      </c>
      <c r="AU5" s="245"/>
      <c r="AV5" s="245"/>
      <c r="AW5" s="245"/>
      <c r="AX5" s="245"/>
      <c r="AY5" s="354" t="s">
        <v>578</v>
      </c>
      <c r="AZ5" s="245"/>
      <c r="BA5" s="245"/>
      <c r="BB5" s="245"/>
      <c r="BC5" s="247" t="s">
        <v>579</v>
      </c>
      <c r="BD5" s="248">
        <v>275590.42</v>
      </c>
      <c r="BE5" s="229" t="s">
        <v>580</v>
      </c>
      <c r="BF5" s="229" t="s">
        <v>581</v>
      </c>
      <c r="BG5" s="373" t="s">
        <v>505</v>
      </c>
      <c r="BH5" s="249">
        <v>1</v>
      </c>
      <c r="BI5" s="229"/>
      <c r="BJ5" s="229"/>
      <c r="BK5" s="229">
        <v>1</v>
      </c>
      <c r="BL5" s="229"/>
      <c r="BM5" s="229">
        <v>1</v>
      </c>
      <c r="BN5" s="229">
        <v>18</v>
      </c>
      <c r="BO5" s="229">
        <f>BN5*2</f>
        <v>36</v>
      </c>
      <c r="BS5" s="230">
        <v>19</v>
      </c>
    </row>
    <row r="6" spans="1:79" ht="42.75" x14ac:dyDescent="0.2">
      <c r="A6" s="244">
        <v>2</v>
      </c>
      <c r="B6" s="245" t="s">
        <v>582</v>
      </c>
      <c r="C6" s="245" t="s">
        <v>583</v>
      </c>
      <c r="D6" s="245" t="s">
        <v>584</v>
      </c>
      <c r="E6" s="245">
        <v>505</v>
      </c>
      <c r="F6" s="244"/>
      <c r="G6" s="244" t="s">
        <v>585</v>
      </c>
      <c r="H6" s="245">
        <v>42</v>
      </c>
      <c r="I6" s="245">
        <v>38</v>
      </c>
      <c r="J6" s="244">
        <f>SUM(M6:P6)</f>
        <v>25</v>
      </c>
      <c r="K6" s="245">
        <f>SUM(R6:U6)</f>
        <v>45</v>
      </c>
      <c r="L6" s="240"/>
      <c r="M6" s="244">
        <f>ROUND((E6/H6),0)</f>
        <v>12</v>
      </c>
      <c r="N6" s="244">
        <f>ROUND((E6/I6),0)</f>
        <v>13</v>
      </c>
      <c r="O6" s="244"/>
      <c r="P6" s="244"/>
      <c r="Q6" s="240"/>
      <c r="R6" s="244">
        <f>M6*2+N6</f>
        <v>37</v>
      </c>
      <c r="S6" s="244"/>
      <c r="T6" s="245"/>
      <c r="U6" s="245">
        <v>8</v>
      </c>
      <c r="V6" s="240"/>
      <c r="W6" s="245">
        <f>J6*(H6+4)</f>
        <v>1150</v>
      </c>
      <c r="X6" s="245">
        <f>W6</f>
        <v>1150</v>
      </c>
      <c r="Y6" s="245">
        <f>M6*12*2+N6*10+O6*(10+6)+P6*(12+6)+U6*20</f>
        <v>578</v>
      </c>
      <c r="Z6" s="240"/>
      <c r="AA6" s="245">
        <f>J6*2</f>
        <v>50</v>
      </c>
      <c r="AB6" s="245"/>
      <c r="AC6" s="240"/>
      <c r="AD6" s="245">
        <f>H6*J6</f>
        <v>1050</v>
      </c>
      <c r="AE6" s="245">
        <f>U6*20</f>
        <v>160</v>
      </c>
      <c r="AF6" s="240"/>
      <c r="AG6" s="245"/>
      <c r="AH6" s="245">
        <v>1</v>
      </c>
      <c r="AI6" s="240"/>
      <c r="AJ6" s="245">
        <f t="shared" ref="AJ6:AJ17" si="0">M6+O6+P6</f>
        <v>12</v>
      </c>
      <c r="AK6" s="245">
        <f t="shared" ref="AK6:AK17" si="1">N6</f>
        <v>13</v>
      </c>
      <c r="AL6" s="240"/>
      <c r="AM6" s="245">
        <f>J6</f>
        <v>25</v>
      </c>
      <c r="AN6" s="245">
        <f>(AG6+AH6)*2</f>
        <v>2</v>
      </c>
      <c r="AO6" s="245">
        <f>AN6*5</f>
        <v>10</v>
      </c>
      <c r="AP6" s="245">
        <f>AM6*2</f>
        <v>50</v>
      </c>
      <c r="AQ6" s="240"/>
      <c r="AR6" s="245"/>
      <c r="AS6" s="245"/>
      <c r="AT6" s="245">
        <f>R6*0.25+S6*0.18+T6*0.22+U6*0.1</f>
        <v>10.050000000000001</v>
      </c>
      <c r="AU6" s="245"/>
      <c r="AV6" s="245"/>
      <c r="AW6" s="245"/>
      <c r="AX6" s="245"/>
      <c r="AY6" s="354"/>
      <c r="AZ6" s="245"/>
      <c r="BA6" s="245"/>
      <c r="BB6" s="245"/>
      <c r="BC6" s="247" t="s">
        <v>579</v>
      </c>
      <c r="BD6" s="248">
        <v>290428.26</v>
      </c>
      <c r="BE6" s="229" t="s">
        <v>580</v>
      </c>
      <c r="BF6" s="229" t="s">
        <v>581</v>
      </c>
      <c r="BG6" s="373"/>
      <c r="BH6" s="249">
        <v>1</v>
      </c>
      <c r="BI6" s="229"/>
      <c r="BJ6" s="229"/>
      <c r="BK6" s="229">
        <v>0</v>
      </c>
      <c r="BL6" s="229"/>
      <c r="BM6" s="229"/>
      <c r="BN6" s="229">
        <v>18</v>
      </c>
      <c r="BO6" s="229">
        <f t="shared" ref="BO6:BO17" si="2">BN6*2</f>
        <v>36</v>
      </c>
      <c r="BS6" s="230">
        <v>2</v>
      </c>
    </row>
    <row r="7" spans="1:79" ht="28.5" x14ac:dyDescent="0.2">
      <c r="A7" s="244">
        <v>3</v>
      </c>
      <c r="B7" s="245" t="s">
        <v>586</v>
      </c>
      <c r="C7" s="245" t="s">
        <v>587</v>
      </c>
      <c r="D7" s="245" t="s">
        <v>588</v>
      </c>
      <c r="E7" s="245">
        <v>975</v>
      </c>
      <c r="F7" s="244"/>
      <c r="G7" s="244" t="s">
        <v>589</v>
      </c>
      <c r="H7" s="245">
        <v>39</v>
      </c>
      <c r="I7" s="242"/>
      <c r="J7" s="244">
        <f>SUM(M7:P7)</f>
        <v>50</v>
      </c>
      <c r="K7" s="245">
        <f>SUM(R7:U7)</f>
        <v>100</v>
      </c>
      <c r="L7" s="240"/>
      <c r="M7" s="244"/>
      <c r="N7" s="244"/>
      <c r="O7" s="244">
        <f>ROUND((E7/H7),0)*2</f>
        <v>50</v>
      </c>
      <c r="P7" s="244"/>
      <c r="Q7" s="240"/>
      <c r="R7" s="244">
        <f>O7</f>
        <v>50</v>
      </c>
      <c r="S7" s="244">
        <f>O7</f>
        <v>50</v>
      </c>
      <c r="T7" s="245"/>
      <c r="U7" s="242"/>
      <c r="V7" s="240"/>
      <c r="W7" s="245">
        <f>J7*(H7+4)</f>
        <v>2150</v>
      </c>
      <c r="X7" s="245">
        <f>W7</f>
        <v>2150</v>
      </c>
      <c r="Y7" s="245">
        <f>M7*12*2+N7*10+O7*(10+6)+P7*(12+6)+U7*20</f>
        <v>800</v>
      </c>
      <c r="Z7" s="240"/>
      <c r="AA7" s="245">
        <f>J7*2</f>
        <v>100</v>
      </c>
      <c r="AB7" s="245"/>
      <c r="AC7" s="240"/>
      <c r="AD7" s="245"/>
      <c r="AE7" s="245">
        <f>H7*J7</f>
        <v>1950</v>
      </c>
      <c r="AF7" s="240"/>
      <c r="AG7" s="245">
        <v>1</v>
      </c>
      <c r="AH7" s="245"/>
      <c r="AI7" s="240"/>
      <c r="AJ7" s="245">
        <f t="shared" si="0"/>
        <v>50</v>
      </c>
      <c r="AK7" s="245">
        <f t="shared" si="1"/>
        <v>0</v>
      </c>
      <c r="AL7" s="240"/>
      <c r="AM7" s="245"/>
      <c r="AN7" s="245">
        <f>(AG7+AH7)*2+6</f>
        <v>8</v>
      </c>
      <c r="AO7" s="245">
        <f>AN7*5</f>
        <v>40</v>
      </c>
      <c r="AP7" s="245">
        <f>W7</f>
        <v>2150</v>
      </c>
      <c r="AQ7" s="240"/>
      <c r="AR7" s="245"/>
      <c r="AS7" s="245"/>
      <c r="AT7" s="245">
        <f>R7*0.25+S7*0.18+T7*0.22+U7*0.1</f>
        <v>21.5</v>
      </c>
      <c r="AU7" s="245"/>
      <c r="AV7" s="245"/>
      <c r="AW7" s="245"/>
      <c r="AX7" s="245"/>
      <c r="AY7" s="354"/>
      <c r="AZ7" s="245"/>
      <c r="BA7" s="245"/>
      <c r="BB7" s="245"/>
      <c r="BC7" s="247" t="s">
        <v>579</v>
      </c>
      <c r="BD7" s="248">
        <v>372636.52</v>
      </c>
      <c r="BE7" s="229" t="s">
        <v>580</v>
      </c>
      <c r="BF7" s="229" t="s">
        <v>581</v>
      </c>
      <c r="BG7" s="373"/>
      <c r="BH7" s="249">
        <v>0</v>
      </c>
      <c r="BI7" s="229">
        <v>1</v>
      </c>
      <c r="BJ7" s="229"/>
      <c r="BK7" s="229">
        <v>0</v>
      </c>
      <c r="BL7" s="229"/>
      <c r="BM7" s="229"/>
      <c r="BN7" s="229">
        <v>25</v>
      </c>
      <c r="BO7" s="229">
        <f t="shared" si="2"/>
        <v>50</v>
      </c>
      <c r="BS7" s="230">
        <v>4</v>
      </c>
    </row>
    <row r="8" spans="1:79" ht="28.5" x14ac:dyDescent="0.2">
      <c r="A8" s="244">
        <v>4</v>
      </c>
      <c r="B8" s="245"/>
      <c r="C8" s="245" t="s">
        <v>590</v>
      </c>
      <c r="D8" s="245" t="s">
        <v>591</v>
      </c>
      <c r="E8" s="245">
        <v>1065</v>
      </c>
      <c r="F8" s="244"/>
      <c r="G8" s="244" t="s">
        <v>577</v>
      </c>
      <c r="H8" s="245">
        <v>42</v>
      </c>
      <c r="I8" s="242"/>
      <c r="J8" s="244">
        <f>SUM(M8:P8)</f>
        <v>25</v>
      </c>
      <c r="K8" s="245">
        <f>SUM(R8:U8)</f>
        <v>50</v>
      </c>
      <c r="L8" s="240"/>
      <c r="M8" s="244">
        <f>ROUND((E8/H8),0)</f>
        <v>25</v>
      </c>
      <c r="N8" s="244"/>
      <c r="O8" s="244"/>
      <c r="P8" s="244"/>
      <c r="Q8" s="240"/>
      <c r="R8" s="244">
        <f>M8*2</f>
        <v>50</v>
      </c>
      <c r="S8" s="244"/>
      <c r="T8" s="245"/>
      <c r="U8" s="242"/>
      <c r="V8" s="240"/>
      <c r="W8" s="245">
        <f>J8*(H8+4)</f>
        <v>1150</v>
      </c>
      <c r="X8" s="245">
        <f>W8</f>
        <v>1150</v>
      </c>
      <c r="Y8" s="245">
        <f>M8*12*2+N8*10+O8*(10+6)+P8*(12+6)+U8*20</f>
        <v>600</v>
      </c>
      <c r="Z8" s="240"/>
      <c r="AA8" s="245">
        <f>J8*2</f>
        <v>50</v>
      </c>
      <c r="AB8" s="245"/>
      <c r="AC8" s="240"/>
      <c r="AD8" s="245">
        <f>H8*J8</f>
        <v>1050</v>
      </c>
      <c r="AE8" s="245"/>
      <c r="AF8" s="240"/>
      <c r="AG8" s="245">
        <v>1</v>
      </c>
      <c r="AH8" s="245"/>
      <c r="AI8" s="240"/>
      <c r="AJ8" s="245">
        <f t="shared" si="0"/>
        <v>25</v>
      </c>
      <c r="AK8" s="245">
        <f t="shared" si="1"/>
        <v>0</v>
      </c>
      <c r="AL8" s="240"/>
      <c r="AM8" s="245">
        <f>J8</f>
        <v>25</v>
      </c>
      <c r="AN8" s="245">
        <f>(AG8+AH8)*2</f>
        <v>2</v>
      </c>
      <c r="AO8" s="245">
        <f>AN8*5</f>
        <v>10</v>
      </c>
      <c r="AP8" s="245">
        <f>AM8*2</f>
        <v>50</v>
      </c>
      <c r="AQ8" s="240"/>
      <c r="AR8" s="245"/>
      <c r="AS8" s="245"/>
      <c r="AT8" s="245">
        <f>R8*0.25+S8*0.18+T8*0.22+U8*0.1</f>
        <v>12.5</v>
      </c>
      <c r="AU8" s="245"/>
      <c r="AV8" s="245"/>
      <c r="AW8" s="245"/>
      <c r="AX8" s="245"/>
      <c r="AY8" s="354" t="s">
        <v>592</v>
      </c>
      <c r="AZ8" s="245"/>
      <c r="BA8" s="245"/>
      <c r="BB8" s="245"/>
      <c r="BC8" s="247" t="s">
        <v>593</v>
      </c>
      <c r="BD8" s="229">
        <v>0</v>
      </c>
      <c r="BE8" s="229" t="s">
        <v>594</v>
      </c>
      <c r="BF8" s="229" t="s">
        <v>581</v>
      </c>
      <c r="BG8" s="373"/>
      <c r="BH8" s="249">
        <v>0</v>
      </c>
      <c r="BI8" s="229">
        <v>0</v>
      </c>
      <c r="BJ8" s="229">
        <v>0</v>
      </c>
      <c r="BK8" s="229">
        <v>0</v>
      </c>
      <c r="BL8" s="229">
        <v>0</v>
      </c>
      <c r="BM8" s="229">
        <v>0</v>
      </c>
      <c r="BN8" s="229">
        <v>25</v>
      </c>
      <c r="BO8" s="229">
        <f t="shared" si="2"/>
        <v>50</v>
      </c>
      <c r="BX8" s="230">
        <v>7</v>
      </c>
      <c r="BY8" s="230" t="s">
        <v>595</v>
      </c>
      <c r="CA8" s="230">
        <v>4</v>
      </c>
    </row>
    <row r="9" spans="1:79" s="256" customFormat="1" ht="71.25" x14ac:dyDescent="0.2">
      <c r="A9" s="370">
        <v>5</v>
      </c>
      <c r="B9" s="250" t="s">
        <v>87</v>
      </c>
      <c r="C9" s="251" t="s">
        <v>596</v>
      </c>
      <c r="D9" s="251" t="s">
        <v>597</v>
      </c>
      <c r="E9" s="251">
        <v>460</v>
      </c>
      <c r="F9" s="250"/>
      <c r="G9" s="250" t="s">
        <v>598</v>
      </c>
      <c r="H9" s="250">
        <v>35</v>
      </c>
      <c r="I9" s="250">
        <v>35</v>
      </c>
      <c r="J9" s="250">
        <f>SUM(M9:P9)</f>
        <v>35</v>
      </c>
      <c r="K9" s="251">
        <f>SUM(R9:U9)</f>
        <v>43</v>
      </c>
      <c r="L9" s="252"/>
      <c r="M9" s="250"/>
      <c r="N9" s="250">
        <v>35</v>
      </c>
      <c r="O9" s="250"/>
      <c r="P9" s="250"/>
      <c r="Q9" s="252"/>
      <c r="R9" s="250">
        <f>N9</f>
        <v>35</v>
      </c>
      <c r="S9" s="250"/>
      <c r="T9" s="251"/>
      <c r="U9" s="251">
        <v>8</v>
      </c>
      <c r="V9" s="252"/>
      <c r="W9" s="251">
        <f>J9*(H9+4)</f>
        <v>1365</v>
      </c>
      <c r="X9" s="251">
        <f>W9</f>
        <v>1365</v>
      </c>
      <c r="Y9" s="251">
        <f>M9*12*2+N9*10+O9*(10+6)+P9*(12+6)+U9*20</f>
        <v>510</v>
      </c>
      <c r="Z9" s="252"/>
      <c r="AA9" s="251">
        <f>J9*2</f>
        <v>70</v>
      </c>
      <c r="AB9" s="251"/>
      <c r="AC9" s="252"/>
      <c r="AD9" s="251">
        <f>H9*J9</f>
        <v>1225</v>
      </c>
      <c r="AE9" s="251">
        <f>U9*20</f>
        <v>160</v>
      </c>
      <c r="AF9" s="252"/>
      <c r="AG9" s="251">
        <v>1</v>
      </c>
      <c r="AH9" s="251"/>
      <c r="AI9" s="252"/>
      <c r="AJ9" s="251">
        <f t="shared" si="0"/>
        <v>0</v>
      </c>
      <c r="AK9" s="251">
        <f t="shared" si="1"/>
        <v>35</v>
      </c>
      <c r="AL9" s="252"/>
      <c r="AM9" s="251">
        <f>J9</f>
        <v>35</v>
      </c>
      <c r="AN9" s="251">
        <f>(AG9+AH9)*2</f>
        <v>2</v>
      </c>
      <c r="AO9" s="251">
        <f>AN9*5</f>
        <v>10</v>
      </c>
      <c r="AP9" s="251">
        <f>AM9*2</f>
        <v>70</v>
      </c>
      <c r="AQ9" s="252"/>
      <c r="AR9" s="251"/>
      <c r="AS9" s="251"/>
      <c r="AT9" s="251">
        <f>R9*0.25+S9*0.18+T9*0.22+U9*0.1</f>
        <v>9.5500000000000007</v>
      </c>
      <c r="AU9" s="253"/>
      <c r="AV9" s="253"/>
      <c r="AW9" s="253"/>
      <c r="AX9" s="253"/>
      <c r="AY9" s="354"/>
      <c r="AZ9" s="253"/>
      <c r="BA9" s="253"/>
      <c r="BB9" s="253"/>
      <c r="BC9" s="247" t="s">
        <v>599</v>
      </c>
      <c r="BD9" s="375">
        <v>583589</v>
      </c>
      <c r="BE9" s="378" t="s">
        <v>600</v>
      </c>
      <c r="BF9" s="367" t="s">
        <v>581</v>
      </c>
      <c r="BG9" s="373"/>
      <c r="BH9" s="255">
        <v>1</v>
      </c>
      <c r="BI9" s="254"/>
      <c r="BJ9" s="254"/>
      <c r="BK9" s="254">
        <v>1</v>
      </c>
      <c r="BL9" s="254">
        <v>1</v>
      </c>
      <c r="BM9" s="254">
        <v>1</v>
      </c>
      <c r="BN9" s="367">
        <v>25</v>
      </c>
      <c r="BO9" s="367">
        <f t="shared" si="2"/>
        <v>50</v>
      </c>
      <c r="BX9" s="256">
        <v>2</v>
      </c>
      <c r="BY9" s="256" t="s">
        <v>601</v>
      </c>
    </row>
    <row r="10" spans="1:79" s="256" customFormat="1" ht="71.25" x14ac:dyDescent="0.2">
      <c r="A10" s="371"/>
      <c r="B10" s="250" t="s">
        <v>87</v>
      </c>
      <c r="C10" s="251" t="s">
        <v>596</v>
      </c>
      <c r="D10" s="251" t="s">
        <v>597</v>
      </c>
      <c r="E10" s="251">
        <v>460</v>
      </c>
      <c r="F10" s="250"/>
      <c r="G10" s="250" t="s">
        <v>598</v>
      </c>
      <c r="H10" s="250"/>
      <c r="I10" s="250"/>
      <c r="J10" s="250"/>
      <c r="K10" s="251"/>
      <c r="L10" s="252"/>
      <c r="M10" s="250"/>
      <c r="N10" s="250"/>
      <c r="O10" s="250"/>
      <c r="P10" s="250"/>
      <c r="Q10" s="252"/>
      <c r="R10" s="250"/>
      <c r="S10" s="250"/>
      <c r="T10" s="251"/>
      <c r="U10" s="251"/>
      <c r="V10" s="252"/>
      <c r="W10" s="251"/>
      <c r="X10" s="251"/>
      <c r="Y10" s="251"/>
      <c r="Z10" s="252"/>
      <c r="AA10" s="251"/>
      <c r="AB10" s="251"/>
      <c r="AC10" s="252"/>
      <c r="AD10" s="251"/>
      <c r="AE10" s="251"/>
      <c r="AF10" s="252"/>
      <c r="AG10" s="251"/>
      <c r="AH10" s="251"/>
      <c r="AI10" s="252"/>
      <c r="AJ10" s="251">
        <f t="shared" si="0"/>
        <v>0</v>
      </c>
      <c r="AK10" s="251">
        <f t="shared" si="1"/>
        <v>0</v>
      </c>
      <c r="AL10" s="252"/>
      <c r="AM10" s="251"/>
      <c r="AN10" s="251"/>
      <c r="AO10" s="251"/>
      <c r="AP10" s="251"/>
      <c r="AQ10" s="252"/>
      <c r="AR10" s="251"/>
      <c r="AS10" s="251"/>
      <c r="AT10" s="251"/>
      <c r="AU10" s="253"/>
      <c r="AV10" s="253"/>
      <c r="AW10" s="253"/>
      <c r="AX10" s="253"/>
      <c r="AY10" s="354"/>
      <c r="AZ10" s="253"/>
      <c r="BA10" s="253"/>
      <c r="BB10" s="253"/>
      <c r="BC10" s="257"/>
      <c r="BD10" s="376"/>
      <c r="BE10" s="378"/>
      <c r="BF10" s="368"/>
      <c r="BG10" s="373"/>
      <c r="BH10" s="255"/>
      <c r="BI10" s="254"/>
      <c r="BJ10" s="254"/>
      <c r="BK10" s="254"/>
      <c r="BL10" s="254"/>
      <c r="BM10" s="254"/>
      <c r="BN10" s="368"/>
      <c r="BO10" s="368"/>
      <c r="BX10" s="256">
        <v>10</v>
      </c>
      <c r="BY10" s="256" t="s">
        <v>602</v>
      </c>
      <c r="CA10" s="256">
        <v>2</v>
      </c>
    </row>
    <row r="11" spans="1:79" s="256" customFormat="1" ht="71.25" x14ac:dyDescent="0.2">
      <c r="A11" s="371"/>
      <c r="B11" s="250" t="s">
        <v>87</v>
      </c>
      <c r="C11" s="251"/>
      <c r="D11" s="251"/>
      <c r="E11" s="251"/>
      <c r="F11" s="250"/>
      <c r="G11" s="250" t="s">
        <v>598</v>
      </c>
      <c r="H11" s="250"/>
      <c r="I11" s="250"/>
      <c r="J11" s="250"/>
      <c r="K11" s="251"/>
      <c r="L11" s="252"/>
      <c r="M11" s="250"/>
      <c r="N11" s="250"/>
      <c r="O11" s="250"/>
      <c r="P11" s="250"/>
      <c r="Q11" s="252"/>
      <c r="R11" s="250"/>
      <c r="S11" s="250"/>
      <c r="T11" s="251"/>
      <c r="U11" s="258"/>
      <c r="V11" s="252"/>
      <c r="W11" s="251"/>
      <c r="X11" s="251"/>
      <c r="Y11" s="251"/>
      <c r="Z11" s="252"/>
      <c r="AA11" s="251"/>
      <c r="AB11" s="251"/>
      <c r="AC11" s="252"/>
      <c r="AD11" s="251"/>
      <c r="AE11" s="251"/>
      <c r="AF11" s="252"/>
      <c r="AG11" s="251"/>
      <c r="AH11" s="251"/>
      <c r="AI11" s="252"/>
      <c r="AJ11" s="251">
        <f t="shared" si="0"/>
        <v>0</v>
      </c>
      <c r="AK11" s="251">
        <f t="shared" si="1"/>
        <v>0</v>
      </c>
      <c r="AL11" s="252"/>
      <c r="AM11" s="251"/>
      <c r="AN11" s="251"/>
      <c r="AO11" s="251"/>
      <c r="AP11" s="251"/>
      <c r="AQ11" s="252"/>
      <c r="AR11" s="251"/>
      <c r="AS11" s="251"/>
      <c r="AT11" s="251"/>
      <c r="AU11" s="253"/>
      <c r="AV11" s="253"/>
      <c r="AW11" s="253"/>
      <c r="AX11" s="253"/>
      <c r="AY11" s="354"/>
      <c r="AZ11" s="253"/>
      <c r="BA11" s="253"/>
      <c r="BB11" s="253"/>
      <c r="BC11" s="257"/>
      <c r="BD11" s="376"/>
      <c r="BE11" s="378"/>
      <c r="BF11" s="368"/>
      <c r="BG11" s="373"/>
      <c r="BH11" s="255"/>
      <c r="BI11" s="254"/>
      <c r="BJ11" s="254"/>
      <c r="BK11" s="254"/>
      <c r="BL11" s="254"/>
      <c r="BM11" s="254"/>
      <c r="BN11" s="368"/>
      <c r="BO11" s="368"/>
    </row>
    <row r="12" spans="1:79" s="256" customFormat="1" ht="71.25" x14ac:dyDescent="0.2">
      <c r="A12" s="372"/>
      <c r="B12" s="250" t="s">
        <v>87</v>
      </c>
      <c r="C12" s="251"/>
      <c r="D12" s="251"/>
      <c r="E12" s="251"/>
      <c r="F12" s="250"/>
      <c r="G12" s="250" t="s">
        <v>598</v>
      </c>
      <c r="H12" s="250"/>
      <c r="I12" s="250"/>
      <c r="J12" s="250"/>
      <c r="K12" s="251"/>
      <c r="L12" s="252"/>
      <c r="M12" s="250"/>
      <c r="N12" s="250"/>
      <c r="O12" s="250"/>
      <c r="P12" s="250"/>
      <c r="Q12" s="252"/>
      <c r="R12" s="250"/>
      <c r="S12" s="250"/>
      <c r="T12" s="251"/>
      <c r="U12" s="251">
        <v>0</v>
      </c>
      <c r="V12" s="252"/>
      <c r="W12" s="251"/>
      <c r="X12" s="251"/>
      <c r="Y12" s="251"/>
      <c r="Z12" s="252"/>
      <c r="AA12" s="251"/>
      <c r="AB12" s="251"/>
      <c r="AC12" s="252"/>
      <c r="AD12" s="251"/>
      <c r="AE12" s="251">
        <f>U12*20</f>
        <v>0</v>
      </c>
      <c r="AF12" s="252"/>
      <c r="AG12" s="251"/>
      <c r="AH12" s="251"/>
      <c r="AI12" s="252"/>
      <c r="AJ12" s="251">
        <f t="shared" si="0"/>
        <v>0</v>
      </c>
      <c r="AK12" s="251">
        <f t="shared" si="1"/>
        <v>0</v>
      </c>
      <c r="AL12" s="252"/>
      <c r="AM12" s="251"/>
      <c r="AN12" s="251"/>
      <c r="AO12" s="251"/>
      <c r="AP12" s="251"/>
      <c r="AQ12" s="252"/>
      <c r="AR12" s="251"/>
      <c r="AT12" s="251"/>
      <c r="AU12" s="253"/>
      <c r="AV12" s="253"/>
      <c r="AW12" s="253"/>
      <c r="AX12" s="253"/>
      <c r="AY12" s="354"/>
      <c r="AZ12" s="253"/>
      <c r="BA12" s="253"/>
      <c r="BB12" s="253"/>
      <c r="BC12" s="257"/>
      <c r="BD12" s="377"/>
      <c r="BE12" s="378"/>
      <c r="BF12" s="369"/>
      <c r="BG12" s="373"/>
      <c r="BH12" s="255"/>
      <c r="BI12" s="254"/>
      <c r="BJ12" s="254"/>
      <c r="BK12" s="254"/>
      <c r="BL12" s="254"/>
      <c r="BM12" s="254"/>
      <c r="BN12" s="368"/>
      <c r="BO12" s="369"/>
    </row>
    <row r="13" spans="1:79" ht="30" customHeight="1" x14ac:dyDescent="0.2">
      <c r="A13" s="370">
        <v>6</v>
      </c>
      <c r="B13" s="244" t="s">
        <v>154</v>
      </c>
      <c r="C13" s="245" t="s">
        <v>603</v>
      </c>
      <c r="D13" s="245" t="s">
        <v>604</v>
      </c>
      <c r="E13" s="245">
        <v>1690</v>
      </c>
      <c r="F13" s="245"/>
      <c r="G13" s="244" t="s">
        <v>577</v>
      </c>
      <c r="H13" s="245">
        <v>42</v>
      </c>
      <c r="I13" s="242"/>
      <c r="J13" s="244">
        <f>SUM(M13:P13)</f>
        <v>40</v>
      </c>
      <c r="K13" s="245">
        <f t="shared" ref="K13:K17" si="3">SUM(R13:U13)</f>
        <v>88</v>
      </c>
      <c r="L13" s="240"/>
      <c r="M13" s="244">
        <f>ROUND((E13/H13),0)</f>
        <v>40</v>
      </c>
      <c r="N13" s="244"/>
      <c r="O13" s="244"/>
      <c r="P13" s="244"/>
      <c r="Q13" s="240"/>
      <c r="R13" s="244">
        <f>M13*2</f>
        <v>80</v>
      </c>
      <c r="S13" s="244"/>
      <c r="T13" s="245"/>
      <c r="U13" s="242">
        <v>8</v>
      </c>
      <c r="V13" s="240"/>
      <c r="W13" s="245">
        <f>J13*(H13+4)</f>
        <v>1840</v>
      </c>
      <c r="X13" s="245">
        <f t="shared" ref="X13:X17" si="4">W13</f>
        <v>1840</v>
      </c>
      <c r="Y13" s="245">
        <f t="shared" ref="Y13:Y17" si="5">M13*12*2+N13*10+O13*(10+6)+P13*(12+6)+U13*20</f>
        <v>1120</v>
      </c>
      <c r="Z13" s="240"/>
      <c r="AA13" s="245">
        <f t="shared" ref="AA13:AA17" si="6">J13*2</f>
        <v>80</v>
      </c>
      <c r="AB13" s="245"/>
      <c r="AC13" s="240"/>
      <c r="AD13" s="245">
        <f>H13*J13</f>
        <v>1680</v>
      </c>
      <c r="AE13" s="245"/>
      <c r="AF13" s="240"/>
      <c r="AG13" s="245">
        <v>1</v>
      </c>
      <c r="AH13" s="245"/>
      <c r="AI13" s="240"/>
      <c r="AJ13" s="245">
        <f t="shared" si="0"/>
        <v>40</v>
      </c>
      <c r="AK13" s="245">
        <f t="shared" si="1"/>
        <v>0</v>
      </c>
      <c r="AL13" s="240"/>
      <c r="AM13" s="245">
        <f>J13</f>
        <v>40</v>
      </c>
      <c r="AN13" s="245">
        <f>(AG13+AH13)*2</f>
        <v>2</v>
      </c>
      <c r="AO13" s="245">
        <f t="shared" ref="AO13:AO17" si="7">AN13*5</f>
        <v>10</v>
      </c>
      <c r="AP13" s="245">
        <f>AM13*2</f>
        <v>80</v>
      </c>
      <c r="AQ13" s="240"/>
      <c r="AR13" s="245"/>
      <c r="AS13" s="245" t="s">
        <v>605</v>
      </c>
      <c r="AT13" s="245">
        <f t="shared" ref="AT13:AT17" si="8">R13*0.25+S13*0.18+T13*0.22+U13*0.1</f>
        <v>20.8</v>
      </c>
      <c r="AU13" s="245"/>
      <c r="AV13" s="245"/>
      <c r="AW13" s="245"/>
      <c r="AX13" s="245"/>
      <c r="AY13" s="354"/>
      <c r="AZ13" s="245">
        <v>71157872</v>
      </c>
      <c r="BA13" s="259">
        <v>6465264225615</v>
      </c>
      <c r="BB13" s="259">
        <v>396051001827</v>
      </c>
      <c r="BC13" s="247" t="s">
        <v>606</v>
      </c>
      <c r="BD13" s="367">
        <v>473545</v>
      </c>
      <c r="BE13" s="373" t="s">
        <v>580</v>
      </c>
      <c r="BF13" s="367" t="s">
        <v>581</v>
      </c>
      <c r="BG13" s="373"/>
      <c r="BH13" s="374"/>
      <c r="BI13" s="373"/>
      <c r="BJ13" s="373">
        <v>1</v>
      </c>
      <c r="BK13" s="373">
        <v>1</v>
      </c>
      <c r="BL13" s="373">
        <v>0</v>
      </c>
      <c r="BM13" s="373">
        <v>1</v>
      </c>
      <c r="BN13" s="367">
        <v>20</v>
      </c>
      <c r="BO13" s="367">
        <f t="shared" si="2"/>
        <v>40</v>
      </c>
    </row>
    <row r="14" spans="1:79" ht="28.5" x14ac:dyDescent="0.25">
      <c r="A14" s="371"/>
      <c r="B14" s="244" t="s">
        <v>154</v>
      </c>
      <c r="C14" s="245" t="s">
        <v>603</v>
      </c>
      <c r="D14" s="245" t="s">
        <v>607</v>
      </c>
      <c r="E14" s="245">
        <v>1570</v>
      </c>
      <c r="F14" s="244"/>
      <c r="G14" s="245" t="s">
        <v>608</v>
      </c>
      <c r="H14" s="242"/>
      <c r="I14" s="245">
        <v>39</v>
      </c>
      <c r="J14" s="244">
        <f t="shared" ref="J14:J17" si="9">SUM(M14:P14)</f>
        <v>40</v>
      </c>
      <c r="K14" s="245">
        <f t="shared" si="3"/>
        <v>40</v>
      </c>
      <c r="L14" s="240"/>
      <c r="M14" s="244"/>
      <c r="N14" s="244">
        <f>ROUND((E14/I14),0)</f>
        <v>40</v>
      </c>
      <c r="O14" s="244"/>
      <c r="P14" s="244"/>
      <c r="Q14" s="240"/>
      <c r="R14" s="244">
        <f>M14*2+N14</f>
        <v>40</v>
      </c>
      <c r="S14" s="244"/>
      <c r="T14" s="245"/>
      <c r="U14" s="242"/>
      <c r="V14" s="240"/>
      <c r="W14" s="245">
        <f>J14*(H14+4)+N14*(I14+4)</f>
        <v>1880</v>
      </c>
      <c r="X14" s="245">
        <f t="shared" si="4"/>
        <v>1880</v>
      </c>
      <c r="Y14" s="245">
        <f t="shared" si="5"/>
        <v>400</v>
      </c>
      <c r="Z14" s="240"/>
      <c r="AA14" s="245">
        <f t="shared" si="6"/>
        <v>80</v>
      </c>
      <c r="AB14" s="245"/>
      <c r="AC14" s="240"/>
      <c r="AD14" s="245">
        <f>I14*J14</f>
        <v>1560</v>
      </c>
      <c r="AE14" s="245"/>
      <c r="AF14" s="240"/>
      <c r="AG14" s="245"/>
      <c r="AH14" s="245"/>
      <c r="AI14" s="240"/>
      <c r="AJ14" s="245">
        <f t="shared" si="0"/>
        <v>0</v>
      </c>
      <c r="AK14" s="245">
        <f t="shared" si="1"/>
        <v>40</v>
      </c>
      <c r="AL14" s="240"/>
      <c r="AM14" s="245">
        <f>J14</f>
        <v>40</v>
      </c>
      <c r="AN14" s="245">
        <f>(AG14+AH14)*2</f>
        <v>0</v>
      </c>
      <c r="AO14" s="245">
        <f t="shared" si="7"/>
        <v>0</v>
      </c>
      <c r="AP14" s="245">
        <f>AM14*2</f>
        <v>80</v>
      </c>
      <c r="AQ14" s="240"/>
      <c r="AR14" s="245"/>
      <c r="AS14" s="245"/>
      <c r="AT14" s="245">
        <f t="shared" si="8"/>
        <v>10</v>
      </c>
      <c r="AU14" s="245"/>
      <c r="AV14" s="245"/>
      <c r="AW14" s="245"/>
      <c r="AX14" s="245"/>
      <c r="AY14" s="354"/>
      <c r="AZ14" s="260">
        <v>71158862</v>
      </c>
      <c r="BA14" s="259">
        <v>6780327960735</v>
      </c>
      <c r="BB14" s="259">
        <v>396051001835</v>
      </c>
      <c r="BC14" s="247" t="s">
        <v>606</v>
      </c>
      <c r="BD14" s="368"/>
      <c r="BE14" s="373"/>
      <c r="BF14" s="368"/>
      <c r="BG14" s="373"/>
      <c r="BH14" s="374"/>
      <c r="BI14" s="373"/>
      <c r="BJ14" s="373"/>
      <c r="BK14" s="373"/>
      <c r="BL14" s="373"/>
      <c r="BM14" s="373"/>
      <c r="BN14" s="368"/>
      <c r="BO14" s="368"/>
    </row>
    <row r="15" spans="1:79" ht="28.5" x14ac:dyDescent="0.25">
      <c r="A15" s="372"/>
      <c r="B15" s="244" t="s">
        <v>154</v>
      </c>
      <c r="C15" s="245" t="s">
        <v>609</v>
      </c>
      <c r="D15" s="245" t="s">
        <v>610</v>
      </c>
      <c r="E15" s="245">
        <v>1475</v>
      </c>
      <c r="F15" s="244"/>
      <c r="G15" s="245" t="s">
        <v>608</v>
      </c>
      <c r="H15" s="242"/>
      <c r="I15" s="245">
        <v>39</v>
      </c>
      <c r="J15" s="244">
        <f t="shared" si="9"/>
        <v>38</v>
      </c>
      <c r="K15" s="245">
        <f t="shared" si="3"/>
        <v>46</v>
      </c>
      <c r="L15" s="240"/>
      <c r="M15" s="244"/>
      <c r="N15" s="244">
        <f>ROUND((E15/I15),0)</f>
        <v>38</v>
      </c>
      <c r="O15" s="244"/>
      <c r="P15" s="244"/>
      <c r="Q15" s="240"/>
      <c r="R15" s="244">
        <f>M15*2+N15</f>
        <v>38</v>
      </c>
      <c r="S15" s="244"/>
      <c r="T15" s="245"/>
      <c r="U15" s="245">
        <v>8</v>
      </c>
      <c r="V15" s="240"/>
      <c r="W15" s="245">
        <f>J15*(H15+4)+N15*(I15+4)</f>
        <v>1786</v>
      </c>
      <c r="X15" s="245">
        <f t="shared" si="4"/>
        <v>1786</v>
      </c>
      <c r="Y15" s="245">
        <f t="shared" si="5"/>
        <v>540</v>
      </c>
      <c r="Z15" s="240"/>
      <c r="AA15" s="245">
        <f t="shared" si="6"/>
        <v>76</v>
      </c>
      <c r="AB15" s="245"/>
      <c r="AC15" s="240"/>
      <c r="AD15" s="245">
        <f>I15*J15</f>
        <v>1482</v>
      </c>
      <c r="AE15" s="245">
        <f>U15*20</f>
        <v>160</v>
      </c>
      <c r="AF15" s="240"/>
      <c r="AG15" s="245"/>
      <c r="AH15" s="245"/>
      <c r="AI15" s="240"/>
      <c r="AJ15" s="245">
        <f t="shared" si="0"/>
        <v>0</v>
      </c>
      <c r="AK15" s="245">
        <f t="shared" si="1"/>
        <v>38</v>
      </c>
      <c r="AL15" s="240"/>
      <c r="AM15" s="245">
        <f>J15</f>
        <v>38</v>
      </c>
      <c r="AN15" s="245">
        <f>(AG15+AH15)*2</f>
        <v>0</v>
      </c>
      <c r="AO15" s="245">
        <f t="shared" si="7"/>
        <v>0</v>
      </c>
      <c r="AP15" s="245">
        <f>AM15*2</f>
        <v>76</v>
      </c>
      <c r="AQ15" s="240"/>
      <c r="AR15" s="245"/>
      <c r="AS15" s="245"/>
      <c r="AT15" s="245">
        <f t="shared" si="8"/>
        <v>10.3</v>
      </c>
      <c r="AU15" s="245"/>
      <c r="AV15" s="245"/>
      <c r="AW15" s="245"/>
      <c r="AX15" s="245"/>
      <c r="AY15" s="354"/>
      <c r="AZ15" s="260">
        <v>71159686</v>
      </c>
      <c r="BA15" s="259">
        <v>3714153125019</v>
      </c>
      <c r="BB15" s="259">
        <v>396051001819</v>
      </c>
      <c r="BC15" s="247" t="s">
        <v>606</v>
      </c>
      <c r="BD15" s="369"/>
      <c r="BE15" s="373"/>
      <c r="BF15" s="369"/>
      <c r="BG15" s="373"/>
      <c r="BH15" s="374"/>
      <c r="BI15" s="373"/>
      <c r="BJ15" s="373"/>
      <c r="BK15" s="373"/>
      <c r="BL15" s="373"/>
      <c r="BM15" s="373"/>
      <c r="BN15" s="369"/>
      <c r="BO15" s="369"/>
    </row>
    <row r="16" spans="1:79" ht="42.75" x14ac:dyDescent="0.25">
      <c r="A16" s="250">
        <v>7</v>
      </c>
      <c r="B16" s="244" t="s">
        <v>253</v>
      </c>
      <c r="C16" s="245" t="s">
        <v>611</v>
      </c>
      <c r="D16" s="245" t="s">
        <v>612</v>
      </c>
      <c r="E16" s="245">
        <v>1720</v>
      </c>
      <c r="F16" s="244"/>
      <c r="G16" s="244" t="s">
        <v>585</v>
      </c>
      <c r="H16" s="245">
        <v>42</v>
      </c>
      <c r="I16" s="245">
        <v>39</v>
      </c>
      <c r="J16" s="244">
        <f>SUM(M16:P16)</f>
        <v>129</v>
      </c>
      <c r="K16" s="245">
        <f t="shared" si="3"/>
        <v>178</v>
      </c>
      <c r="L16" s="240"/>
      <c r="M16" s="244">
        <f>ROUND((E16/H16),0)</f>
        <v>41</v>
      </c>
      <c r="N16" s="244">
        <f>ROUND((E16/I16),0)*2</f>
        <v>88</v>
      </c>
      <c r="O16" s="244"/>
      <c r="P16" s="244"/>
      <c r="Q16" s="240"/>
      <c r="R16" s="244">
        <f>M16*2+N16</f>
        <v>170</v>
      </c>
      <c r="S16" s="244"/>
      <c r="T16" s="245"/>
      <c r="U16" s="245">
        <v>8</v>
      </c>
      <c r="V16" s="240"/>
      <c r="W16" s="245">
        <f t="shared" ref="W16:W17" si="10">J16*(H16+4)</f>
        <v>5934</v>
      </c>
      <c r="X16" s="245">
        <f t="shared" si="4"/>
        <v>5934</v>
      </c>
      <c r="Y16" s="245">
        <f t="shared" si="5"/>
        <v>2024</v>
      </c>
      <c r="Z16" s="240"/>
      <c r="AA16" s="245">
        <f t="shared" si="6"/>
        <v>258</v>
      </c>
      <c r="AB16" s="245"/>
      <c r="AC16" s="240"/>
      <c r="AD16" s="245">
        <f>H16*J16</f>
        <v>5418</v>
      </c>
      <c r="AE16" s="245">
        <f>U16*20</f>
        <v>160</v>
      </c>
      <c r="AF16" s="240"/>
      <c r="AG16" s="245">
        <v>1</v>
      </c>
      <c r="AH16" s="245"/>
      <c r="AI16" s="240"/>
      <c r="AJ16" s="245">
        <f t="shared" si="0"/>
        <v>41</v>
      </c>
      <c r="AK16" s="245">
        <f t="shared" si="1"/>
        <v>88</v>
      </c>
      <c r="AL16" s="240"/>
      <c r="AM16" s="245">
        <f>J16</f>
        <v>129</v>
      </c>
      <c r="AN16" s="245">
        <f>(AG16+AH16)*2</f>
        <v>2</v>
      </c>
      <c r="AO16" s="245">
        <f t="shared" si="7"/>
        <v>10</v>
      </c>
      <c r="AP16" s="245">
        <f>AM16*2</f>
        <v>258</v>
      </c>
      <c r="AQ16" s="240"/>
      <c r="AR16" s="245"/>
      <c r="AS16" s="245" t="s">
        <v>613</v>
      </c>
      <c r="AT16" s="245">
        <f t="shared" si="8"/>
        <v>43.3</v>
      </c>
      <c r="AU16" s="245"/>
      <c r="AV16" s="245"/>
      <c r="AW16" s="245"/>
      <c r="AX16" s="245"/>
      <c r="AY16" s="354"/>
      <c r="AZ16" s="260">
        <v>71160080</v>
      </c>
      <c r="BA16" s="259">
        <v>1776709085933</v>
      </c>
      <c r="BB16" s="259">
        <v>396051001801</v>
      </c>
      <c r="BC16" s="247" t="s">
        <v>614</v>
      </c>
      <c r="BD16" s="229">
        <v>421683.5</v>
      </c>
      <c r="BE16" s="229" t="s">
        <v>580</v>
      </c>
      <c r="BF16" s="229" t="s">
        <v>581</v>
      </c>
      <c r="BG16" s="373"/>
      <c r="BH16" s="249"/>
      <c r="BI16" s="229"/>
      <c r="BJ16" s="229">
        <v>1</v>
      </c>
      <c r="BK16" s="229">
        <v>1</v>
      </c>
      <c r="BL16" s="229"/>
      <c r="BM16" s="229">
        <v>1</v>
      </c>
      <c r="BN16" s="229">
        <v>20</v>
      </c>
      <c r="BO16" s="229">
        <f t="shared" si="2"/>
        <v>40</v>
      </c>
    </row>
    <row r="17" spans="1:67" ht="42.75" x14ac:dyDescent="0.2">
      <c r="A17" s="250">
        <v>8</v>
      </c>
      <c r="B17" s="244" t="s">
        <v>271</v>
      </c>
      <c r="C17" s="245" t="s">
        <v>615</v>
      </c>
      <c r="D17" s="245" t="s">
        <v>616</v>
      </c>
      <c r="E17" s="245">
        <v>1580</v>
      </c>
      <c r="F17" s="244"/>
      <c r="G17" s="244" t="s">
        <v>585</v>
      </c>
      <c r="H17" s="245">
        <v>42</v>
      </c>
      <c r="I17" s="245">
        <v>39</v>
      </c>
      <c r="J17" s="244">
        <f t="shared" si="9"/>
        <v>120</v>
      </c>
      <c r="K17" s="245">
        <f t="shared" si="3"/>
        <v>198</v>
      </c>
      <c r="L17" s="240"/>
      <c r="M17" s="244">
        <f>ROUND((E17/H17),0)</f>
        <v>38</v>
      </c>
      <c r="N17" s="244">
        <f>ROUND((E17/I17),0)*2</f>
        <v>82</v>
      </c>
      <c r="O17" s="244"/>
      <c r="P17" s="244"/>
      <c r="Q17" s="240"/>
      <c r="R17" s="244">
        <f>M17*2+N17</f>
        <v>158</v>
      </c>
      <c r="S17" s="244"/>
      <c r="T17" s="245"/>
      <c r="U17" s="245">
        <v>40</v>
      </c>
      <c r="V17" s="240"/>
      <c r="W17" s="245">
        <f t="shared" si="10"/>
        <v>5520</v>
      </c>
      <c r="X17" s="245">
        <f t="shared" si="4"/>
        <v>5520</v>
      </c>
      <c r="Y17" s="245">
        <f t="shared" si="5"/>
        <v>2532</v>
      </c>
      <c r="Z17" s="240"/>
      <c r="AA17" s="245">
        <f t="shared" si="6"/>
        <v>240</v>
      </c>
      <c r="AB17" s="245"/>
      <c r="AC17" s="240"/>
      <c r="AD17" s="245">
        <f>H17*J17</f>
        <v>5040</v>
      </c>
      <c r="AE17" s="245">
        <f>U17*20</f>
        <v>800</v>
      </c>
      <c r="AF17" s="240"/>
      <c r="AG17" s="245">
        <v>1</v>
      </c>
      <c r="AH17" s="245"/>
      <c r="AI17" s="240"/>
      <c r="AJ17" s="245">
        <f t="shared" si="0"/>
        <v>38</v>
      </c>
      <c r="AK17" s="245">
        <f t="shared" si="1"/>
        <v>82</v>
      </c>
      <c r="AL17" s="240"/>
      <c r="AM17" s="245">
        <f>J17</f>
        <v>120</v>
      </c>
      <c r="AN17" s="245">
        <f>(AG17+AH17)*2</f>
        <v>2</v>
      </c>
      <c r="AO17" s="245">
        <f t="shared" si="7"/>
        <v>10</v>
      </c>
      <c r="AP17" s="245">
        <f>AM17*2</f>
        <v>240</v>
      </c>
      <c r="AQ17" s="240"/>
      <c r="AR17" s="245"/>
      <c r="AS17" s="245" t="s">
        <v>617</v>
      </c>
      <c r="AT17" s="245">
        <f t="shared" si="8"/>
        <v>43.5</v>
      </c>
      <c r="AU17" s="245"/>
      <c r="AV17" s="245"/>
      <c r="AW17" s="245"/>
      <c r="AX17" s="245"/>
      <c r="AY17" s="354"/>
      <c r="AZ17" s="261">
        <v>71161580</v>
      </c>
      <c r="BA17" s="259">
        <v>4994569630929</v>
      </c>
      <c r="BB17" s="259">
        <v>396051001797</v>
      </c>
      <c r="BC17" s="247" t="s">
        <v>614</v>
      </c>
      <c r="BD17" s="229">
        <v>421683.5</v>
      </c>
      <c r="BE17" s="229" t="s">
        <v>580</v>
      </c>
      <c r="BF17" s="229" t="s">
        <v>581</v>
      </c>
      <c r="BG17" s="355"/>
      <c r="BH17" s="249"/>
      <c r="BI17" s="229"/>
      <c r="BJ17" s="229">
        <v>1</v>
      </c>
      <c r="BK17" s="229">
        <v>1</v>
      </c>
      <c r="BL17" s="229"/>
      <c r="BM17" s="229">
        <v>1</v>
      </c>
      <c r="BN17" s="229">
        <v>16</v>
      </c>
      <c r="BO17" s="229">
        <f t="shared" si="2"/>
        <v>32</v>
      </c>
    </row>
    <row r="18" spans="1:67" x14ac:dyDescent="0.2">
      <c r="A18" s="249"/>
      <c r="B18" s="229"/>
      <c r="C18" s="229"/>
      <c r="D18" s="229"/>
      <c r="E18" s="229"/>
      <c r="F18" s="249"/>
      <c r="G18" s="249"/>
      <c r="H18" s="249"/>
      <c r="I18" s="249"/>
      <c r="J18" s="249"/>
      <c r="K18" s="229"/>
      <c r="L18" s="263"/>
      <c r="M18" s="249"/>
      <c r="N18" s="249"/>
      <c r="O18" s="249"/>
      <c r="P18" s="249"/>
      <c r="Q18" s="263"/>
      <c r="R18" s="249"/>
      <c r="S18" s="249"/>
      <c r="T18" s="229"/>
      <c r="U18" s="229"/>
      <c r="V18" s="263"/>
      <c r="W18" s="229"/>
      <c r="X18" s="229"/>
      <c r="Y18" s="229"/>
      <c r="Z18" s="263"/>
      <c r="AA18" s="229"/>
      <c r="AB18" s="229"/>
      <c r="AC18" s="263"/>
      <c r="AD18" s="229"/>
      <c r="AE18" s="229"/>
      <c r="AF18" s="263"/>
      <c r="AG18" s="229"/>
      <c r="AH18" s="229"/>
      <c r="AI18" s="263"/>
      <c r="AJ18" s="229"/>
      <c r="AK18" s="229"/>
      <c r="AL18" s="263"/>
      <c r="AM18" s="229"/>
      <c r="AN18" s="229"/>
      <c r="AO18" s="229"/>
      <c r="AP18" s="229"/>
      <c r="AQ18" s="263"/>
      <c r="AR18" s="229"/>
      <c r="AS18" s="229"/>
      <c r="AT18" s="229"/>
      <c r="AU18" s="229"/>
      <c r="AV18" s="229"/>
      <c r="AW18" s="229"/>
      <c r="AX18" s="229"/>
      <c r="AY18" s="229"/>
      <c r="AZ18" s="229"/>
      <c r="BA18" s="229"/>
      <c r="BB18" s="229"/>
      <c r="BC18" s="262"/>
      <c r="BD18" s="229"/>
      <c r="BH18" s="249"/>
      <c r="BI18" s="229"/>
      <c r="BJ18" s="229"/>
      <c r="BK18" s="229"/>
      <c r="BL18" s="229"/>
      <c r="BM18" s="229"/>
      <c r="BN18" s="229"/>
      <c r="BO18" s="229"/>
    </row>
    <row r="19" spans="1:67" s="265" customFormat="1" ht="42.6" customHeight="1" x14ac:dyDescent="0.2">
      <c r="A19" s="347" t="s">
        <v>494</v>
      </c>
      <c r="B19" s="348"/>
      <c r="C19" s="348"/>
      <c r="D19" s="348"/>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9"/>
      <c r="BD19" s="264">
        <f>SUM(BD5:BD17)</f>
        <v>2839156.2</v>
      </c>
      <c r="BH19" s="266">
        <f t="shared" ref="BH19:BM19" si="11">SUM(BH1:BH18)</f>
        <v>3</v>
      </c>
      <c r="BI19" s="266">
        <f t="shared" si="11"/>
        <v>1</v>
      </c>
      <c r="BJ19" s="266">
        <f t="shared" si="11"/>
        <v>3</v>
      </c>
      <c r="BK19" s="266">
        <f t="shared" si="11"/>
        <v>5</v>
      </c>
      <c r="BL19" s="266">
        <f t="shared" si="11"/>
        <v>1</v>
      </c>
      <c r="BM19" s="266">
        <f t="shared" si="11"/>
        <v>5</v>
      </c>
      <c r="BN19" s="232">
        <f>SUM(BN5:BN18)</f>
        <v>167</v>
      </c>
      <c r="BO19" s="232">
        <f>SUM(BO5:BO18)</f>
        <v>334</v>
      </c>
    </row>
    <row r="20" spans="1:67" x14ac:dyDescent="0.2">
      <c r="BD20" s="267">
        <f>BD19*1.43</f>
        <v>4059993.3659999999</v>
      </c>
    </row>
    <row r="22" spans="1:67" x14ac:dyDescent="0.2">
      <c r="I22" s="268"/>
      <c r="J22" s="268">
        <v>1322</v>
      </c>
      <c r="K22" s="268">
        <v>2134</v>
      </c>
    </row>
    <row r="23" spans="1:67" x14ac:dyDescent="0.2">
      <c r="I23" s="268"/>
      <c r="J23" s="268"/>
      <c r="K23" s="268"/>
    </row>
    <row r="24" spans="1:67" x14ac:dyDescent="0.2">
      <c r="I24" s="268"/>
      <c r="J24" s="269" t="e">
        <f>A19-J22</f>
        <v>#VALUE!</v>
      </c>
      <c r="K24" s="269">
        <f>K19-K22</f>
        <v>-2134</v>
      </c>
    </row>
    <row r="25" spans="1:67" x14ac:dyDescent="0.2">
      <c r="I25" s="268"/>
      <c r="J25" s="268"/>
      <c r="K25" s="268"/>
    </row>
  </sheetData>
  <mergeCells count="26">
    <mergeCell ref="A1:H1"/>
    <mergeCell ref="A2:BO2"/>
    <mergeCell ref="C3:D3"/>
    <mergeCell ref="H3:I3"/>
    <mergeCell ref="AY5:AY7"/>
    <mergeCell ref="BG5:BG17"/>
    <mergeCell ref="AY8:AY17"/>
    <mergeCell ref="A9:A12"/>
    <mergeCell ref="BD9:BD12"/>
    <mergeCell ref="BE9:BE12"/>
    <mergeCell ref="A19:BC19"/>
    <mergeCell ref="BF9:BF12"/>
    <mergeCell ref="BN9:BN12"/>
    <mergeCell ref="BO9:BO12"/>
    <mergeCell ref="A13:A15"/>
    <mergeCell ref="BD13:BD15"/>
    <mergeCell ref="BE13:BE15"/>
    <mergeCell ref="BF13:BF15"/>
    <mergeCell ref="BH13:BH15"/>
    <mergeCell ref="BI13:BI15"/>
    <mergeCell ref="BJ13:BJ15"/>
    <mergeCell ref="BK13:BK15"/>
    <mergeCell ref="BL13:BL15"/>
    <mergeCell ref="BM13:BM15"/>
    <mergeCell ref="BN13:BN15"/>
    <mergeCell ref="BO13:BO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BD01-4CA3-4C7C-A368-A1FDCDFD816E}">
  <dimension ref="A1:BY32"/>
  <sheetViews>
    <sheetView topLeftCell="A2" workbookViewId="0">
      <selection activeCell="BO21" sqref="BO21:BO23"/>
    </sheetView>
  </sheetViews>
  <sheetFormatPr defaultColWidth="9.83203125" defaultRowHeight="14.25" x14ac:dyDescent="0.2"/>
  <cols>
    <col min="1" max="1" width="9.83203125" style="230"/>
    <col min="2" max="2" width="19.83203125" style="230" customWidth="1"/>
    <col min="3" max="4" width="9.83203125" style="230"/>
    <col min="5" max="5" width="10.83203125" style="230" customWidth="1"/>
    <col min="6" max="6" width="7.83203125" style="230" customWidth="1"/>
    <col min="7" max="7" width="15.6640625" style="230" customWidth="1"/>
    <col min="8" max="8" width="5.83203125" style="230" hidden="1" customWidth="1"/>
    <col min="9" max="9" width="3.33203125" style="230" hidden="1" customWidth="1"/>
    <col min="10" max="11" width="8.1640625" style="230" hidden="1" customWidth="1"/>
    <col min="12" max="12" width="0.83203125" style="230" hidden="1" customWidth="1"/>
    <col min="13" max="13" width="11.83203125" style="230" hidden="1" customWidth="1"/>
    <col min="14" max="14" width="10.33203125" style="230" hidden="1" customWidth="1"/>
    <col min="15" max="16" width="12" style="230" hidden="1" customWidth="1"/>
    <col min="17" max="17" width="0.83203125" style="230" hidden="1" customWidth="1"/>
    <col min="18" max="19" width="11.83203125" style="230" hidden="1" customWidth="1"/>
    <col min="20" max="21" width="10.83203125" style="230" hidden="1" customWidth="1"/>
    <col min="22" max="22" width="0.83203125" style="230" hidden="1" customWidth="1"/>
    <col min="23" max="25" width="11.33203125" style="230" hidden="1" customWidth="1"/>
    <col min="26" max="26" width="0.83203125" style="230" hidden="1" customWidth="1"/>
    <col min="27" max="27" width="10.1640625" style="230" hidden="1" customWidth="1"/>
    <col min="28" max="28" width="9.83203125" style="230" hidden="1" customWidth="1"/>
    <col min="29" max="29" width="0.83203125" style="230" hidden="1" customWidth="1"/>
    <col min="30" max="31" width="11.33203125" style="230" hidden="1" customWidth="1"/>
    <col min="32" max="32" width="0.83203125" style="230" hidden="1" customWidth="1"/>
    <col min="33" max="34" width="7.83203125" style="230" hidden="1" customWidth="1"/>
    <col min="35" max="35" width="0.83203125" style="230" hidden="1" customWidth="1"/>
    <col min="36" max="36" width="10.1640625" style="230" hidden="1" customWidth="1"/>
    <col min="37" max="37" width="9.83203125" style="230" hidden="1" customWidth="1"/>
    <col min="38" max="38" width="0.83203125" style="230" hidden="1" customWidth="1"/>
    <col min="39" max="39" width="10.1640625" style="230" hidden="1" customWidth="1"/>
    <col min="40" max="41" width="9.83203125" style="230" hidden="1" customWidth="1"/>
    <col min="42" max="42" width="11.33203125" style="230" hidden="1" customWidth="1"/>
    <col min="43" max="43" width="0.83203125" style="230" hidden="1" customWidth="1"/>
    <col min="44" max="50" width="9.83203125" style="230" hidden="1" customWidth="1"/>
    <col min="51" max="51" width="14.1640625" style="230" hidden="1" customWidth="1"/>
    <col min="52" max="52" width="14.33203125" style="230" hidden="1" customWidth="1"/>
    <col min="53" max="53" width="17.6640625" style="230" hidden="1" customWidth="1"/>
    <col min="54" max="54" width="17.33203125" style="230" hidden="1" customWidth="1"/>
    <col min="55" max="55" width="24.83203125" style="230" hidden="1" customWidth="1"/>
    <col min="56" max="56" width="21.33203125" style="230" hidden="1" customWidth="1"/>
    <col min="57" max="58" width="14.6640625" style="230" hidden="1" customWidth="1"/>
    <col min="59" max="59" width="18.6640625" style="230" hidden="1" customWidth="1"/>
    <col min="60" max="60" width="15.6640625" style="230" hidden="1" customWidth="1"/>
    <col min="61" max="65" width="9.83203125" style="230" hidden="1" customWidth="1"/>
    <col min="66" max="66" width="10.33203125" style="230" customWidth="1"/>
    <col min="67" max="67" width="14.1640625" style="230" customWidth="1"/>
    <col min="68" max="16384" width="9.83203125" style="230"/>
  </cols>
  <sheetData>
    <row r="1" spans="1:77" ht="42.95" hidden="1" customHeight="1" x14ac:dyDescent="0.2">
      <c r="A1" s="350" t="s">
        <v>514</v>
      </c>
      <c r="B1" s="350"/>
      <c r="C1" s="350"/>
      <c r="D1" s="350"/>
      <c r="E1" s="350"/>
      <c r="F1" s="350"/>
      <c r="G1" s="350"/>
      <c r="H1" s="350"/>
      <c r="I1" s="227"/>
      <c r="J1" s="228"/>
      <c r="K1" s="228"/>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row>
    <row r="2" spans="1:77" s="231" customFormat="1" ht="23.45" customHeight="1" x14ac:dyDescent="0.2">
      <c r="A2" s="351" t="s">
        <v>515</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row>
    <row r="3" spans="1:77" s="231" customFormat="1" ht="63" customHeight="1" x14ac:dyDescent="0.2">
      <c r="A3" s="232" t="s">
        <v>516</v>
      </c>
      <c r="B3" s="233" t="s">
        <v>517</v>
      </c>
      <c r="C3" s="353" t="s">
        <v>518</v>
      </c>
      <c r="D3" s="353"/>
      <c r="E3" s="233" t="s">
        <v>519</v>
      </c>
      <c r="F3" s="233" t="s">
        <v>520</v>
      </c>
      <c r="G3" s="233" t="s">
        <v>521</v>
      </c>
      <c r="H3" s="353" t="s">
        <v>522</v>
      </c>
      <c r="I3" s="353"/>
      <c r="J3" s="233" t="s">
        <v>523</v>
      </c>
      <c r="K3" s="233" t="s">
        <v>524</v>
      </c>
      <c r="L3" s="233"/>
      <c r="M3" s="233" t="s">
        <v>525</v>
      </c>
      <c r="N3" s="233" t="s">
        <v>526</v>
      </c>
      <c r="O3" s="233" t="s">
        <v>527</v>
      </c>
      <c r="P3" s="233" t="s">
        <v>528</v>
      </c>
      <c r="Q3" s="233"/>
      <c r="R3" s="233" t="s">
        <v>529</v>
      </c>
      <c r="S3" s="233" t="s">
        <v>530</v>
      </c>
      <c r="T3" s="233" t="s">
        <v>531</v>
      </c>
      <c r="U3" s="233" t="s">
        <v>532</v>
      </c>
      <c r="V3" s="233"/>
      <c r="W3" s="234" t="s">
        <v>533</v>
      </c>
      <c r="X3" s="234" t="s">
        <v>534</v>
      </c>
      <c r="Y3" s="234" t="s">
        <v>535</v>
      </c>
      <c r="Z3" s="233"/>
      <c r="AA3" s="234" t="s">
        <v>536</v>
      </c>
      <c r="AB3" s="234" t="s">
        <v>537</v>
      </c>
      <c r="AC3" s="233"/>
      <c r="AD3" s="234" t="s">
        <v>538</v>
      </c>
      <c r="AE3" s="234" t="s">
        <v>539</v>
      </c>
      <c r="AF3" s="233"/>
      <c r="AG3" s="233" t="s">
        <v>540</v>
      </c>
      <c r="AH3" s="232" t="s">
        <v>541</v>
      </c>
      <c r="AI3" s="233"/>
      <c r="AJ3" s="233" t="s">
        <v>542</v>
      </c>
      <c r="AK3" s="232" t="s">
        <v>543</v>
      </c>
      <c r="AL3" s="233"/>
      <c r="AM3" s="235" t="s">
        <v>544</v>
      </c>
      <c r="AN3" s="235" t="s">
        <v>545</v>
      </c>
      <c r="AO3" s="235" t="s">
        <v>546</v>
      </c>
      <c r="AP3" s="235" t="s">
        <v>547</v>
      </c>
      <c r="AQ3" s="233"/>
      <c r="AR3" s="234" t="s">
        <v>548</v>
      </c>
      <c r="AS3" s="234" t="s">
        <v>549</v>
      </c>
      <c r="AT3" s="234" t="s">
        <v>550</v>
      </c>
      <c r="AU3" s="234" t="s">
        <v>551</v>
      </c>
      <c r="AV3" s="234" t="s">
        <v>552</v>
      </c>
      <c r="AW3" s="233" t="s">
        <v>553</v>
      </c>
      <c r="AX3" s="233" t="s">
        <v>554</v>
      </c>
      <c r="AY3" s="234" t="s">
        <v>555</v>
      </c>
      <c r="AZ3" s="232" t="s">
        <v>556</v>
      </c>
      <c r="BA3" s="232" t="s">
        <v>557</v>
      </c>
      <c r="BB3" s="232" t="s">
        <v>558</v>
      </c>
      <c r="BC3" s="236" t="s">
        <v>559</v>
      </c>
      <c r="BD3" s="233" t="s">
        <v>560</v>
      </c>
      <c r="BE3" s="233" t="s">
        <v>561</v>
      </c>
      <c r="BF3" s="233" t="s">
        <v>562</v>
      </c>
      <c r="BG3" s="233" t="s">
        <v>563</v>
      </c>
      <c r="BH3" s="237" t="s">
        <v>564</v>
      </c>
      <c r="BI3" s="237" t="s">
        <v>565</v>
      </c>
      <c r="BJ3" s="237" t="s">
        <v>566</v>
      </c>
      <c r="BK3" s="238" t="s">
        <v>567</v>
      </c>
      <c r="BL3" s="237" t="s">
        <v>568</v>
      </c>
      <c r="BM3" s="237" t="s">
        <v>101</v>
      </c>
      <c r="BN3" s="232" t="s">
        <v>569</v>
      </c>
      <c r="BO3" s="233" t="s">
        <v>570</v>
      </c>
    </row>
    <row r="4" spans="1:77" s="231" customFormat="1" ht="28.5" x14ac:dyDescent="0.2">
      <c r="A4" s="239"/>
      <c r="B4" s="240"/>
      <c r="C4" s="240" t="s">
        <v>571</v>
      </c>
      <c r="D4" s="240" t="s">
        <v>572</v>
      </c>
      <c r="E4" s="240" t="s">
        <v>573</v>
      </c>
      <c r="F4" s="240" t="s">
        <v>573</v>
      </c>
      <c r="G4" s="240" t="s">
        <v>573</v>
      </c>
      <c r="H4" s="240" t="s">
        <v>574</v>
      </c>
      <c r="I4" s="240" t="s">
        <v>575</v>
      </c>
      <c r="J4" s="241"/>
      <c r="K4" s="241"/>
      <c r="L4" s="240"/>
      <c r="M4" s="241"/>
      <c r="N4" s="241"/>
      <c r="O4" s="241"/>
      <c r="P4" s="241"/>
      <c r="Q4" s="240"/>
      <c r="R4" s="241"/>
      <c r="S4" s="241"/>
      <c r="T4" s="241"/>
      <c r="U4" s="242"/>
      <c r="V4" s="240"/>
      <c r="W4" s="241"/>
      <c r="X4" s="241"/>
      <c r="Y4" s="241"/>
      <c r="Z4" s="240"/>
      <c r="AA4" s="241"/>
      <c r="AB4" s="241"/>
      <c r="AC4" s="240"/>
      <c r="AD4" s="241"/>
      <c r="AE4" s="241"/>
      <c r="AF4" s="240"/>
      <c r="AG4" s="241"/>
      <c r="AH4" s="241"/>
      <c r="AI4" s="240"/>
      <c r="AJ4" s="241"/>
      <c r="AK4" s="241"/>
      <c r="AL4" s="240"/>
      <c r="AM4" s="241"/>
      <c r="AN4" s="241"/>
      <c r="AO4" s="241"/>
      <c r="AP4" s="241"/>
      <c r="AQ4" s="240"/>
      <c r="AR4" s="241"/>
      <c r="AS4" s="241"/>
      <c r="AT4" s="241"/>
      <c r="AU4" s="241"/>
      <c r="AV4" s="241"/>
      <c r="AW4" s="241"/>
      <c r="AX4" s="241"/>
      <c r="AY4" s="241"/>
      <c r="AZ4" s="241"/>
      <c r="BA4" s="241"/>
      <c r="BB4" s="241"/>
      <c r="BC4" s="243"/>
      <c r="BD4" s="237"/>
      <c r="BE4" s="237"/>
      <c r="BF4" s="237"/>
      <c r="BG4" s="237"/>
      <c r="BH4" s="237"/>
      <c r="BI4" s="237"/>
      <c r="BJ4" s="237"/>
      <c r="BK4" s="237"/>
      <c r="BL4" s="237"/>
      <c r="BM4" s="237"/>
      <c r="BN4" s="237"/>
      <c r="BO4" s="237"/>
    </row>
    <row r="5" spans="1:77" ht="42.75" x14ac:dyDescent="0.25">
      <c r="A5" s="250">
        <v>11</v>
      </c>
      <c r="B5" s="244" t="s">
        <v>354</v>
      </c>
      <c r="C5" s="245" t="s">
        <v>619</v>
      </c>
      <c r="D5" s="245" t="s">
        <v>620</v>
      </c>
      <c r="E5" s="245">
        <v>585</v>
      </c>
      <c r="F5" s="244"/>
      <c r="G5" s="244" t="s">
        <v>585</v>
      </c>
      <c r="H5" s="245">
        <v>42</v>
      </c>
      <c r="I5" s="245">
        <v>39</v>
      </c>
      <c r="J5" s="244">
        <f t="shared" ref="J5:J24" si="0">SUM(M5:P5)</f>
        <v>44</v>
      </c>
      <c r="K5" s="245">
        <f t="shared" ref="K5:K24" si="1">SUM(R5:U5)</f>
        <v>66</v>
      </c>
      <c r="L5" s="240"/>
      <c r="M5" s="244">
        <f>ROUND((E5/H5),0)</f>
        <v>14</v>
      </c>
      <c r="N5" s="244">
        <f>ROUND((E5/I5),0)*2</f>
        <v>30</v>
      </c>
      <c r="O5" s="244"/>
      <c r="P5" s="244"/>
      <c r="Q5" s="240"/>
      <c r="R5" s="244">
        <f>M5*2+N5</f>
        <v>58</v>
      </c>
      <c r="S5" s="244"/>
      <c r="T5" s="245"/>
      <c r="U5" s="245">
        <v>8</v>
      </c>
      <c r="V5" s="240"/>
      <c r="W5" s="245">
        <f t="shared" ref="W5:W6" si="2">J5*(H5+4)</f>
        <v>2024</v>
      </c>
      <c r="X5" s="245">
        <f t="shared" ref="X5:X24" si="3">W5</f>
        <v>2024</v>
      </c>
      <c r="Y5" s="245">
        <f t="shared" ref="Y5:Y24" si="4">M5*12*2+N5*10+O5*(10+6)+P5*(12+6)+U5*20</f>
        <v>796</v>
      </c>
      <c r="Z5" s="240"/>
      <c r="AA5" s="245">
        <f t="shared" ref="AA5:AA24" si="5">J5*2</f>
        <v>88</v>
      </c>
      <c r="AB5" s="245"/>
      <c r="AC5" s="240"/>
      <c r="AD5" s="245">
        <f>H5*J5</f>
        <v>1848</v>
      </c>
      <c r="AE5" s="245">
        <f>U5*20</f>
        <v>160</v>
      </c>
      <c r="AF5" s="240"/>
      <c r="AG5" s="245"/>
      <c r="AH5" s="245">
        <v>1</v>
      </c>
      <c r="AI5" s="240"/>
      <c r="AJ5" s="245">
        <f t="shared" ref="AJ5:AJ24" si="6">M5+O5+P5</f>
        <v>14</v>
      </c>
      <c r="AK5" s="245">
        <f t="shared" ref="AK5:AK24" si="7">N5</f>
        <v>30</v>
      </c>
      <c r="AL5" s="240"/>
      <c r="AM5" s="245">
        <f>J5</f>
        <v>44</v>
      </c>
      <c r="AN5" s="245">
        <f>(AG5+AH5)*2</f>
        <v>2</v>
      </c>
      <c r="AO5" s="245">
        <f t="shared" ref="AO5:AO24" si="8">AN5*5</f>
        <v>10</v>
      </c>
      <c r="AP5" s="245">
        <f>AM5*2</f>
        <v>88</v>
      </c>
      <c r="AQ5" s="240"/>
      <c r="AR5" s="245"/>
      <c r="AS5" s="245" t="s">
        <v>621</v>
      </c>
      <c r="AT5" s="245">
        <f t="shared" ref="AT5:AT24" si="9">R5*0.25+S5*0.18+T5*0.22+U5*0.1</f>
        <v>15.3</v>
      </c>
      <c r="AU5" s="245"/>
      <c r="AV5" s="245"/>
      <c r="AW5" s="245"/>
      <c r="AX5" s="245"/>
      <c r="AY5" s="354"/>
      <c r="AZ5" s="260">
        <v>71162544</v>
      </c>
      <c r="BA5" s="245"/>
      <c r="BB5" s="270">
        <v>373982021261</v>
      </c>
      <c r="BC5" s="247" t="s">
        <v>622</v>
      </c>
      <c r="BD5" s="248">
        <v>293363.28999999998</v>
      </c>
      <c r="BE5" s="229" t="s">
        <v>623</v>
      </c>
      <c r="BF5" s="249" t="s">
        <v>624</v>
      </c>
      <c r="BG5" s="355" t="s">
        <v>625</v>
      </c>
      <c r="BH5" s="249">
        <v>1</v>
      </c>
      <c r="BI5" s="229"/>
      <c r="BJ5" s="229"/>
      <c r="BK5" s="229"/>
      <c r="BL5" s="229"/>
      <c r="BM5" s="229"/>
      <c r="BN5" s="229">
        <v>24</v>
      </c>
      <c r="BO5" s="229">
        <f t="shared" ref="BO5:BO24" si="10">BN5*2</f>
        <v>48</v>
      </c>
    </row>
    <row r="6" spans="1:77" s="272" customFormat="1" ht="28.5" x14ac:dyDescent="0.25">
      <c r="A6" s="370">
        <v>12</v>
      </c>
      <c r="B6" s="244" t="s">
        <v>355</v>
      </c>
      <c r="C6" s="245" t="s">
        <v>626</v>
      </c>
      <c r="D6" s="245" t="s">
        <v>627</v>
      </c>
      <c r="E6" s="245">
        <v>771</v>
      </c>
      <c r="F6" s="245"/>
      <c r="G6" s="244" t="s">
        <v>577</v>
      </c>
      <c r="H6" s="245">
        <v>42</v>
      </c>
      <c r="I6" s="242"/>
      <c r="J6" s="244">
        <f t="shared" si="0"/>
        <v>18</v>
      </c>
      <c r="K6" s="245">
        <f t="shared" si="1"/>
        <v>36</v>
      </c>
      <c r="L6" s="240"/>
      <c r="M6" s="244">
        <f>ROUND((E6/H6),0)</f>
        <v>18</v>
      </c>
      <c r="N6" s="244"/>
      <c r="O6" s="244"/>
      <c r="P6" s="244"/>
      <c r="Q6" s="240"/>
      <c r="R6" s="244">
        <f>M6*2</f>
        <v>36</v>
      </c>
      <c r="S6" s="244"/>
      <c r="T6" s="245"/>
      <c r="U6" s="242"/>
      <c r="V6" s="240"/>
      <c r="W6" s="245">
        <f t="shared" si="2"/>
        <v>828</v>
      </c>
      <c r="X6" s="245">
        <f t="shared" si="3"/>
        <v>828</v>
      </c>
      <c r="Y6" s="245">
        <f t="shared" si="4"/>
        <v>432</v>
      </c>
      <c r="Z6" s="240"/>
      <c r="AA6" s="245">
        <f t="shared" si="5"/>
        <v>36</v>
      </c>
      <c r="AB6" s="245"/>
      <c r="AC6" s="240"/>
      <c r="AD6" s="245">
        <f>H6*J6</f>
        <v>756</v>
      </c>
      <c r="AE6" s="245"/>
      <c r="AF6" s="240"/>
      <c r="AG6" s="245">
        <v>1</v>
      </c>
      <c r="AH6" s="245"/>
      <c r="AI6" s="240"/>
      <c r="AJ6" s="245">
        <f t="shared" si="6"/>
        <v>18</v>
      </c>
      <c r="AK6" s="245">
        <f t="shared" si="7"/>
        <v>0</v>
      </c>
      <c r="AL6" s="240"/>
      <c r="AM6" s="245">
        <f>J6</f>
        <v>18</v>
      </c>
      <c r="AN6" s="245">
        <f>(AG6+AH6)*2</f>
        <v>2</v>
      </c>
      <c r="AO6" s="245">
        <f t="shared" si="8"/>
        <v>10</v>
      </c>
      <c r="AP6" s="245">
        <f>AM6*2</f>
        <v>36</v>
      </c>
      <c r="AQ6" s="240"/>
      <c r="AR6" s="245"/>
      <c r="AS6" s="245" t="s">
        <v>628</v>
      </c>
      <c r="AT6" s="245">
        <f t="shared" si="9"/>
        <v>9</v>
      </c>
      <c r="AU6" s="245"/>
      <c r="AV6" s="245"/>
      <c r="AW6" s="245"/>
      <c r="AX6" s="245"/>
      <c r="AY6" s="354"/>
      <c r="AZ6" s="260">
        <v>71164589</v>
      </c>
      <c r="BA6" s="259">
        <v>3911092644239</v>
      </c>
      <c r="BB6" s="270">
        <v>372382021252</v>
      </c>
      <c r="BC6" s="247" t="s">
        <v>622</v>
      </c>
      <c r="BD6" s="375">
        <v>360028.93</v>
      </c>
      <c r="BE6" s="229" t="s">
        <v>623</v>
      </c>
      <c r="BF6" s="354" t="s">
        <v>624</v>
      </c>
      <c r="BG6" s="355"/>
      <c r="BH6" s="354"/>
      <c r="BI6" s="382">
        <v>1</v>
      </c>
      <c r="BJ6" s="382"/>
      <c r="BK6" s="382">
        <v>1</v>
      </c>
      <c r="BL6" s="382"/>
      <c r="BM6" s="382"/>
      <c r="BN6" s="379">
        <v>24</v>
      </c>
      <c r="BO6" s="367">
        <f t="shared" si="10"/>
        <v>48</v>
      </c>
      <c r="BP6" s="271"/>
      <c r="BQ6" s="271"/>
      <c r="BR6" s="271"/>
      <c r="BS6" s="271"/>
      <c r="BT6" s="271"/>
      <c r="BU6" s="271"/>
      <c r="BV6" s="271"/>
      <c r="BW6" s="271"/>
      <c r="BX6" s="271"/>
      <c r="BY6" s="271"/>
    </row>
    <row r="7" spans="1:77" s="272" customFormat="1" ht="15.75" x14ac:dyDescent="0.25">
      <c r="A7" s="371"/>
      <c r="B7" s="244" t="s">
        <v>355</v>
      </c>
      <c r="C7" s="245" t="s">
        <v>626</v>
      </c>
      <c r="D7" s="245" t="s">
        <v>627</v>
      </c>
      <c r="E7" s="245">
        <v>771</v>
      </c>
      <c r="F7" s="244"/>
      <c r="G7" s="245" t="s">
        <v>608</v>
      </c>
      <c r="H7" s="242"/>
      <c r="I7" s="245">
        <v>39</v>
      </c>
      <c r="J7" s="244">
        <f t="shared" si="0"/>
        <v>20</v>
      </c>
      <c r="K7" s="245">
        <f t="shared" si="1"/>
        <v>20</v>
      </c>
      <c r="L7" s="240"/>
      <c r="M7" s="244"/>
      <c r="N7" s="244">
        <f>ROUND((E7/I7),0)</f>
        <v>20</v>
      </c>
      <c r="O7" s="244"/>
      <c r="P7" s="244"/>
      <c r="Q7" s="240"/>
      <c r="R7" s="244">
        <f>M7*2+N7</f>
        <v>20</v>
      </c>
      <c r="S7" s="244"/>
      <c r="T7" s="245"/>
      <c r="U7" s="242"/>
      <c r="V7" s="240"/>
      <c r="W7" s="245">
        <f>J7*(H7+4)+N7*(I7+4)</f>
        <v>940</v>
      </c>
      <c r="X7" s="245">
        <f t="shared" si="3"/>
        <v>940</v>
      </c>
      <c r="Y7" s="245">
        <f t="shared" si="4"/>
        <v>200</v>
      </c>
      <c r="Z7" s="240"/>
      <c r="AA7" s="245">
        <f t="shared" si="5"/>
        <v>40</v>
      </c>
      <c r="AB7" s="245"/>
      <c r="AC7" s="240"/>
      <c r="AD7" s="245">
        <f>I7*J7</f>
        <v>780</v>
      </c>
      <c r="AE7" s="245"/>
      <c r="AF7" s="240"/>
      <c r="AG7" s="245"/>
      <c r="AH7" s="245"/>
      <c r="AI7" s="240"/>
      <c r="AJ7" s="245">
        <f t="shared" si="6"/>
        <v>0</v>
      </c>
      <c r="AK7" s="245">
        <f t="shared" si="7"/>
        <v>20</v>
      </c>
      <c r="AL7" s="240"/>
      <c r="AM7" s="245">
        <f>J7</f>
        <v>20</v>
      </c>
      <c r="AN7" s="245">
        <f>(AG7+AH7)*2</f>
        <v>0</v>
      </c>
      <c r="AO7" s="245">
        <f t="shared" si="8"/>
        <v>0</v>
      </c>
      <c r="AP7" s="245">
        <f>AM7*2</f>
        <v>40</v>
      </c>
      <c r="AQ7" s="240"/>
      <c r="AR7" s="245"/>
      <c r="AS7" s="245"/>
      <c r="AT7" s="245">
        <f t="shared" si="9"/>
        <v>5</v>
      </c>
      <c r="AU7" s="245"/>
      <c r="AV7" s="245"/>
      <c r="AW7" s="245"/>
      <c r="AX7" s="245"/>
      <c r="AY7" s="354"/>
      <c r="AZ7" s="260">
        <v>71164818</v>
      </c>
      <c r="BA7" s="259">
        <v>8500728567637</v>
      </c>
      <c r="BB7" s="270">
        <v>373982021244</v>
      </c>
      <c r="BC7" s="247" t="s">
        <v>622</v>
      </c>
      <c r="BD7" s="376"/>
      <c r="BE7" s="229" t="s">
        <v>623</v>
      </c>
      <c r="BF7" s="354"/>
      <c r="BG7" s="355"/>
      <c r="BH7" s="354"/>
      <c r="BI7" s="382"/>
      <c r="BJ7" s="382"/>
      <c r="BK7" s="382"/>
      <c r="BL7" s="382"/>
      <c r="BM7" s="382"/>
      <c r="BN7" s="380"/>
      <c r="BO7" s="368"/>
      <c r="BP7" s="271"/>
      <c r="BQ7" s="271"/>
      <c r="BR7" s="271"/>
      <c r="BS7" s="271"/>
      <c r="BT7" s="271"/>
      <c r="BU7" s="271"/>
      <c r="BV7" s="271"/>
      <c r="BW7" s="271"/>
      <c r="BX7" s="271"/>
      <c r="BY7" s="271"/>
    </row>
    <row r="8" spans="1:77" s="272" customFormat="1" ht="15.75" x14ac:dyDescent="0.25">
      <c r="A8" s="372"/>
      <c r="B8" s="244" t="s">
        <v>355</v>
      </c>
      <c r="C8" s="245" t="s">
        <v>626</v>
      </c>
      <c r="D8" s="245" t="s">
        <v>629</v>
      </c>
      <c r="E8" s="245">
        <v>600</v>
      </c>
      <c r="F8" s="244"/>
      <c r="G8" s="245" t="s">
        <v>608</v>
      </c>
      <c r="H8" s="242"/>
      <c r="I8" s="245">
        <v>39</v>
      </c>
      <c r="J8" s="244">
        <f t="shared" si="0"/>
        <v>15</v>
      </c>
      <c r="K8" s="245">
        <f t="shared" si="1"/>
        <v>55</v>
      </c>
      <c r="L8" s="240"/>
      <c r="M8" s="244"/>
      <c r="N8" s="244">
        <f>ROUND((E8/I8),0)</f>
        <v>15</v>
      </c>
      <c r="O8" s="244"/>
      <c r="P8" s="244"/>
      <c r="Q8" s="240"/>
      <c r="R8" s="244">
        <f>M8*2+N8</f>
        <v>15</v>
      </c>
      <c r="S8" s="244"/>
      <c r="T8" s="245"/>
      <c r="U8" s="245">
        <v>40</v>
      </c>
      <c r="V8" s="240"/>
      <c r="W8" s="245">
        <f>J8*(H8+4)+N8*(I8+4)</f>
        <v>705</v>
      </c>
      <c r="X8" s="245">
        <f t="shared" si="3"/>
        <v>705</v>
      </c>
      <c r="Y8" s="245">
        <f t="shared" si="4"/>
        <v>950</v>
      </c>
      <c r="Z8" s="240"/>
      <c r="AA8" s="245">
        <f t="shared" si="5"/>
        <v>30</v>
      </c>
      <c r="AB8" s="245"/>
      <c r="AC8" s="240"/>
      <c r="AD8" s="245">
        <f>I8*J8</f>
        <v>585</v>
      </c>
      <c r="AE8" s="245">
        <f>U8*20</f>
        <v>800</v>
      </c>
      <c r="AF8" s="240"/>
      <c r="AG8" s="245"/>
      <c r="AH8" s="245">
        <v>1</v>
      </c>
      <c r="AI8" s="240"/>
      <c r="AJ8" s="245">
        <f t="shared" si="6"/>
        <v>0</v>
      </c>
      <c r="AK8" s="245">
        <f t="shared" si="7"/>
        <v>15</v>
      </c>
      <c r="AL8" s="240"/>
      <c r="AM8" s="245">
        <f>J8</f>
        <v>15</v>
      </c>
      <c r="AN8" s="245">
        <f>(AG8+AH8)*2</f>
        <v>2</v>
      </c>
      <c r="AO8" s="245">
        <f t="shared" si="8"/>
        <v>10</v>
      </c>
      <c r="AP8" s="245">
        <f>AM8*2</f>
        <v>30</v>
      </c>
      <c r="AQ8" s="240"/>
      <c r="AR8" s="245"/>
      <c r="AS8" s="245" t="s">
        <v>630</v>
      </c>
      <c r="AT8" s="245">
        <f t="shared" si="9"/>
        <v>7.75</v>
      </c>
      <c r="AU8" s="245"/>
      <c r="AV8" s="245"/>
      <c r="AW8" s="245"/>
      <c r="AX8" s="245"/>
      <c r="AY8" s="354"/>
      <c r="AZ8" s="260">
        <v>71165028</v>
      </c>
      <c r="BA8" s="259">
        <v>4648434990639</v>
      </c>
      <c r="BB8" s="270">
        <v>373982021236</v>
      </c>
      <c r="BC8" s="247" t="s">
        <v>622</v>
      </c>
      <c r="BD8" s="377"/>
      <c r="BE8" s="229" t="s">
        <v>623</v>
      </c>
      <c r="BF8" s="354"/>
      <c r="BG8" s="355"/>
      <c r="BH8" s="354"/>
      <c r="BI8" s="382"/>
      <c r="BJ8" s="382"/>
      <c r="BK8" s="382"/>
      <c r="BL8" s="382"/>
      <c r="BM8" s="382"/>
      <c r="BN8" s="381"/>
      <c r="BO8" s="369"/>
      <c r="BP8" s="271"/>
      <c r="BQ8" s="271"/>
      <c r="BR8" s="271"/>
      <c r="BS8" s="271"/>
      <c r="BT8" s="271"/>
      <c r="BU8" s="271"/>
      <c r="BV8" s="271"/>
      <c r="BW8" s="271"/>
      <c r="BX8" s="271"/>
      <c r="BY8" s="271"/>
    </row>
    <row r="9" spans="1:77" ht="57" x14ac:dyDescent="0.2">
      <c r="A9" s="250">
        <v>13</v>
      </c>
      <c r="B9" s="244" t="s">
        <v>356</v>
      </c>
      <c r="C9" s="245" t="s">
        <v>631</v>
      </c>
      <c r="D9" s="245" t="s">
        <v>632</v>
      </c>
      <c r="E9" s="245">
        <v>2020</v>
      </c>
      <c r="F9" s="244"/>
      <c r="G9" s="244" t="s">
        <v>589</v>
      </c>
      <c r="H9" s="245">
        <v>39</v>
      </c>
      <c r="I9" s="242"/>
      <c r="J9" s="244">
        <f t="shared" si="0"/>
        <v>104</v>
      </c>
      <c r="K9" s="245">
        <f t="shared" si="1"/>
        <v>216</v>
      </c>
      <c r="L9" s="240"/>
      <c r="M9" s="244"/>
      <c r="N9" s="244"/>
      <c r="O9" s="244">
        <f>ROUND((E9/H9),0)*2</f>
        <v>104</v>
      </c>
      <c r="P9" s="244"/>
      <c r="Q9" s="240"/>
      <c r="R9" s="244">
        <f>O9</f>
        <v>104</v>
      </c>
      <c r="S9" s="244">
        <f>O9</f>
        <v>104</v>
      </c>
      <c r="T9" s="245"/>
      <c r="U9" s="245">
        <v>8</v>
      </c>
      <c r="V9" s="240"/>
      <c r="W9" s="245">
        <f>J9*(H9+4)</f>
        <v>4472</v>
      </c>
      <c r="X9" s="245">
        <f t="shared" si="3"/>
        <v>4472</v>
      </c>
      <c r="Y9" s="245">
        <f t="shared" si="4"/>
        <v>1824</v>
      </c>
      <c r="Z9" s="240"/>
      <c r="AA9" s="245">
        <f t="shared" si="5"/>
        <v>208</v>
      </c>
      <c r="AB9" s="245"/>
      <c r="AC9" s="240"/>
      <c r="AD9" s="245"/>
      <c r="AE9" s="245">
        <f>H9*J9</f>
        <v>4056</v>
      </c>
      <c r="AF9" s="240"/>
      <c r="AG9" s="245">
        <v>2</v>
      </c>
      <c r="AH9" s="245"/>
      <c r="AI9" s="240"/>
      <c r="AJ9" s="245">
        <f t="shared" si="6"/>
        <v>104</v>
      </c>
      <c r="AK9" s="245">
        <f t="shared" si="7"/>
        <v>0</v>
      </c>
      <c r="AL9" s="240"/>
      <c r="AM9" s="245"/>
      <c r="AN9" s="245">
        <f>(AG9+AH9)*2+6</f>
        <v>10</v>
      </c>
      <c r="AO9" s="245">
        <f t="shared" si="8"/>
        <v>50</v>
      </c>
      <c r="AP9" s="245">
        <f>W9</f>
        <v>4472</v>
      </c>
      <c r="AQ9" s="240"/>
      <c r="AR9" s="245"/>
      <c r="AS9" s="244" t="s">
        <v>633</v>
      </c>
      <c r="AT9" s="245">
        <f t="shared" si="9"/>
        <v>45.519999999999996</v>
      </c>
      <c r="AU9" s="245"/>
      <c r="AV9" s="245"/>
      <c r="AW9" s="245"/>
      <c r="AX9" s="245"/>
      <c r="AY9" s="354"/>
      <c r="AZ9" s="245">
        <v>71165145</v>
      </c>
      <c r="BA9" s="259">
        <v>36211395</v>
      </c>
      <c r="BB9" s="245"/>
      <c r="BC9" s="247" t="s">
        <v>622</v>
      </c>
      <c r="BD9" s="248">
        <v>390165.91</v>
      </c>
      <c r="BE9" s="229" t="s">
        <v>623</v>
      </c>
      <c r="BF9" s="244" t="s">
        <v>624</v>
      </c>
      <c r="BG9" s="355"/>
      <c r="BH9" s="249"/>
      <c r="BI9" s="229"/>
      <c r="BJ9" s="229">
        <v>1</v>
      </c>
      <c r="BK9" s="229">
        <v>1</v>
      </c>
      <c r="BL9" s="229"/>
      <c r="BM9" s="229"/>
      <c r="BN9" s="229">
        <v>24</v>
      </c>
      <c r="BO9" s="229">
        <f t="shared" si="10"/>
        <v>48</v>
      </c>
    </row>
    <row r="10" spans="1:77" ht="42.75" x14ac:dyDescent="0.2">
      <c r="A10" s="250">
        <v>14</v>
      </c>
      <c r="B10" s="244" t="s">
        <v>357</v>
      </c>
      <c r="C10" s="245" t="s">
        <v>634</v>
      </c>
      <c r="D10" s="245" t="s">
        <v>635</v>
      </c>
      <c r="E10" s="245">
        <v>570</v>
      </c>
      <c r="F10" s="244"/>
      <c r="G10" s="244" t="s">
        <v>585</v>
      </c>
      <c r="H10" s="245">
        <v>42</v>
      </c>
      <c r="I10" s="245">
        <v>39</v>
      </c>
      <c r="J10" s="244">
        <f t="shared" si="0"/>
        <v>44</v>
      </c>
      <c r="K10" s="245">
        <f t="shared" si="1"/>
        <v>66</v>
      </c>
      <c r="L10" s="240"/>
      <c r="M10" s="244">
        <f>ROUND((E10/H10),0)</f>
        <v>14</v>
      </c>
      <c r="N10" s="244">
        <f>ROUND((E10/I10),0)*2</f>
        <v>30</v>
      </c>
      <c r="O10" s="244"/>
      <c r="P10" s="244"/>
      <c r="Q10" s="240"/>
      <c r="R10" s="244">
        <f>M10*2+N10</f>
        <v>58</v>
      </c>
      <c r="S10" s="244"/>
      <c r="T10" s="245"/>
      <c r="U10" s="245">
        <v>8</v>
      </c>
      <c r="V10" s="240"/>
      <c r="W10" s="245">
        <f>J10*(H10+4)</f>
        <v>2024</v>
      </c>
      <c r="X10" s="245">
        <f t="shared" si="3"/>
        <v>2024</v>
      </c>
      <c r="Y10" s="245">
        <f t="shared" si="4"/>
        <v>796</v>
      </c>
      <c r="Z10" s="240"/>
      <c r="AA10" s="245">
        <f t="shared" si="5"/>
        <v>88</v>
      </c>
      <c r="AB10" s="245"/>
      <c r="AC10" s="240"/>
      <c r="AD10" s="245">
        <f>H10*J10</f>
        <v>1848</v>
      </c>
      <c r="AE10" s="245"/>
      <c r="AF10" s="240"/>
      <c r="AG10" s="245"/>
      <c r="AH10" s="245">
        <v>1</v>
      </c>
      <c r="AI10" s="240"/>
      <c r="AJ10" s="245">
        <f t="shared" si="6"/>
        <v>14</v>
      </c>
      <c r="AK10" s="245">
        <f t="shared" si="7"/>
        <v>30</v>
      </c>
      <c r="AL10" s="240"/>
      <c r="AM10" s="245">
        <f>J10</f>
        <v>44</v>
      </c>
      <c r="AN10" s="245">
        <f>(AG10+AH10)*2</f>
        <v>2</v>
      </c>
      <c r="AO10" s="245">
        <f t="shared" si="8"/>
        <v>10</v>
      </c>
      <c r="AP10" s="245">
        <f>AM10*2</f>
        <v>88</v>
      </c>
      <c r="AQ10" s="240"/>
      <c r="AR10" s="245"/>
      <c r="AS10" s="245" t="s">
        <v>636</v>
      </c>
      <c r="AT10" s="245">
        <f t="shared" si="9"/>
        <v>15.3</v>
      </c>
      <c r="AU10" s="245"/>
      <c r="AV10" s="245"/>
      <c r="AW10" s="245"/>
      <c r="AX10" s="245"/>
      <c r="AY10" s="354" t="s">
        <v>637</v>
      </c>
      <c r="AZ10" s="245">
        <v>71165775</v>
      </c>
      <c r="BA10" s="259">
        <v>3068432140025</v>
      </c>
      <c r="BB10" s="259">
        <v>373982021210</v>
      </c>
      <c r="BC10" s="247" t="s">
        <v>622</v>
      </c>
      <c r="BD10" s="248">
        <v>293363.28999999998</v>
      </c>
      <c r="BE10" s="229" t="s">
        <v>623</v>
      </c>
      <c r="BF10" s="244" t="s">
        <v>624</v>
      </c>
      <c r="BG10" s="355"/>
      <c r="BH10" s="249">
        <v>1</v>
      </c>
      <c r="BI10" s="229"/>
      <c r="BJ10" s="229"/>
      <c r="BK10" s="229">
        <v>1</v>
      </c>
      <c r="BL10" s="229"/>
      <c r="BM10" s="229"/>
      <c r="BN10" s="229">
        <v>24</v>
      </c>
      <c r="BO10" s="229">
        <f t="shared" si="10"/>
        <v>48</v>
      </c>
    </row>
    <row r="11" spans="1:77" ht="57" x14ac:dyDescent="0.2">
      <c r="A11" s="250">
        <v>15</v>
      </c>
      <c r="B11" s="244" t="s">
        <v>358</v>
      </c>
      <c r="C11" s="245" t="s">
        <v>638</v>
      </c>
      <c r="D11" s="245" t="s">
        <v>639</v>
      </c>
      <c r="E11" s="245">
        <v>1375</v>
      </c>
      <c r="F11" s="244"/>
      <c r="G11" s="250" t="s">
        <v>640</v>
      </c>
      <c r="H11" s="245">
        <v>36</v>
      </c>
      <c r="I11" s="245">
        <v>39</v>
      </c>
      <c r="J11" s="244">
        <f t="shared" si="0"/>
        <v>73</v>
      </c>
      <c r="K11" s="245">
        <f t="shared" si="1"/>
        <v>127</v>
      </c>
      <c r="L11" s="240"/>
      <c r="M11" s="244"/>
      <c r="N11" s="244">
        <f>ROUND((E11/I11),0)</f>
        <v>35</v>
      </c>
      <c r="O11" s="244"/>
      <c r="P11" s="244">
        <f>ROUND((E11/H11),0)</f>
        <v>38</v>
      </c>
      <c r="Q11" s="240"/>
      <c r="R11" s="244">
        <f>P11+N11</f>
        <v>73</v>
      </c>
      <c r="S11" s="244"/>
      <c r="T11" s="251">
        <f>P11</f>
        <v>38</v>
      </c>
      <c r="U11" s="245">
        <v>16</v>
      </c>
      <c r="V11" s="240"/>
      <c r="W11" s="245">
        <f>J11*(H11+4)</f>
        <v>2920</v>
      </c>
      <c r="X11" s="245">
        <f t="shared" si="3"/>
        <v>2920</v>
      </c>
      <c r="Y11" s="245">
        <f t="shared" si="4"/>
        <v>1354</v>
      </c>
      <c r="Z11" s="240"/>
      <c r="AA11" s="245">
        <f t="shared" si="5"/>
        <v>146</v>
      </c>
      <c r="AB11" s="245"/>
      <c r="AC11" s="240"/>
      <c r="AD11" s="245"/>
      <c r="AE11" s="245">
        <f>H11*J11+(U11*20)</f>
        <v>2948</v>
      </c>
      <c r="AF11" s="240"/>
      <c r="AG11" s="245">
        <v>1</v>
      </c>
      <c r="AH11" s="245">
        <v>1</v>
      </c>
      <c r="AI11" s="240"/>
      <c r="AJ11" s="245">
        <f t="shared" si="6"/>
        <v>38</v>
      </c>
      <c r="AK11" s="245">
        <f t="shared" si="7"/>
        <v>35</v>
      </c>
      <c r="AL11" s="240"/>
      <c r="AM11" s="245"/>
      <c r="AN11" s="245">
        <f>(AG11+AH11)*2+6</f>
        <v>10</v>
      </c>
      <c r="AO11" s="245">
        <f t="shared" si="8"/>
        <v>50</v>
      </c>
      <c r="AP11" s="245">
        <f>W11</f>
        <v>2920</v>
      </c>
      <c r="AQ11" s="240"/>
      <c r="AR11" s="245"/>
      <c r="AS11" s="245" t="s">
        <v>641</v>
      </c>
      <c r="AT11" s="245">
        <f t="shared" si="9"/>
        <v>28.21</v>
      </c>
      <c r="AU11" s="245"/>
      <c r="AV11" s="245"/>
      <c r="AW11" s="245"/>
      <c r="AX11" s="245"/>
      <c r="AY11" s="354"/>
      <c r="AZ11" s="245">
        <v>71165925</v>
      </c>
      <c r="BA11" s="259">
        <v>4042863940113</v>
      </c>
      <c r="BB11" s="259">
        <v>373982021201</v>
      </c>
      <c r="BC11" s="247" t="s">
        <v>622</v>
      </c>
      <c r="BD11" s="248">
        <v>360028.93</v>
      </c>
      <c r="BE11" s="229" t="s">
        <v>623</v>
      </c>
      <c r="BF11" s="244" t="s">
        <v>624</v>
      </c>
      <c r="BG11" s="355"/>
      <c r="BH11" s="249"/>
      <c r="BI11" s="229"/>
      <c r="BJ11" s="229">
        <v>1</v>
      </c>
      <c r="BK11" s="229">
        <v>1</v>
      </c>
      <c r="BL11" s="229"/>
      <c r="BM11" s="229"/>
      <c r="BN11" s="229">
        <v>24</v>
      </c>
      <c r="BO11" s="229">
        <f t="shared" si="10"/>
        <v>48</v>
      </c>
    </row>
    <row r="12" spans="1:77" ht="57" x14ac:dyDescent="0.2">
      <c r="A12" s="370">
        <v>16</v>
      </c>
      <c r="B12" s="244" t="s">
        <v>359</v>
      </c>
      <c r="C12" s="245" t="s">
        <v>642</v>
      </c>
      <c r="D12" s="245" t="s">
        <v>643</v>
      </c>
      <c r="E12" s="245">
        <v>2315</v>
      </c>
      <c r="F12" s="245"/>
      <c r="G12" s="244" t="s">
        <v>577</v>
      </c>
      <c r="H12" s="245">
        <v>42</v>
      </c>
      <c r="I12" s="242"/>
      <c r="J12" s="244">
        <f t="shared" si="0"/>
        <v>55</v>
      </c>
      <c r="K12" s="245">
        <f t="shared" si="1"/>
        <v>110</v>
      </c>
      <c r="L12" s="240"/>
      <c r="M12" s="244">
        <f>ROUND((E12/H12),0)</f>
        <v>55</v>
      </c>
      <c r="N12" s="244"/>
      <c r="O12" s="244"/>
      <c r="P12" s="244"/>
      <c r="Q12" s="240"/>
      <c r="R12" s="244">
        <f>M12*2</f>
        <v>110</v>
      </c>
      <c r="S12" s="244"/>
      <c r="T12" s="245"/>
      <c r="U12" s="242"/>
      <c r="V12" s="240"/>
      <c r="W12" s="245">
        <f>J12*(H12+4)</f>
        <v>2530</v>
      </c>
      <c r="X12" s="245">
        <f t="shared" si="3"/>
        <v>2530</v>
      </c>
      <c r="Y12" s="245">
        <f t="shared" si="4"/>
        <v>1320</v>
      </c>
      <c r="Z12" s="240"/>
      <c r="AA12" s="245">
        <f t="shared" si="5"/>
        <v>110</v>
      </c>
      <c r="AB12" s="245"/>
      <c r="AC12" s="240"/>
      <c r="AD12" s="245">
        <f>H12*J12</f>
        <v>2310</v>
      </c>
      <c r="AE12" s="245"/>
      <c r="AF12" s="240"/>
      <c r="AG12" s="245">
        <v>2</v>
      </c>
      <c r="AH12" s="245"/>
      <c r="AI12" s="240"/>
      <c r="AJ12" s="245">
        <f t="shared" si="6"/>
        <v>55</v>
      </c>
      <c r="AK12" s="245">
        <f t="shared" si="7"/>
        <v>0</v>
      </c>
      <c r="AL12" s="240"/>
      <c r="AM12" s="245">
        <f t="shared" ref="AM12:AM24" si="11">J12</f>
        <v>55</v>
      </c>
      <c r="AN12" s="245">
        <f t="shared" ref="AN12:AN24" si="12">(AG12+AH12)*2</f>
        <v>4</v>
      </c>
      <c r="AO12" s="245">
        <f t="shared" si="8"/>
        <v>20</v>
      </c>
      <c r="AP12" s="245">
        <f t="shared" ref="AP12:AP24" si="13">AM12*2</f>
        <v>110</v>
      </c>
      <c r="AQ12" s="240"/>
      <c r="AR12" s="245"/>
      <c r="AS12" s="244" t="s">
        <v>644</v>
      </c>
      <c r="AT12" s="245">
        <f t="shared" si="9"/>
        <v>27.5</v>
      </c>
      <c r="AU12" s="245"/>
      <c r="AV12" s="245"/>
      <c r="AW12" s="245"/>
      <c r="AX12" s="245"/>
      <c r="AY12" s="354"/>
      <c r="AZ12" s="245">
        <v>71166138</v>
      </c>
      <c r="BA12" s="259">
        <v>5100569318656</v>
      </c>
      <c r="BB12" s="259">
        <v>373982021198</v>
      </c>
      <c r="BC12" s="247" t="s">
        <v>645</v>
      </c>
      <c r="BD12" s="375">
        <v>718667.65</v>
      </c>
      <c r="BE12" s="373" t="s">
        <v>623</v>
      </c>
      <c r="BF12" s="244" t="s">
        <v>624</v>
      </c>
      <c r="BG12" s="355"/>
      <c r="BH12" s="374"/>
      <c r="BI12" s="373"/>
      <c r="BJ12" s="373">
        <v>2</v>
      </c>
      <c r="BK12" s="373">
        <v>1</v>
      </c>
      <c r="BL12" s="373"/>
      <c r="BM12" s="373"/>
      <c r="BN12" s="367">
        <v>48</v>
      </c>
      <c r="BO12" s="367">
        <f t="shared" si="10"/>
        <v>96</v>
      </c>
    </row>
    <row r="13" spans="1:77" ht="42.75" x14ac:dyDescent="0.2">
      <c r="A13" s="371"/>
      <c r="B13" s="244" t="s">
        <v>359</v>
      </c>
      <c r="C13" s="245" t="s">
        <v>642</v>
      </c>
      <c r="D13" s="245" t="s">
        <v>643</v>
      </c>
      <c r="E13" s="245">
        <v>2315</v>
      </c>
      <c r="F13" s="244"/>
      <c r="G13" s="245" t="s">
        <v>608</v>
      </c>
      <c r="H13" s="242"/>
      <c r="I13" s="245">
        <v>39</v>
      </c>
      <c r="J13" s="244">
        <f t="shared" si="0"/>
        <v>59</v>
      </c>
      <c r="K13" s="245">
        <f t="shared" si="1"/>
        <v>59</v>
      </c>
      <c r="L13" s="240"/>
      <c r="M13" s="244"/>
      <c r="N13" s="244">
        <f>ROUND((E13/I13),0)</f>
        <v>59</v>
      </c>
      <c r="O13" s="244"/>
      <c r="P13" s="244"/>
      <c r="Q13" s="240"/>
      <c r="R13" s="244">
        <f>M13*2+N13</f>
        <v>59</v>
      </c>
      <c r="S13" s="244"/>
      <c r="T13" s="245"/>
      <c r="U13" s="242"/>
      <c r="V13" s="240"/>
      <c r="W13" s="245">
        <f>J13*(H13+4)+N13*(I13+4)</f>
        <v>2773</v>
      </c>
      <c r="X13" s="245">
        <f t="shared" si="3"/>
        <v>2773</v>
      </c>
      <c r="Y13" s="245">
        <f t="shared" si="4"/>
        <v>590</v>
      </c>
      <c r="Z13" s="240"/>
      <c r="AA13" s="245">
        <f t="shared" si="5"/>
        <v>118</v>
      </c>
      <c r="AB13" s="245"/>
      <c r="AC13" s="240"/>
      <c r="AD13" s="245">
        <f>I13*J13</f>
        <v>2301</v>
      </c>
      <c r="AE13" s="245"/>
      <c r="AF13" s="240"/>
      <c r="AG13" s="245"/>
      <c r="AH13" s="245"/>
      <c r="AI13" s="240"/>
      <c r="AJ13" s="245">
        <f t="shared" si="6"/>
        <v>0</v>
      </c>
      <c r="AK13" s="245">
        <f t="shared" si="7"/>
        <v>59</v>
      </c>
      <c r="AL13" s="240"/>
      <c r="AM13" s="245">
        <f t="shared" si="11"/>
        <v>59</v>
      </c>
      <c r="AN13" s="245">
        <f t="shared" si="12"/>
        <v>0</v>
      </c>
      <c r="AO13" s="245">
        <f t="shared" si="8"/>
        <v>0</v>
      </c>
      <c r="AP13" s="245">
        <f t="shared" si="13"/>
        <v>118</v>
      </c>
      <c r="AQ13" s="240"/>
      <c r="AR13" s="245"/>
      <c r="AS13" s="245"/>
      <c r="AT13" s="245">
        <f t="shared" si="9"/>
        <v>14.75</v>
      </c>
      <c r="AU13" s="245"/>
      <c r="AV13" s="245"/>
      <c r="AW13" s="245"/>
      <c r="AX13" s="245"/>
      <c r="AY13" s="354"/>
      <c r="AZ13" s="245">
        <v>71166389</v>
      </c>
      <c r="BA13" s="259">
        <v>7862020392915</v>
      </c>
      <c r="BB13" s="259">
        <v>373982021180</v>
      </c>
      <c r="BC13" s="247" t="s">
        <v>645</v>
      </c>
      <c r="BD13" s="376"/>
      <c r="BE13" s="373"/>
      <c r="BF13" s="244" t="s">
        <v>624</v>
      </c>
      <c r="BG13" s="355"/>
      <c r="BH13" s="374"/>
      <c r="BI13" s="373"/>
      <c r="BJ13" s="373"/>
      <c r="BK13" s="373"/>
      <c r="BL13" s="373"/>
      <c r="BM13" s="373"/>
      <c r="BN13" s="368"/>
      <c r="BO13" s="368"/>
    </row>
    <row r="14" spans="1:77" ht="42.75" x14ac:dyDescent="0.2">
      <c r="A14" s="372"/>
      <c r="B14" s="244" t="s">
        <v>359</v>
      </c>
      <c r="C14" s="245" t="s">
        <v>646</v>
      </c>
      <c r="D14" s="245" t="s">
        <v>643</v>
      </c>
      <c r="E14" s="245">
        <v>2290</v>
      </c>
      <c r="F14" s="244"/>
      <c r="G14" s="245" t="s">
        <v>608</v>
      </c>
      <c r="H14" s="242"/>
      <c r="I14" s="245">
        <v>39</v>
      </c>
      <c r="J14" s="244">
        <f t="shared" si="0"/>
        <v>59</v>
      </c>
      <c r="K14" s="245">
        <f t="shared" si="1"/>
        <v>67</v>
      </c>
      <c r="L14" s="240"/>
      <c r="M14" s="244"/>
      <c r="N14" s="244">
        <f>ROUND((E14/I14),0)</f>
        <v>59</v>
      </c>
      <c r="O14" s="244"/>
      <c r="P14" s="244"/>
      <c r="Q14" s="240"/>
      <c r="R14" s="244">
        <f>M14*2+N14</f>
        <v>59</v>
      </c>
      <c r="S14" s="244"/>
      <c r="T14" s="245"/>
      <c r="U14" s="245">
        <v>8</v>
      </c>
      <c r="V14" s="240"/>
      <c r="W14" s="245">
        <f>J14*(H14+4)+N14*(I14+4)</f>
        <v>2773</v>
      </c>
      <c r="X14" s="245">
        <f t="shared" si="3"/>
        <v>2773</v>
      </c>
      <c r="Y14" s="245">
        <f t="shared" si="4"/>
        <v>750</v>
      </c>
      <c r="Z14" s="240"/>
      <c r="AA14" s="245">
        <f t="shared" si="5"/>
        <v>118</v>
      </c>
      <c r="AB14" s="245"/>
      <c r="AC14" s="240"/>
      <c r="AD14" s="245">
        <f>I14*J14</f>
        <v>2301</v>
      </c>
      <c r="AE14" s="245">
        <f>U14*20</f>
        <v>160</v>
      </c>
      <c r="AF14" s="240"/>
      <c r="AG14" s="245"/>
      <c r="AH14" s="245"/>
      <c r="AI14" s="240"/>
      <c r="AJ14" s="245">
        <f t="shared" si="6"/>
        <v>0</v>
      </c>
      <c r="AK14" s="245">
        <f t="shared" si="7"/>
        <v>59</v>
      </c>
      <c r="AL14" s="240"/>
      <c r="AM14" s="245">
        <f t="shared" si="11"/>
        <v>59</v>
      </c>
      <c r="AN14" s="245">
        <f t="shared" si="12"/>
        <v>0</v>
      </c>
      <c r="AO14" s="245">
        <f t="shared" si="8"/>
        <v>0</v>
      </c>
      <c r="AP14" s="245">
        <f t="shared" si="13"/>
        <v>118</v>
      </c>
      <c r="AQ14" s="240"/>
      <c r="AR14" s="245"/>
      <c r="AS14" s="245"/>
      <c r="AT14" s="245">
        <f t="shared" si="9"/>
        <v>15.55</v>
      </c>
      <c r="AU14" s="245"/>
      <c r="AV14" s="245"/>
      <c r="AW14" s="245"/>
      <c r="AX14" s="245"/>
      <c r="AY14" s="354"/>
      <c r="AZ14" s="245">
        <v>71166477</v>
      </c>
      <c r="BA14" s="259">
        <v>8835696882135</v>
      </c>
      <c r="BB14" s="259">
        <v>373982021171</v>
      </c>
      <c r="BC14" s="247" t="s">
        <v>645</v>
      </c>
      <c r="BD14" s="377"/>
      <c r="BE14" s="373"/>
      <c r="BF14" s="244" t="s">
        <v>624</v>
      </c>
      <c r="BG14" s="355"/>
      <c r="BH14" s="374"/>
      <c r="BI14" s="373"/>
      <c r="BJ14" s="373"/>
      <c r="BK14" s="373"/>
      <c r="BL14" s="373"/>
      <c r="BM14" s="373"/>
      <c r="BN14" s="369"/>
      <c r="BO14" s="369"/>
    </row>
    <row r="15" spans="1:77" ht="42.75" x14ac:dyDescent="0.2">
      <c r="A15" s="370">
        <v>17</v>
      </c>
      <c r="B15" s="244" t="s">
        <v>360</v>
      </c>
      <c r="C15" s="245" t="s">
        <v>647</v>
      </c>
      <c r="D15" s="245" t="s">
        <v>648</v>
      </c>
      <c r="E15" s="245">
        <v>825</v>
      </c>
      <c r="F15" s="245"/>
      <c r="G15" s="244" t="s">
        <v>577</v>
      </c>
      <c r="H15" s="245">
        <v>42</v>
      </c>
      <c r="I15" s="242"/>
      <c r="J15" s="244">
        <f t="shared" si="0"/>
        <v>20</v>
      </c>
      <c r="K15" s="245">
        <f t="shared" si="1"/>
        <v>40</v>
      </c>
      <c r="L15" s="240"/>
      <c r="M15" s="244">
        <f>ROUND((E15/H15),0)</f>
        <v>20</v>
      </c>
      <c r="N15" s="244"/>
      <c r="O15" s="244"/>
      <c r="P15" s="244"/>
      <c r="Q15" s="240"/>
      <c r="R15" s="244">
        <f>M15*2</f>
        <v>40</v>
      </c>
      <c r="S15" s="244"/>
      <c r="T15" s="245"/>
      <c r="U15" s="242"/>
      <c r="V15" s="240"/>
      <c r="W15" s="245">
        <f>J15*(H15+4)</f>
        <v>920</v>
      </c>
      <c r="X15" s="245">
        <f t="shared" si="3"/>
        <v>920</v>
      </c>
      <c r="Y15" s="245">
        <f t="shared" si="4"/>
        <v>480</v>
      </c>
      <c r="Z15" s="240"/>
      <c r="AA15" s="245">
        <f t="shared" si="5"/>
        <v>40</v>
      </c>
      <c r="AB15" s="245"/>
      <c r="AC15" s="240"/>
      <c r="AD15" s="245">
        <f>H15*J15</f>
        <v>840</v>
      </c>
      <c r="AE15" s="245"/>
      <c r="AF15" s="240"/>
      <c r="AG15" s="245">
        <v>1</v>
      </c>
      <c r="AH15" s="245"/>
      <c r="AI15" s="240"/>
      <c r="AJ15" s="245">
        <f t="shared" si="6"/>
        <v>20</v>
      </c>
      <c r="AK15" s="245">
        <f t="shared" si="7"/>
        <v>0</v>
      </c>
      <c r="AL15" s="240"/>
      <c r="AM15" s="245">
        <f t="shared" si="11"/>
        <v>20</v>
      </c>
      <c r="AN15" s="245">
        <f t="shared" si="12"/>
        <v>2</v>
      </c>
      <c r="AO15" s="245">
        <f t="shared" si="8"/>
        <v>10</v>
      </c>
      <c r="AP15" s="245">
        <f t="shared" si="13"/>
        <v>40</v>
      </c>
      <c r="AQ15" s="240"/>
      <c r="AR15" s="245"/>
      <c r="AS15" s="245" t="s">
        <v>649</v>
      </c>
      <c r="AT15" s="245">
        <f t="shared" si="9"/>
        <v>10</v>
      </c>
      <c r="AU15" s="245"/>
      <c r="AV15" s="245"/>
      <c r="AW15" s="245"/>
      <c r="AX15" s="245"/>
      <c r="AY15" s="354"/>
      <c r="AZ15" s="245">
        <v>71167371</v>
      </c>
      <c r="BA15" s="259">
        <v>7612215577155</v>
      </c>
      <c r="BB15" s="259">
        <v>373982021163</v>
      </c>
      <c r="BC15" s="247" t="s">
        <v>650</v>
      </c>
      <c r="BD15" s="375">
        <v>454978.06</v>
      </c>
      <c r="BE15" s="373" t="s">
        <v>623</v>
      </c>
      <c r="BF15" s="244" t="s">
        <v>624</v>
      </c>
      <c r="BG15" s="355"/>
      <c r="BH15" s="249"/>
      <c r="BI15" s="373">
        <v>1</v>
      </c>
      <c r="BJ15" s="373"/>
      <c r="BK15" s="373">
        <v>1</v>
      </c>
      <c r="BL15" s="373">
        <v>1</v>
      </c>
      <c r="BM15" s="229"/>
      <c r="BN15" s="367">
        <v>24</v>
      </c>
      <c r="BO15" s="367">
        <f t="shared" si="10"/>
        <v>48</v>
      </c>
    </row>
    <row r="16" spans="1:77" ht="42.75" x14ac:dyDescent="0.2">
      <c r="A16" s="371"/>
      <c r="B16" s="244" t="s">
        <v>360</v>
      </c>
      <c r="C16" s="245" t="s">
        <v>647</v>
      </c>
      <c r="D16" s="245" t="s">
        <v>648</v>
      </c>
      <c r="E16" s="245">
        <v>825</v>
      </c>
      <c r="F16" s="244"/>
      <c r="G16" s="245" t="s">
        <v>608</v>
      </c>
      <c r="H16" s="242"/>
      <c r="I16" s="245">
        <v>39</v>
      </c>
      <c r="J16" s="244">
        <f t="shared" si="0"/>
        <v>21</v>
      </c>
      <c r="K16" s="245">
        <f t="shared" si="1"/>
        <v>21</v>
      </c>
      <c r="L16" s="240"/>
      <c r="M16" s="244"/>
      <c r="N16" s="244">
        <f>ROUND((E16/I16),0)</f>
        <v>21</v>
      </c>
      <c r="O16" s="244"/>
      <c r="P16" s="244"/>
      <c r="Q16" s="240"/>
      <c r="R16" s="244">
        <f>M16*2+N16</f>
        <v>21</v>
      </c>
      <c r="S16" s="244"/>
      <c r="T16" s="245"/>
      <c r="U16" s="242"/>
      <c r="V16" s="240"/>
      <c r="W16" s="245">
        <f>J16*(H16+4)+N16*(I16+4)</f>
        <v>987</v>
      </c>
      <c r="X16" s="245">
        <f t="shared" si="3"/>
        <v>987</v>
      </c>
      <c r="Y16" s="245">
        <f t="shared" si="4"/>
        <v>210</v>
      </c>
      <c r="Z16" s="240"/>
      <c r="AA16" s="245">
        <f t="shared" si="5"/>
        <v>42</v>
      </c>
      <c r="AB16" s="245"/>
      <c r="AC16" s="240"/>
      <c r="AD16" s="245">
        <f>I16*J16</f>
        <v>819</v>
      </c>
      <c r="AE16" s="245"/>
      <c r="AF16" s="240"/>
      <c r="AG16" s="245"/>
      <c r="AH16" s="245"/>
      <c r="AI16" s="240"/>
      <c r="AJ16" s="245">
        <f t="shared" si="6"/>
        <v>0</v>
      </c>
      <c r="AK16" s="245">
        <f t="shared" si="7"/>
        <v>21</v>
      </c>
      <c r="AL16" s="240"/>
      <c r="AM16" s="245">
        <f t="shared" si="11"/>
        <v>21</v>
      </c>
      <c r="AN16" s="245">
        <f t="shared" si="12"/>
        <v>0</v>
      </c>
      <c r="AO16" s="245">
        <f t="shared" si="8"/>
        <v>0</v>
      </c>
      <c r="AP16" s="245">
        <f t="shared" si="13"/>
        <v>42</v>
      </c>
      <c r="AQ16" s="240"/>
      <c r="AR16" s="245"/>
      <c r="AS16" s="245"/>
      <c r="AT16" s="245">
        <f t="shared" si="9"/>
        <v>5.25</v>
      </c>
      <c r="AU16" s="245"/>
      <c r="AV16" s="245"/>
      <c r="AW16" s="245"/>
      <c r="AX16" s="245"/>
      <c r="AY16" s="354"/>
      <c r="AZ16" s="245">
        <v>71168417</v>
      </c>
      <c r="BA16" s="259">
        <v>8601700230255</v>
      </c>
      <c r="BB16" s="259">
        <v>373982021155</v>
      </c>
      <c r="BC16" s="247" t="s">
        <v>650</v>
      </c>
      <c r="BD16" s="376"/>
      <c r="BE16" s="373"/>
      <c r="BF16" s="244" t="s">
        <v>624</v>
      </c>
      <c r="BG16" s="355"/>
      <c r="BH16" s="249"/>
      <c r="BI16" s="373"/>
      <c r="BJ16" s="373"/>
      <c r="BK16" s="373"/>
      <c r="BL16" s="373"/>
      <c r="BM16" s="229"/>
      <c r="BN16" s="368"/>
      <c r="BO16" s="368"/>
    </row>
    <row r="17" spans="1:67" ht="42.75" x14ac:dyDescent="0.2">
      <c r="A17" s="372"/>
      <c r="B17" s="244" t="s">
        <v>360</v>
      </c>
      <c r="C17" s="245" t="s">
        <v>651</v>
      </c>
      <c r="D17" s="245" t="s">
        <v>648</v>
      </c>
      <c r="E17" s="245">
        <v>770</v>
      </c>
      <c r="F17" s="244"/>
      <c r="G17" s="245" t="s">
        <v>608</v>
      </c>
      <c r="H17" s="242"/>
      <c r="I17" s="245">
        <v>39</v>
      </c>
      <c r="J17" s="244">
        <f t="shared" si="0"/>
        <v>20</v>
      </c>
      <c r="K17" s="245">
        <f t="shared" si="1"/>
        <v>28</v>
      </c>
      <c r="L17" s="240"/>
      <c r="M17" s="244"/>
      <c r="N17" s="244">
        <f>ROUND((E17/I17),0)</f>
        <v>20</v>
      </c>
      <c r="O17" s="244"/>
      <c r="P17" s="244"/>
      <c r="Q17" s="240"/>
      <c r="R17" s="244">
        <f>M17*2+N17</f>
        <v>20</v>
      </c>
      <c r="S17" s="244"/>
      <c r="T17" s="245"/>
      <c r="U17" s="245">
        <v>8</v>
      </c>
      <c r="V17" s="240"/>
      <c r="W17" s="245">
        <f>J17*(H17+4)+N17*(I17+4)</f>
        <v>940</v>
      </c>
      <c r="X17" s="245">
        <f t="shared" si="3"/>
        <v>940</v>
      </c>
      <c r="Y17" s="245">
        <f t="shared" si="4"/>
        <v>360</v>
      </c>
      <c r="Z17" s="240"/>
      <c r="AA17" s="245">
        <f t="shared" si="5"/>
        <v>40</v>
      </c>
      <c r="AB17" s="245"/>
      <c r="AC17" s="240"/>
      <c r="AD17" s="245">
        <f>I17*J17</f>
        <v>780</v>
      </c>
      <c r="AE17" s="245">
        <f>U17*20</f>
        <v>160</v>
      </c>
      <c r="AF17" s="240"/>
      <c r="AG17" s="245"/>
      <c r="AH17" s="245"/>
      <c r="AI17" s="240"/>
      <c r="AJ17" s="245">
        <f t="shared" si="6"/>
        <v>0</v>
      </c>
      <c r="AK17" s="245">
        <f t="shared" si="7"/>
        <v>20</v>
      </c>
      <c r="AL17" s="240"/>
      <c r="AM17" s="245">
        <f t="shared" si="11"/>
        <v>20</v>
      </c>
      <c r="AN17" s="245">
        <f t="shared" si="12"/>
        <v>0</v>
      </c>
      <c r="AO17" s="245">
        <f t="shared" si="8"/>
        <v>0</v>
      </c>
      <c r="AP17" s="245">
        <f t="shared" si="13"/>
        <v>40</v>
      </c>
      <c r="AQ17" s="240"/>
      <c r="AR17" s="245"/>
      <c r="AS17" s="245"/>
      <c r="AT17" s="245">
        <f t="shared" si="9"/>
        <v>5.8</v>
      </c>
      <c r="AU17" s="245"/>
      <c r="AV17" s="245"/>
      <c r="AW17" s="245"/>
      <c r="AX17" s="245"/>
      <c r="AY17" s="354"/>
      <c r="AZ17" s="245">
        <v>71168723</v>
      </c>
      <c r="BA17" s="259">
        <v>4606978019455</v>
      </c>
      <c r="BB17" s="259">
        <v>373982021147</v>
      </c>
      <c r="BC17" s="247" t="s">
        <v>650</v>
      </c>
      <c r="BD17" s="377"/>
      <c r="BE17" s="373"/>
      <c r="BF17" s="244" t="s">
        <v>624</v>
      </c>
      <c r="BG17" s="355"/>
      <c r="BH17" s="249"/>
      <c r="BI17" s="373"/>
      <c r="BJ17" s="373"/>
      <c r="BK17" s="373"/>
      <c r="BL17" s="373"/>
      <c r="BM17" s="229"/>
      <c r="BN17" s="369"/>
      <c r="BO17" s="369"/>
    </row>
    <row r="18" spans="1:67" ht="42.75" x14ac:dyDescent="0.25">
      <c r="A18" s="370">
        <v>18</v>
      </c>
      <c r="B18" s="244" t="s">
        <v>652</v>
      </c>
      <c r="C18" s="245" t="s">
        <v>653</v>
      </c>
      <c r="D18" s="245" t="s">
        <v>654</v>
      </c>
      <c r="E18" s="245">
        <v>615</v>
      </c>
      <c r="F18" s="245"/>
      <c r="G18" s="244" t="s">
        <v>577</v>
      </c>
      <c r="H18" s="245">
        <v>42</v>
      </c>
      <c r="I18" s="242"/>
      <c r="J18" s="244">
        <f t="shared" si="0"/>
        <v>15</v>
      </c>
      <c r="K18" s="245">
        <f t="shared" si="1"/>
        <v>30</v>
      </c>
      <c r="L18" s="240"/>
      <c r="M18" s="244">
        <f>ROUND((E18/H18),0)</f>
        <v>15</v>
      </c>
      <c r="N18" s="244"/>
      <c r="O18" s="244"/>
      <c r="P18" s="244"/>
      <c r="Q18" s="240"/>
      <c r="R18" s="244">
        <f>M18*2</f>
        <v>30</v>
      </c>
      <c r="S18" s="244"/>
      <c r="T18" s="245"/>
      <c r="U18" s="242"/>
      <c r="V18" s="240"/>
      <c r="W18" s="245">
        <f>J18*(H18+4)</f>
        <v>690</v>
      </c>
      <c r="X18" s="245">
        <f t="shared" si="3"/>
        <v>690</v>
      </c>
      <c r="Y18" s="245">
        <f t="shared" si="4"/>
        <v>360</v>
      </c>
      <c r="Z18" s="240"/>
      <c r="AA18" s="245">
        <f t="shared" si="5"/>
        <v>30</v>
      </c>
      <c r="AB18" s="245"/>
      <c r="AC18" s="240"/>
      <c r="AD18" s="245">
        <f>H18*J18</f>
        <v>630</v>
      </c>
      <c r="AE18" s="245"/>
      <c r="AF18" s="240"/>
      <c r="AG18" s="245">
        <v>1</v>
      </c>
      <c r="AH18" s="245"/>
      <c r="AI18" s="240"/>
      <c r="AJ18" s="245">
        <f t="shared" si="6"/>
        <v>15</v>
      </c>
      <c r="AK18" s="245">
        <f t="shared" si="7"/>
        <v>0</v>
      </c>
      <c r="AL18" s="240"/>
      <c r="AM18" s="245">
        <f t="shared" si="11"/>
        <v>15</v>
      </c>
      <c r="AN18" s="245">
        <f t="shared" si="12"/>
        <v>2</v>
      </c>
      <c r="AO18" s="245">
        <f t="shared" si="8"/>
        <v>10</v>
      </c>
      <c r="AP18" s="245">
        <f t="shared" si="13"/>
        <v>30</v>
      </c>
      <c r="AQ18" s="240"/>
      <c r="AR18" s="245"/>
      <c r="AS18" s="245" t="s">
        <v>655</v>
      </c>
      <c r="AT18" s="245">
        <f t="shared" si="9"/>
        <v>7.5</v>
      </c>
      <c r="AU18" s="245"/>
      <c r="AV18" s="245"/>
      <c r="AW18" s="245"/>
      <c r="AX18" s="245"/>
      <c r="AY18" s="354"/>
      <c r="AZ18" s="260">
        <v>71168801</v>
      </c>
      <c r="BA18" s="245">
        <v>3746673523</v>
      </c>
      <c r="BB18" s="259">
        <v>373982021139</v>
      </c>
      <c r="BC18" s="247" t="s">
        <v>650</v>
      </c>
      <c r="BD18" s="375">
        <v>454978.06</v>
      </c>
      <c r="BE18" s="373" t="s">
        <v>623</v>
      </c>
      <c r="BF18" s="244" t="s">
        <v>624</v>
      </c>
      <c r="BG18" s="355"/>
      <c r="BH18" s="249"/>
      <c r="BI18" s="373">
        <v>1</v>
      </c>
      <c r="BJ18" s="373"/>
      <c r="BK18" s="373">
        <v>1</v>
      </c>
      <c r="BL18" s="373">
        <v>1</v>
      </c>
      <c r="BM18" s="229"/>
      <c r="BN18" s="367">
        <v>16</v>
      </c>
      <c r="BO18" s="367">
        <f t="shared" si="10"/>
        <v>32</v>
      </c>
    </row>
    <row r="19" spans="1:67" ht="42.75" x14ac:dyDescent="0.25">
      <c r="A19" s="371"/>
      <c r="B19" s="244" t="s">
        <v>652</v>
      </c>
      <c r="C19" s="245" t="s">
        <v>656</v>
      </c>
      <c r="D19" s="245" t="s">
        <v>654</v>
      </c>
      <c r="E19" s="245">
        <v>470</v>
      </c>
      <c r="F19" s="244"/>
      <c r="G19" s="245" t="s">
        <v>608</v>
      </c>
      <c r="H19" s="242"/>
      <c r="I19" s="245">
        <v>39</v>
      </c>
      <c r="J19" s="244">
        <f t="shared" si="0"/>
        <v>12</v>
      </c>
      <c r="K19" s="245">
        <f t="shared" si="1"/>
        <v>12</v>
      </c>
      <c r="L19" s="240"/>
      <c r="M19" s="244"/>
      <c r="N19" s="244">
        <f>ROUND((E19/I19),0)</f>
        <v>12</v>
      </c>
      <c r="O19" s="244"/>
      <c r="P19" s="244"/>
      <c r="Q19" s="240"/>
      <c r="R19" s="244">
        <f>M19*2+N19</f>
        <v>12</v>
      </c>
      <c r="S19" s="244"/>
      <c r="T19" s="245"/>
      <c r="U19" s="242"/>
      <c r="V19" s="240"/>
      <c r="W19" s="245">
        <f>J19*(H19+4)+N19*(I19+4)</f>
        <v>564</v>
      </c>
      <c r="X19" s="245">
        <f t="shared" si="3"/>
        <v>564</v>
      </c>
      <c r="Y19" s="245">
        <f t="shared" si="4"/>
        <v>120</v>
      </c>
      <c r="Z19" s="240"/>
      <c r="AA19" s="245">
        <f t="shared" si="5"/>
        <v>24</v>
      </c>
      <c r="AB19" s="245"/>
      <c r="AC19" s="240"/>
      <c r="AD19" s="245">
        <f>I19*J19</f>
        <v>468</v>
      </c>
      <c r="AE19" s="245"/>
      <c r="AF19" s="240"/>
      <c r="AG19" s="245"/>
      <c r="AH19" s="245"/>
      <c r="AI19" s="240"/>
      <c r="AJ19" s="245">
        <f t="shared" si="6"/>
        <v>0</v>
      </c>
      <c r="AK19" s="245">
        <f t="shared" si="7"/>
        <v>12</v>
      </c>
      <c r="AL19" s="240"/>
      <c r="AM19" s="245">
        <f t="shared" si="11"/>
        <v>12</v>
      </c>
      <c r="AN19" s="245">
        <f t="shared" si="12"/>
        <v>0</v>
      </c>
      <c r="AO19" s="245">
        <f t="shared" si="8"/>
        <v>0</v>
      </c>
      <c r="AP19" s="245">
        <f t="shared" si="13"/>
        <v>24</v>
      </c>
      <c r="AQ19" s="240"/>
      <c r="AR19" s="245"/>
      <c r="AS19" s="245"/>
      <c r="AT19" s="245">
        <f t="shared" si="9"/>
        <v>3</v>
      </c>
      <c r="AU19" s="245"/>
      <c r="AV19" s="245"/>
      <c r="AW19" s="245"/>
      <c r="AX19" s="245"/>
      <c r="AY19" s="354"/>
      <c r="AZ19" s="260">
        <v>71168998</v>
      </c>
      <c r="BA19" s="259">
        <v>8034355837833</v>
      </c>
      <c r="BB19" s="259">
        <v>373982021121</v>
      </c>
      <c r="BC19" s="247" t="s">
        <v>650</v>
      </c>
      <c r="BD19" s="376"/>
      <c r="BE19" s="373"/>
      <c r="BF19" s="244" t="s">
        <v>624</v>
      </c>
      <c r="BG19" s="355"/>
      <c r="BH19" s="249"/>
      <c r="BI19" s="373"/>
      <c r="BJ19" s="373"/>
      <c r="BK19" s="373"/>
      <c r="BL19" s="373"/>
      <c r="BM19" s="229"/>
      <c r="BN19" s="368"/>
      <c r="BO19" s="368"/>
    </row>
    <row r="20" spans="1:67" ht="42.75" x14ac:dyDescent="0.25">
      <c r="A20" s="372"/>
      <c r="B20" s="244" t="s">
        <v>652</v>
      </c>
      <c r="C20" s="245" t="s">
        <v>653</v>
      </c>
      <c r="D20" s="245" t="s">
        <v>654</v>
      </c>
      <c r="E20" s="245">
        <v>615</v>
      </c>
      <c r="F20" s="244"/>
      <c r="G20" s="245" t="s">
        <v>608</v>
      </c>
      <c r="H20" s="242"/>
      <c r="I20" s="245">
        <v>39</v>
      </c>
      <c r="J20" s="244">
        <f t="shared" si="0"/>
        <v>16</v>
      </c>
      <c r="K20" s="245">
        <f t="shared" si="1"/>
        <v>64</v>
      </c>
      <c r="L20" s="240"/>
      <c r="M20" s="244"/>
      <c r="N20" s="244">
        <f>ROUND((E20/I20),0)</f>
        <v>16</v>
      </c>
      <c r="O20" s="244"/>
      <c r="P20" s="244"/>
      <c r="Q20" s="240"/>
      <c r="R20" s="244">
        <f>M20*2+N20</f>
        <v>16</v>
      </c>
      <c r="S20" s="244"/>
      <c r="T20" s="245"/>
      <c r="U20" s="245">
        <v>48</v>
      </c>
      <c r="V20" s="240"/>
      <c r="W20" s="245">
        <f>J20*(H20+4)+N20*(I20+4)</f>
        <v>752</v>
      </c>
      <c r="X20" s="245">
        <f t="shared" si="3"/>
        <v>752</v>
      </c>
      <c r="Y20" s="245">
        <f t="shared" si="4"/>
        <v>1120</v>
      </c>
      <c r="Z20" s="240"/>
      <c r="AA20" s="245">
        <f t="shared" si="5"/>
        <v>32</v>
      </c>
      <c r="AB20" s="245"/>
      <c r="AC20" s="240"/>
      <c r="AD20" s="245">
        <f>I20*J20</f>
        <v>624</v>
      </c>
      <c r="AE20" s="245">
        <f>U20*20</f>
        <v>960</v>
      </c>
      <c r="AF20" s="240"/>
      <c r="AG20" s="245"/>
      <c r="AH20" s="245">
        <v>1</v>
      </c>
      <c r="AI20" s="240"/>
      <c r="AJ20" s="245">
        <f t="shared" si="6"/>
        <v>0</v>
      </c>
      <c r="AK20" s="245">
        <f t="shared" si="7"/>
        <v>16</v>
      </c>
      <c r="AL20" s="240"/>
      <c r="AM20" s="245">
        <f t="shared" si="11"/>
        <v>16</v>
      </c>
      <c r="AN20" s="245">
        <f t="shared" si="12"/>
        <v>2</v>
      </c>
      <c r="AO20" s="245">
        <f t="shared" si="8"/>
        <v>10</v>
      </c>
      <c r="AP20" s="245">
        <f t="shared" si="13"/>
        <v>32</v>
      </c>
      <c r="AQ20" s="240"/>
      <c r="AR20" s="245"/>
      <c r="AS20" s="245" t="s">
        <v>655</v>
      </c>
      <c r="AT20" s="245">
        <f t="shared" si="9"/>
        <v>8.8000000000000007</v>
      </c>
      <c r="AU20" s="245"/>
      <c r="AV20" s="245"/>
      <c r="AW20" s="245"/>
      <c r="AX20" s="245"/>
      <c r="AY20" s="354"/>
      <c r="AZ20" s="260">
        <v>71169049</v>
      </c>
      <c r="BA20" s="259">
        <v>9956441227819</v>
      </c>
      <c r="BB20" s="259">
        <v>373982021112</v>
      </c>
      <c r="BC20" s="247" t="s">
        <v>650</v>
      </c>
      <c r="BD20" s="377"/>
      <c r="BE20" s="373"/>
      <c r="BF20" s="244" t="s">
        <v>624</v>
      </c>
      <c r="BG20" s="355"/>
      <c r="BH20" s="249"/>
      <c r="BI20" s="373"/>
      <c r="BJ20" s="373"/>
      <c r="BK20" s="373"/>
      <c r="BL20" s="373"/>
      <c r="BM20" s="229"/>
      <c r="BN20" s="369"/>
      <c r="BO20" s="369"/>
    </row>
    <row r="21" spans="1:67" ht="42.75" x14ac:dyDescent="0.25">
      <c r="A21" s="370">
        <v>19</v>
      </c>
      <c r="B21" s="244" t="s">
        <v>361</v>
      </c>
      <c r="C21" s="245" t="s">
        <v>657</v>
      </c>
      <c r="D21" s="245" t="s">
        <v>658</v>
      </c>
      <c r="E21" s="245">
        <v>1270</v>
      </c>
      <c r="F21" s="245"/>
      <c r="G21" s="244" t="s">
        <v>577</v>
      </c>
      <c r="H21" s="245">
        <v>42</v>
      </c>
      <c r="I21" s="242"/>
      <c r="J21" s="244">
        <f t="shared" si="0"/>
        <v>30</v>
      </c>
      <c r="K21" s="245">
        <f t="shared" si="1"/>
        <v>60</v>
      </c>
      <c r="L21" s="240"/>
      <c r="M21" s="244">
        <f>ROUND((E21/H21),0)</f>
        <v>30</v>
      </c>
      <c r="N21" s="244"/>
      <c r="O21" s="244"/>
      <c r="P21" s="244"/>
      <c r="Q21" s="240"/>
      <c r="R21" s="244">
        <f>M21*2</f>
        <v>60</v>
      </c>
      <c r="S21" s="244"/>
      <c r="T21" s="245"/>
      <c r="U21" s="242"/>
      <c r="V21" s="240"/>
      <c r="W21" s="245">
        <f>J21*(H21+4)</f>
        <v>1380</v>
      </c>
      <c r="X21" s="245">
        <f t="shared" si="3"/>
        <v>1380</v>
      </c>
      <c r="Y21" s="245">
        <f t="shared" si="4"/>
        <v>720</v>
      </c>
      <c r="Z21" s="240"/>
      <c r="AA21" s="245">
        <f t="shared" si="5"/>
        <v>60</v>
      </c>
      <c r="AB21" s="245"/>
      <c r="AC21" s="240"/>
      <c r="AD21" s="245">
        <f>H21*J21</f>
        <v>1260</v>
      </c>
      <c r="AE21" s="245"/>
      <c r="AF21" s="240"/>
      <c r="AG21" s="245">
        <v>1</v>
      </c>
      <c r="AH21" s="245"/>
      <c r="AI21" s="240"/>
      <c r="AJ21" s="245">
        <f t="shared" si="6"/>
        <v>30</v>
      </c>
      <c r="AK21" s="245">
        <f t="shared" si="7"/>
        <v>0</v>
      </c>
      <c r="AL21" s="240"/>
      <c r="AM21" s="245">
        <f t="shared" si="11"/>
        <v>30</v>
      </c>
      <c r="AN21" s="245">
        <f t="shared" si="12"/>
        <v>2</v>
      </c>
      <c r="AO21" s="245">
        <f t="shared" si="8"/>
        <v>10</v>
      </c>
      <c r="AP21" s="245">
        <f t="shared" si="13"/>
        <v>60</v>
      </c>
      <c r="AQ21" s="240"/>
      <c r="AR21" s="245"/>
      <c r="AS21" s="245" t="s">
        <v>659</v>
      </c>
      <c r="AT21" s="245">
        <f t="shared" si="9"/>
        <v>15</v>
      </c>
      <c r="AU21" s="245"/>
      <c r="AV21" s="245"/>
      <c r="AW21" s="245"/>
      <c r="AX21" s="245"/>
      <c r="AY21" s="354"/>
      <c r="AZ21" s="260">
        <v>71169158</v>
      </c>
      <c r="BA21" s="259">
        <v>3854888982713</v>
      </c>
      <c r="BB21" s="259">
        <v>373982021007</v>
      </c>
      <c r="BC21" s="247" t="s">
        <v>660</v>
      </c>
      <c r="BD21" s="375">
        <v>324254.92</v>
      </c>
      <c r="BE21" s="373" t="s">
        <v>623</v>
      </c>
      <c r="BF21" s="244" t="s">
        <v>624</v>
      </c>
      <c r="BG21" s="355"/>
      <c r="BH21" s="249"/>
      <c r="BI21" s="373">
        <v>1</v>
      </c>
      <c r="BJ21" s="229"/>
      <c r="BK21" s="373">
        <v>1</v>
      </c>
      <c r="BL21" s="229"/>
      <c r="BM21" s="229"/>
      <c r="BN21" s="367">
        <v>20</v>
      </c>
      <c r="BO21" s="367">
        <f t="shared" si="10"/>
        <v>40</v>
      </c>
    </row>
    <row r="22" spans="1:67" ht="42.75" x14ac:dyDescent="0.2">
      <c r="A22" s="371"/>
      <c r="B22" s="244" t="s">
        <v>361</v>
      </c>
      <c r="C22" s="245" t="s">
        <v>657</v>
      </c>
      <c r="D22" s="245" t="s">
        <v>658</v>
      </c>
      <c r="E22" s="245">
        <v>1270</v>
      </c>
      <c r="F22" s="244"/>
      <c r="G22" s="245" t="s">
        <v>608</v>
      </c>
      <c r="H22" s="242"/>
      <c r="I22" s="245">
        <v>39</v>
      </c>
      <c r="J22" s="244">
        <f t="shared" si="0"/>
        <v>33</v>
      </c>
      <c r="K22" s="245">
        <f t="shared" si="1"/>
        <v>33</v>
      </c>
      <c r="L22" s="240"/>
      <c r="M22" s="244"/>
      <c r="N22" s="244">
        <f>ROUND((E22/I22),0)</f>
        <v>33</v>
      </c>
      <c r="O22" s="244"/>
      <c r="P22" s="244"/>
      <c r="Q22" s="240"/>
      <c r="R22" s="244">
        <f>M22*2+N22</f>
        <v>33</v>
      </c>
      <c r="S22" s="244"/>
      <c r="T22" s="245"/>
      <c r="U22" s="242"/>
      <c r="V22" s="240"/>
      <c r="W22" s="245">
        <f>J22*(H22+4)+N22*(I22+4)</f>
        <v>1551</v>
      </c>
      <c r="X22" s="245">
        <f t="shared" si="3"/>
        <v>1551</v>
      </c>
      <c r="Y22" s="245">
        <f t="shared" si="4"/>
        <v>330</v>
      </c>
      <c r="Z22" s="240"/>
      <c r="AA22" s="245">
        <f t="shared" si="5"/>
        <v>66</v>
      </c>
      <c r="AB22" s="245"/>
      <c r="AC22" s="240"/>
      <c r="AD22" s="245">
        <f>I22*J22</f>
        <v>1287</v>
      </c>
      <c r="AE22" s="245"/>
      <c r="AF22" s="240"/>
      <c r="AG22" s="245">
        <v>1</v>
      </c>
      <c r="AH22" s="245"/>
      <c r="AI22" s="240"/>
      <c r="AJ22" s="245">
        <f t="shared" si="6"/>
        <v>0</v>
      </c>
      <c r="AK22" s="245">
        <f t="shared" si="7"/>
        <v>33</v>
      </c>
      <c r="AL22" s="240"/>
      <c r="AM22" s="245">
        <f t="shared" si="11"/>
        <v>33</v>
      </c>
      <c r="AN22" s="245">
        <f t="shared" si="12"/>
        <v>2</v>
      </c>
      <c r="AO22" s="245">
        <f t="shared" si="8"/>
        <v>10</v>
      </c>
      <c r="AP22" s="245">
        <f t="shared" si="13"/>
        <v>66</v>
      </c>
      <c r="AQ22" s="240"/>
      <c r="AR22" s="245"/>
      <c r="AS22" s="245" t="s">
        <v>659</v>
      </c>
      <c r="AT22" s="245">
        <f t="shared" si="9"/>
        <v>8.25</v>
      </c>
      <c r="AU22" s="245"/>
      <c r="AV22" s="245"/>
      <c r="AW22" s="245"/>
      <c r="AX22" s="245"/>
      <c r="AY22" s="354"/>
      <c r="AZ22" s="261">
        <v>71169218</v>
      </c>
      <c r="BA22" s="259">
        <v>4096298725155</v>
      </c>
      <c r="BB22" s="259">
        <v>373981920491</v>
      </c>
      <c r="BC22" s="247" t="s">
        <v>660</v>
      </c>
      <c r="BD22" s="376"/>
      <c r="BE22" s="373"/>
      <c r="BF22" s="244" t="s">
        <v>624</v>
      </c>
      <c r="BG22" s="355"/>
      <c r="BH22" s="249"/>
      <c r="BI22" s="373"/>
      <c r="BJ22" s="229"/>
      <c r="BK22" s="373"/>
      <c r="BL22" s="229"/>
      <c r="BM22" s="229"/>
      <c r="BN22" s="368"/>
      <c r="BO22" s="368"/>
    </row>
    <row r="23" spans="1:67" ht="42.75" x14ac:dyDescent="0.2">
      <c r="A23" s="372"/>
      <c r="B23" s="244" t="s">
        <v>361</v>
      </c>
      <c r="C23" s="245" t="s">
        <v>657</v>
      </c>
      <c r="D23" s="245" t="s">
        <v>661</v>
      </c>
      <c r="E23" s="245">
        <v>1235</v>
      </c>
      <c r="F23" s="244"/>
      <c r="G23" s="245" t="s">
        <v>608</v>
      </c>
      <c r="H23" s="242"/>
      <c r="I23" s="245">
        <v>39</v>
      </c>
      <c r="J23" s="244">
        <f t="shared" si="0"/>
        <v>32</v>
      </c>
      <c r="K23" s="245">
        <f t="shared" si="1"/>
        <v>32</v>
      </c>
      <c r="L23" s="240"/>
      <c r="M23" s="244"/>
      <c r="N23" s="244">
        <f>ROUND((E23/I23),0)</f>
        <v>32</v>
      </c>
      <c r="O23" s="244"/>
      <c r="P23" s="244"/>
      <c r="Q23" s="240"/>
      <c r="R23" s="244">
        <f>M23*2+N23</f>
        <v>32</v>
      </c>
      <c r="S23" s="244"/>
      <c r="T23" s="245"/>
      <c r="U23" s="245"/>
      <c r="V23" s="240"/>
      <c r="W23" s="245">
        <f>J23*(H23+4)+N23*(I23+4)</f>
        <v>1504</v>
      </c>
      <c r="X23" s="245">
        <f t="shared" si="3"/>
        <v>1504</v>
      </c>
      <c r="Y23" s="245">
        <f t="shared" si="4"/>
        <v>320</v>
      </c>
      <c r="Z23" s="240"/>
      <c r="AA23" s="245">
        <f t="shared" si="5"/>
        <v>64</v>
      </c>
      <c r="AB23" s="245"/>
      <c r="AC23" s="240"/>
      <c r="AD23" s="245">
        <f>I23*J23</f>
        <v>1248</v>
      </c>
      <c r="AE23" s="245"/>
      <c r="AF23" s="240"/>
      <c r="AG23" s="245">
        <v>1</v>
      </c>
      <c r="AH23" s="245"/>
      <c r="AI23" s="240"/>
      <c r="AJ23" s="245">
        <f t="shared" si="6"/>
        <v>0</v>
      </c>
      <c r="AK23" s="245">
        <f t="shared" si="7"/>
        <v>32</v>
      </c>
      <c r="AL23" s="240"/>
      <c r="AM23" s="245">
        <f t="shared" si="11"/>
        <v>32</v>
      </c>
      <c r="AN23" s="245">
        <f t="shared" si="12"/>
        <v>2</v>
      </c>
      <c r="AO23" s="245">
        <f t="shared" si="8"/>
        <v>10</v>
      </c>
      <c r="AP23" s="245">
        <f t="shared" si="13"/>
        <v>64</v>
      </c>
      <c r="AQ23" s="240"/>
      <c r="AR23" s="245"/>
      <c r="AS23" s="245" t="s">
        <v>662</v>
      </c>
      <c r="AT23" s="245">
        <f t="shared" si="9"/>
        <v>8</v>
      </c>
      <c r="AU23" s="245"/>
      <c r="AV23" s="245"/>
      <c r="AW23" s="245"/>
      <c r="AX23" s="245"/>
      <c r="AY23" s="354"/>
      <c r="AZ23" s="245"/>
      <c r="BA23" s="245"/>
      <c r="BB23" s="245"/>
      <c r="BC23" s="247"/>
      <c r="BD23" s="377"/>
      <c r="BE23" s="373"/>
      <c r="BF23" s="244" t="s">
        <v>624</v>
      </c>
      <c r="BG23" s="355"/>
      <c r="BH23" s="249"/>
      <c r="BI23" s="373"/>
      <c r="BJ23" s="229"/>
      <c r="BK23" s="373"/>
      <c r="BL23" s="229"/>
      <c r="BM23" s="229"/>
      <c r="BN23" s="369"/>
      <c r="BO23" s="369"/>
    </row>
    <row r="24" spans="1:67" ht="42.75" x14ac:dyDescent="0.2">
      <c r="A24" s="250">
        <v>20</v>
      </c>
      <c r="B24" s="245" t="s">
        <v>663</v>
      </c>
      <c r="C24" s="245" t="s">
        <v>664</v>
      </c>
      <c r="D24" s="245" t="s">
        <v>665</v>
      </c>
      <c r="E24" s="245">
        <v>275</v>
      </c>
      <c r="F24" s="244"/>
      <c r="G24" s="273" t="s">
        <v>666</v>
      </c>
      <c r="H24" s="245">
        <v>42</v>
      </c>
      <c r="I24" s="242"/>
      <c r="J24" s="244">
        <f t="shared" si="0"/>
        <v>13</v>
      </c>
      <c r="K24" s="245">
        <f t="shared" si="1"/>
        <v>20</v>
      </c>
      <c r="L24" s="240"/>
      <c r="M24" s="244">
        <f>ROUND((E24/H24),0)</f>
        <v>7</v>
      </c>
      <c r="N24" s="244">
        <v>6</v>
      </c>
      <c r="O24" s="244"/>
      <c r="P24" s="244"/>
      <c r="Q24" s="240"/>
      <c r="R24" s="244">
        <f>M24*2</f>
        <v>14</v>
      </c>
      <c r="S24" s="244"/>
      <c r="T24" s="245">
        <f>N24</f>
        <v>6</v>
      </c>
      <c r="U24" s="245"/>
      <c r="V24" s="240"/>
      <c r="W24" s="245">
        <f>J24*(H24+4)</f>
        <v>598</v>
      </c>
      <c r="X24" s="245">
        <f t="shared" si="3"/>
        <v>598</v>
      </c>
      <c r="Y24" s="245">
        <f t="shared" si="4"/>
        <v>228</v>
      </c>
      <c r="Z24" s="240"/>
      <c r="AA24" s="245">
        <f t="shared" si="5"/>
        <v>26</v>
      </c>
      <c r="AB24" s="245"/>
      <c r="AC24" s="240"/>
      <c r="AD24" s="245">
        <f>H24*J24</f>
        <v>546</v>
      </c>
      <c r="AE24" s="245"/>
      <c r="AF24" s="240"/>
      <c r="AG24" s="245"/>
      <c r="AH24" s="245">
        <v>1</v>
      </c>
      <c r="AI24" s="240"/>
      <c r="AJ24" s="245">
        <f t="shared" si="6"/>
        <v>7</v>
      </c>
      <c r="AK24" s="245">
        <f t="shared" si="7"/>
        <v>6</v>
      </c>
      <c r="AL24" s="240"/>
      <c r="AM24" s="245">
        <f t="shared" si="11"/>
        <v>13</v>
      </c>
      <c r="AN24" s="245">
        <f t="shared" si="12"/>
        <v>2</v>
      </c>
      <c r="AO24" s="245">
        <f t="shared" si="8"/>
        <v>10</v>
      </c>
      <c r="AP24" s="245">
        <f t="shared" si="13"/>
        <v>26</v>
      </c>
      <c r="AQ24" s="240"/>
      <c r="AR24" s="245"/>
      <c r="AS24" s="245" t="s">
        <v>667</v>
      </c>
      <c r="AT24" s="245">
        <f t="shared" si="9"/>
        <v>4.82</v>
      </c>
      <c r="AU24" s="245"/>
      <c r="AV24" s="245"/>
      <c r="AW24" s="245"/>
      <c r="AX24" s="245"/>
      <c r="AY24" s="354"/>
      <c r="AZ24" s="245"/>
      <c r="BA24" s="245"/>
      <c r="BB24" s="245"/>
      <c r="BC24" s="247"/>
      <c r="BD24" s="248">
        <v>244519.97</v>
      </c>
      <c r="BE24" s="229" t="s">
        <v>623</v>
      </c>
      <c r="BF24" s="244" t="s">
        <v>624</v>
      </c>
      <c r="BG24" s="355"/>
      <c r="BH24" s="249">
        <v>1</v>
      </c>
      <c r="BI24" s="229"/>
      <c r="BJ24" s="229"/>
      <c r="BK24" s="229">
        <v>1</v>
      </c>
      <c r="BL24" s="229"/>
      <c r="BM24" s="229"/>
      <c r="BN24" s="229">
        <v>24</v>
      </c>
      <c r="BO24" s="229">
        <f t="shared" si="10"/>
        <v>48</v>
      </c>
    </row>
    <row r="25" spans="1:67" x14ac:dyDescent="0.2">
      <c r="A25" s="249"/>
      <c r="B25" s="229"/>
      <c r="C25" s="229"/>
      <c r="D25" s="229"/>
      <c r="E25" s="229"/>
      <c r="F25" s="249"/>
      <c r="G25" s="249"/>
      <c r="H25" s="249"/>
      <c r="I25" s="249"/>
      <c r="J25" s="249"/>
      <c r="K25" s="229"/>
      <c r="L25" s="263"/>
      <c r="M25" s="249"/>
      <c r="N25" s="249"/>
      <c r="O25" s="249"/>
      <c r="P25" s="249"/>
      <c r="Q25" s="263"/>
      <c r="R25" s="249"/>
      <c r="S25" s="249"/>
      <c r="T25" s="229"/>
      <c r="U25" s="229"/>
      <c r="V25" s="263"/>
      <c r="W25" s="229"/>
      <c r="X25" s="229"/>
      <c r="Y25" s="229"/>
      <c r="Z25" s="263"/>
      <c r="AA25" s="229"/>
      <c r="AB25" s="229"/>
      <c r="AC25" s="263"/>
      <c r="AD25" s="229"/>
      <c r="AE25" s="229"/>
      <c r="AF25" s="263"/>
      <c r="AG25" s="229"/>
      <c r="AH25" s="229"/>
      <c r="AI25" s="263"/>
      <c r="AJ25" s="229"/>
      <c r="AK25" s="229"/>
      <c r="AL25" s="263"/>
      <c r="AM25" s="229"/>
      <c r="AN25" s="229"/>
      <c r="AO25" s="229"/>
      <c r="AP25" s="229"/>
      <c r="AQ25" s="263"/>
      <c r="AR25" s="229"/>
      <c r="AS25" s="229"/>
      <c r="AT25" s="229"/>
      <c r="AU25" s="229"/>
      <c r="AV25" s="229"/>
      <c r="AW25" s="229"/>
      <c r="AX25" s="229"/>
      <c r="AY25" s="229"/>
      <c r="AZ25" s="229"/>
      <c r="BA25" s="229"/>
      <c r="BB25" s="229"/>
      <c r="BC25" s="262"/>
      <c r="BD25" s="229"/>
      <c r="BH25" s="249"/>
      <c r="BI25" s="229"/>
      <c r="BJ25" s="229"/>
      <c r="BK25" s="229"/>
      <c r="BL25" s="229"/>
      <c r="BM25" s="229"/>
      <c r="BN25" s="229"/>
      <c r="BO25" s="229"/>
    </row>
    <row r="26" spans="1:67" s="265" customFormat="1" ht="42.6" customHeight="1" x14ac:dyDescent="0.2">
      <c r="A26" s="347" t="s">
        <v>494</v>
      </c>
      <c r="B26" s="348"/>
      <c r="C26" s="348"/>
      <c r="D26" s="348"/>
      <c r="E26" s="348"/>
      <c r="F26" s="348"/>
      <c r="G26" s="348"/>
      <c r="H26" s="348"/>
      <c r="I26" s="348"/>
      <c r="J26" s="348"/>
      <c r="K26" s="348"/>
      <c r="L26" s="348"/>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8"/>
      <c r="AM26" s="348"/>
      <c r="AN26" s="348"/>
      <c r="AO26" s="348"/>
      <c r="AP26" s="348"/>
      <c r="AQ26" s="348"/>
      <c r="AR26" s="348"/>
      <c r="AS26" s="348"/>
      <c r="AT26" s="348"/>
      <c r="AU26" s="348"/>
      <c r="AV26" s="348"/>
      <c r="AW26" s="348"/>
      <c r="AX26" s="348"/>
      <c r="AY26" s="348"/>
      <c r="AZ26" s="348"/>
      <c r="BA26" s="348"/>
      <c r="BB26" s="348"/>
      <c r="BC26" s="349"/>
      <c r="BD26" s="264">
        <f>SUM(BD5:BD24)</f>
        <v>3894349.0100000002</v>
      </c>
      <c r="BH26" s="266">
        <f t="shared" ref="BH26:BM26" si="14">SUM(BH1:BH25)</f>
        <v>3</v>
      </c>
      <c r="BI26" s="266">
        <f t="shared" si="14"/>
        <v>4</v>
      </c>
      <c r="BJ26" s="266">
        <f t="shared" si="14"/>
        <v>4</v>
      </c>
      <c r="BK26" s="266">
        <f t="shared" si="14"/>
        <v>9</v>
      </c>
      <c r="BL26" s="266">
        <f t="shared" si="14"/>
        <v>2</v>
      </c>
      <c r="BM26" s="266">
        <f t="shared" si="14"/>
        <v>0</v>
      </c>
      <c r="BN26" s="232">
        <f>SUM(BN5:BN25)</f>
        <v>252</v>
      </c>
      <c r="BO26" s="232">
        <f>SUM(BO5:BO25)</f>
        <v>504</v>
      </c>
    </row>
    <row r="27" spans="1:67" x14ac:dyDescent="0.2">
      <c r="BD27" s="267">
        <f>BD26*1.43</f>
        <v>5568919.0843000002</v>
      </c>
    </row>
    <row r="29" spans="1:67" x14ac:dyDescent="0.2">
      <c r="I29" s="268"/>
      <c r="J29" s="268">
        <v>1322</v>
      </c>
      <c r="K29" s="268">
        <v>2134</v>
      </c>
    </row>
    <row r="30" spans="1:67" x14ac:dyDescent="0.2">
      <c r="I30" s="268"/>
      <c r="J30" s="268"/>
      <c r="K30" s="268"/>
    </row>
    <row r="31" spans="1:67" x14ac:dyDescent="0.2">
      <c r="I31" s="268"/>
      <c r="J31" s="269" t="e">
        <f>A26-J29</f>
        <v>#VALUE!</v>
      </c>
      <c r="K31" s="269">
        <f>K26-K29</f>
        <v>-2134</v>
      </c>
    </row>
    <row r="32" spans="1:67" x14ac:dyDescent="0.2">
      <c r="I32" s="268"/>
      <c r="J32" s="268"/>
      <c r="K32" s="268"/>
    </row>
  </sheetData>
  <mergeCells count="55">
    <mergeCell ref="BH12:BH14"/>
    <mergeCell ref="BI6:BI8"/>
    <mergeCell ref="BI12:BI14"/>
    <mergeCell ref="A1:H1"/>
    <mergeCell ref="A2:BO2"/>
    <mergeCell ref="C3:D3"/>
    <mergeCell ref="H3:I3"/>
    <mergeCell ref="AY5:AY9"/>
    <mergeCell ref="BG5:BG24"/>
    <mergeCell ref="A6:A8"/>
    <mergeCell ref="BD6:BD8"/>
    <mergeCell ref="BF6:BF8"/>
    <mergeCell ref="BH6:BH8"/>
    <mergeCell ref="BO6:BO8"/>
    <mergeCell ref="AY10:AY24"/>
    <mergeCell ref="BO12:BO14"/>
    <mergeCell ref="A12:A14"/>
    <mergeCell ref="BD12:BD14"/>
    <mergeCell ref="BE12:BE14"/>
    <mergeCell ref="BJ12:BJ14"/>
    <mergeCell ref="BK12:BK14"/>
    <mergeCell ref="BL12:BL14"/>
    <mergeCell ref="BJ15:BJ17"/>
    <mergeCell ref="BM6:BM8"/>
    <mergeCell ref="BJ6:BJ8"/>
    <mergeCell ref="BK6:BK8"/>
    <mergeCell ref="BL6:BL8"/>
    <mergeCell ref="BN6:BN8"/>
    <mergeCell ref="BM12:BM14"/>
    <mergeCell ref="BN12:BN14"/>
    <mergeCell ref="BK15:BK17"/>
    <mergeCell ref="BL15:BL17"/>
    <mergeCell ref="BN15:BN17"/>
    <mergeCell ref="BO15:BO17"/>
    <mergeCell ref="A18:A20"/>
    <mergeCell ref="BD18:BD20"/>
    <mergeCell ref="BE18:BE20"/>
    <mergeCell ref="BI18:BI20"/>
    <mergeCell ref="BJ18:BJ20"/>
    <mergeCell ref="BK18:BK20"/>
    <mergeCell ref="BL18:BL20"/>
    <mergeCell ref="BN18:BN20"/>
    <mergeCell ref="A15:A17"/>
    <mergeCell ref="BD15:BD17"/>
    <mergeCell ref="BE15:BE17"/>
    <mergeCell ref="BI15:BI17"/>
    <mergeCell ref="A26:BC26"/>
    <mergeCell ref="BO18:BO20"/>
    <mergeCell ref="A21:A23"/>
    <mergeCell ref="BD21:BD23"/>
    <mergeCell ref="BE21:BE23"/>
    <mergeCell ref="BI21:BI23"/>
    <mergeCell ref="BK21:BK23"/>
    <mergeCell ref="BN21:BN23"/>
    <mergeCell ref="BO21:BO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1021-3BFE-4940-AAAF-A8557D2883BF}">
  <dimension ref="A1:BO14"/>
  <sheetViews>
    <sheetView topLeftCell="A2" workbookViewId="0">
      <selection activeCell="BR6" sqref="BR6"/>
    </sheetView>
  </sheetViews>
  <sheetFormatPr defaultColWidth="9.83203125" defaultRowHeight="14.25" x14ac:dyDescent="0.2"/>
  <cols>
    <col min="1" max="1" width="9.83203125" style="230"/>
    <col min="2" max="2" width="19.83203125" style="230" customWidth="1"/>
    <col min="3" max="4" width="9.83203125" style="230"/>
    <col min="5" max="5" width="10.83203125" style="230" customWidth="1"/>
    <col min="6" max="6" width="7.83203125" style="230" customWidth="1"/>
    <col min="7" max="7" width="15.6640625" style="230" customWidth="1"/>
    <col min="8" max="8" width="5.83203125" style="230" hidden="1" customWidth="1"/>
    <col min="9" max="9" width="3.33203125" style="230" hidden="1" customWidth="1"/>
    <col min="10" max="11" width="8.1640625" style="230" hidden="1" customWidth="1"/>
    <col min="12" max="12" width="0.83203125" style="230" hidden="1" customWidth="1"/>
    <col min="13" max="13" width="11.83203125" style="230" hidden="1" customWidth="1"/>
    <col min="14" max="14" width="10.33203125" style="230" hidden="1" customWidth="1"/>
    <col min="15" max="16" width="12" style="230" hidden="1" customWidth="1"/>
    <col min="17" max="17" width="0.83203125" style="230" hidden="1" customWidth="1"/>
    <col min="18" max="19" width="11.83203125" style="230" hidden="1" customWidth="1"/>
    <col min="20" max="21" width="10.83203125" style="230" hidden="1" customWidth="1"/>
    <col min="22" max="22" width="0.83203125" style="230" hidden="1" customWidth="1"/>
    <col min="23" max="25" width="11.33203125" style="230" hidden="1" customWidth="1"/>
    <col min="26" max="26" width="0.83203125" style="230" hidden="1" customWidth="1"/>
    <col min="27" max="27" width="10.1640625" style="230" hidden="1" customWidth="1"/>
    <col min="28" max="28" width="9.83203125" style="230" hidden="1" customWidth="1"/>
    <col min="29" max="29" width="0.83203125" style="230" hidden="1" customWidth="1"/>
    <col min="30" max="31" width="11.33203125" style="230" hidden="1" customWidth="1"/>
    <col min="32" max="32" width="0.83203125" style="230" hidden="1" customWidth="1"/>
    <col min="33" max="34" width="7.83203125" style="230" hidden="1" customWidth="1"/>
    <col min="35" max="35" width="0.83203125" style="230" hidden="1" customWidth="1"/>
    <col min="36" max="36" width="10.1640625" style="230" hidden="1" customWidth="1"/>
    <col min="37" max="37" width="9.83203125" style="230" hidden="1" customWidth="1"/>
    <col min="38" max="38" width="0.83203125" style="230" hidden="1" customWidth="1"/>
    <col min="39" max="39" width="10.1640625" style="230" hidden="1" customWidth="1"/>
    <col min="40" max="41" width="9.83203125" style="230" hidden="1" customWidth="1"/>
    <col min="42" max="42" width="11.33203125" style="230" hidden="1" customWidth="1"/>
    <col min="43" max="43" width="0.83203125" style="230" hidden="1" customWidth="1"/>
    <col min="44" max="50" width="9.83203125" style="230" hidden="1" customWidth="1"/>
    <col min="51" max="51" width="14.1640625" style="230" hidden="1" customWidth="1"/>
    <col min="52" max="52" width="14.33203125" style="230" hidden="1" customWidth="1"/>
    <col min="53" max="53" width="17.6640625" style="230" hidden="1" customWidth="1"/>
    <col min="54" max="54" width="17.33203125" style="230" hidden="1" customWidth="1"/>
    <col min="55" max="55" width="24.83203125" style="230" hidden="1" customWidth="1"/>
    <col min="56" max="56" width="21.33203125" style="230" hidden="1" customWidth="1"/>
    <col min="57" max="58" width="14.6640625" style="230" hidden="1" customWidth="1"/>
    <col min="59" max="59" width="18.6640625" style="230" hidden="1" customWidth="1"/>
    <col min="60" max="60" width="15.6640625" style="230" hidden="1" customWidth="1"/>
    <col min="61" max="65" width="9.83203125" style="230" hidden="1" customWidth="1"/>
    <col min="66" max="66" width="10.33203125" style="230" customWidth="1"/>
    <col min="67" max="67" width="14.1640625" style="230" customWidth="1"/>
    <col min="68" max="16384" width="9.83203125" style="230"/>
  </cols>
  <sheetData>
    <row r="1" spans="1:67" ht="42.95" hidden="1" customHeight="1" x14ac:dyDescent="0.2">
      <c r="A1" s="350" t="s">
        <v>514</v>
      </c>
      <c r="B1" s="350"/>
      <c r="C1" s="350"/>
      <c r="D1" s="350"/>
      <c r="E1" s="350"/>
      <c r="F1" s="350"/>
      <c r="G1" s="350"/>
      <c r="H1" s="350"/>
      <c r="I1" s="227"/>
      <c r="J1" s="228"/>
      <c r="K1" s="228"/>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row>
    <row r="2" spans="1:67" s="231" customFormat="1" ht="23.45" customHeight="1" x14ac:dyDescent="0.2">
      <c r="A2" s="351" t="s">
        <v>515</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row>
    <row r="3" spans="1:67" s="231" customFormat="1" ht="63" customHeight="1" x14ac:dyDescent="0.2">
      <c r="A3" s="232" t="s">
        <v>516</v>
      </c>
      <c r="B3" s="233" t="s">
        <v>517</v>
      </c>
      <c r="C3" s="353" t="s">
        <v>518</v>
      </c>
      <c r="D3" s="353"/>
      <c r="E3" s="233" t="s">
        <v>519</v>
      </c>
      <c r="F3" s="233" t="s">
        <v>520</v>
      </c>
      <c r="G3" s="233" t="s">
        <v>521</v>
      </c>
      <c r="H3" s="353" t="s">
        <v>522</v>
      </c>
      <c r="I3" s="353"/>
      <c r="J3" s="233" t="s">
        <v>523</v>
      </c>
      <c r="K3" s="233" t="s">
        <v>524</v>
      </c>
      <c r="L3" s="233"/>
      <c r="M3" s="233" t="s">
        <v>525</v>
      </c>
      <c r="N3" s="233" t="s">
        <v>526</v>
      </c>
      <c r="O3" s="233" t="s">
        <v>527</v>
      </c>
      <c r="P3" s="233" t="s">
        <v>528</v>
      </c>
      <c r="Q3" s="233"/>
      <c r="R3" s="233" t="s">
        <v>529</v>
      </c>
      <c r="S3" s="233" t="s">
        <v>530</v>
      </c>
      <c r="T3" s="233" t="s">
        <v>531</v>
      </c>
      <c r="U3" s="233" t="s">
        <v>532</v>
      </c>
      <c r="V3" s="233"/>
      <c r="W3" s="234" t="s">
        <v>533</v>
      </c>
      <c r="X3" s="234" t="s">
        <v>534</v>
      </c>
      <c r="Y3" s="234" t="s">
        <v>535</v>
      </c>
      <c r="Z3" s="233"/>
      <c r="AA3" s="234" t="s">
        <v>536</v>
      </c>
      <c r="AB3" s="234" t="s">
        <v>537</v>
      </c>
      <c r="AC3" s="233"/>
      <c r="AD3" s="234" t="s">
        <v>538</v>
      </c>
      <c r="AE3" s="234" t="s">
        <v>539</v>
      </c>
      <c r="AF3" s="233"/>
      <c r="AG3" s="233" t="s">
        <v>540</v>
      </c>
      <c r="AH3" s="232" t="s">
        <v>541</v>
      </c>
      <c r="AI3" s="233"/>
      <c r="AJ3" s="233" t="s">
        <v>542</v>
      </c>
      <c r="AK3" s="232" t="s">
        <v>543</v>
      </c>
      <c r="AL3" s="233"/>
      <c r="AM3" s="235" t="s">
        <v>544</v>
      </c>
      <c r="AN3" s="235" t="s">
        <v>545</v>
      </c>
      <c r="AO3" s="235" t="s">
        <v>546</v>
      </c>
      <c r="AP3" s="235" t="s">
        <v>547</v>
      </c>
      <c r="AQ3" s="233"/>
      <c r="AR3" s="234" t="s">
        <v>548</v>
      </c>
      <c r="AS3" s="234" t="s">
        <v>549</v>
      </c>
      <c r="AT3" s="234" t="s">
        <v>550</v>
      </c>
      <c r="AU3" s="234" t="s">
        <v>551</v>
      </c>
      <c r="AV3" s="234" t="s">
        <v>552</v>
      </c>
      <c r="AW3" s="233" t="s">
        <v>553</v>
      </c>
      <c r="AX3" s="233" t="s">
        <v>554</v>
      </c>
      <c r="AY3" s="234" t="s">
        <v>555</v>
      </c>
      <c r="AZ3" s="232" t="s">
        <v>556</v>
      </c>
      <c r="BA3" s="232" t="s">
        <v>557</v>
      </c>
      <c r="BB3" s="232" t="s">
        <v>558</v>
      </c>
      <c r="BC3" s="236" t="s">
        <v>559</v>
      </c>
      <c r="BD3" s="233" t="s">
        <v>560</v>
      </c>
      <c r="BE3" s="233" t="s">
        <v>561</v>
      </c>
      <c r="BF3" s="233" t="s">
        <v>562</v>
      </c>
      <c r="BG3" s="233" t="s">
        <v>563</v>
      </c>
      <c r="BH3" s="237" t="s">
        <v>564</v>
      </c>
      <c r="BI3" s="237" t="s">
        <v>565</v>
      </c>
      <c r="BJ3" s="237" t="s">
        <v>566</v>
      </c>
      <c r="BK3" s="238" t="s">
        <v>567</v>
      </c>
      <c r="BL3" s="237" t="s">
        <v>568</v>
      </c>
      <c r="BM3" s="237" t="s">
        <v>101</v>
      </c>
      <c r="BN3" s="232" t="s">
        <v>569</v>
      </c>
      <c r="BO3" s="233" t="s">
        <v>570</v>
      </c>
    </row>
    <row r="4" spans="1:67" s="231" customFormat="1" ht="28.5" x14ac:dyDescent="0.2">
      <c r="A4" s="239"/>
      <c r="B4" s="240"/>
      <c r="C4" s="240" t="s">
        <v>571</v>
      </c>
      <c r="D4" s="240" t="s">
        <v>572</v>
      </c>
      <c r="E4" s="240" t="s">
        <v>573</v>
      </c>
      <c r="F4" s="240" t="s">
        <v>573</v>
      </c>
      <c r="G4" s="240" t="s">
        <v>573</v>
      </c>
      <c r="H4" s="240" t="s">
        <v>574</v>
      </c>
      <c r="I4" s="240" t="s">
        <v>575</v>
      </c>
      <c r="J4" s="241"/>
      <c r="K4" s="241"/>
      <c r="L4" s="240"/>
      <c r="M4" s="241"/>
      <c r="N4" s="241"/>
      <c r="O4" s="241"/>
      <c r="P4" s="241"/>
      <c r="Q4" s="240"/>
      <c r="R4" s="241"/>
      <c r="S4" s="241"/>
      <c r="T4" s="241"/>
      <c r="U4" s="242"/>
      <c r="V4" s="240"/>
      <c r="W4" s="241"/>
      <c r="X4" s="241"/>
      <c r="Y4" s="241"/>
      <c r="Z4" s="240"/>
      <c r="AA4" s="241"/>
      <c r="AB4" s="241"/>
      <c r="AC4" s="240"/>
      <c r="AD4" s="241"/>
      <c r="AE4" s="241"/>
      <c r="AF4" s="240"/>
      <c r="AG4" s="241"/>
      <c r="AH4" s="241"/>
      <c r="AI4" s="240"/>
      <c r="AJ4" s="241"/>
      <c r="AK4" s="241"/>
      <c r="AL4" s="240"/>
      <c r="AM4" s="241"/>
      <c r="AN4" s="241"/>
      <c r="AO4" s="241"/>
      <c r="AP4" s="241"/>
      <c r="AQ4" s="240"/>
      <c r="AR4" s="241"/>
      <c r="AS4" s="241"/>
      <c r="AT4" s="241"/>
      <c r="AU4" s="241"/>
      <c r="AV4" s="241"/>
      <c r="AW4" s="241"/>
      <c r="AX4" s="241"/>
      <c r="AY4" s="241"/>
      <c r="AZ4" s="241"/>
      <c r="BA4" s="241"/>
      <c r="BB4" s="241"/>
      <c r="BC4" s="243"/>
      <c r="BD4" s="237"/>
      <c r="BE4" s="237"/>
      <c r="BF4" s="237"/>
      <c r="BG4" s="237"/>
      <c r="BH4" s="237"/>
      <c r="BI4" s="237"/>
      <c r="BJ4" s="237"/>
      <c r="BK4" s="237"/>
      <c r="BL4" s="237"/>
      <c r="BM4" s="237"/>
      <c r="BN4" s="237"/>
      <c r="BO4" s="237"/>
    </row>
    <row r="5" spans="1:67" ht="28.5" x14ac:dyDescent="0.2">
      <c r="A5" s="250">
        <v>9</v>
      </c>
      <c r="B5" s="244" t="s">
        <v>290</v>
      </c>
      <c r="C5" s="245" t="s">
        <v>668</v>
      </c>
      <c r="D5" s="245" t="s">
        <v>669</v>
      </c>
      <c r="E5" s="245">
        <v>1630</v>
      </c>
      <c r="F5" s="244"/>
      <c r="G5" s="244" t="s">
        <v>589</v>
      </c>
      <c r="H5" s="245">
        <v>39</v>
      </c>
      <c r="I5" s="242"/>
      <c r="J5" s="244">
        <f t="shared" ref="J5:J6" si="0">SUM(M5:P5)</f>
        <v>84</v>
      </c>
      <c r="K5" s="245">
        <f t="shared" ref="K5:K6" si="1">SUM(R5:U5)</f>
        <v>176</v>
      </c>
      <c r="L5" s="240"/>
      <c r="M5" s="244"/>
      <c r="N5" s="244"/>
      <c r="O5" s="244">
        <f>ROUND((E5/H5),0)*2</f>
        <v>84</v>
      </c>
      <c r="P5" s="244"/>
      <c r="Q5" s="240"/>
      <c r="R5" s="244">
        <f>O5</f>
        <v>84</v>
      </c>
      <c r="S5" s="244">
        <f>O5</f>
        <v>84</v>
      </c>
      <c r="T5" s="245"/>
      <c r="U5" s="245">
        <v>8</v>
      </c>
      <c r="V5" s="240"/>
      <c r="W5" s="245">
        <f t="shared" ref="W5:W6" si="2">J5*(H5+4)</f>
        <v>3612</v>
      </c>
      <c r="X5" s="245">
        <f t="shared" ref="X5:X6" si="3">W5</f>
        <v>3612</v>
      </c>
      <c r="Y5" s="245">
        <f t="shared" ref="Y5:Y6" si="4">M5*12*2+N5*10+O5*(10+6)+P5*(12+6)+U5*20</f>
        <v>1504</v>
      </c>
      <c r="Z5" s="240"/>
      <c r="AA5" s="245">
        <f t="shared" ref="AA5:AA6" si="5">J5*2</f>
        <v>168</v>
      </c>
      <c r="AB5" s="245"/>
      <c r="AC5" s="240"/>
      <c r="AD5" s="245"/>
      <c r="AE5" s="245">
        <f>H5*J5+(U5*20)</f>
        <v>3436</v>
      </c>
      <c r="AF5" s="240"/>
      <c r="AG5" s="245">
        <v>1</v>
      </c>
      <c r="AH5" s="245"/>
      <c r="AI5" s="240"/>
      <c r="AJ5" s="245">
        <f t="shared" ref="AJ5:AJ6" si="6">M5+O5+P5</f>
        <v>84</v>
      </c>
      <c r="AK5" s="245">
        <f t="shared" ref="AK5:AK6" si="7">N5</f>
        <v>0</v>
      </c>
      <c r="AL5" s="240"/>
      <c r="AM5" s="245"/>
      <c r="AN5" s="245">
        <f>(AG5+AH5)*2+6</f>
        <v>8</v>
      </c>
      <c r="AO5" s="245">
        <f t="shared" ref="AO5:AO6" si="8">AN5*5</f>
        <v>40</v>
      </c>
      <c r="AP5" s="245">
        <f>W5</f>
        <v>3612</v>
      </c>
      <c r="AQ5" s="240"/>
      <c r="AR5" s="245"/>
      <c r="AS5" s="245" t="s">
        <v>670</v>
      </c>
      <c r="AT5" s="245">
        <f t="shared" ref="AT5:AT6" si="9">R5*0.25+S5*0.18+T5*0.22+U5*0.1</f>
        <v>36.919999999999995</v>
      </c>
      <c r="AU5" s="245"/>
      <c r="AV5" s="245"/>
      <c r="AW5" s="245"/>
      <c r="AX5" s="245"/>
      <c r="AY5" s="354" t="s">
        <v>671</v>
      </c>
      <c r="AZ5" s="261">
        <v>72033918</v>
      </c>
      <c r="BA5" s="259">
        <v>3704100595</v>
      </c>
      <c r="BB5" s="259">
        <v>3168446589532</v>
      </c>
      <c r="BC5" s="247" t="s">
        <v>672</v>
      </c>
      <c r="BD5" s="248">
        <v>363308.13</v>
      </c>
      <c r="BE5" s="229" t="s">
        <v>623</v>
      </c>
      <c r="BF5" s="229" t="s">
        <v>673</v>
      </c>
      <c r="BG5" s="355" t="s">
        <v>674</v>
      </c>
      <c r="BH5" s="249"/>
      <c r="BI5" s="229">
        <v>1</v>
      </c>
      <c r="BJ5" s="229"/>
      <c r="BK5" s="229">
        <v>1</v>
      </c>
      <c r="BL5" s="229"/>
      <c r="BM5" s="229"/>
      <c r="BN5" s="229">
        <v>24</v>
      </c>
      <c r="BO5" s="229">
        <f t="shared" ref="BO5:BO6" si="10">BN5*2</f>
        <v>48</v>
      </c>
    </row>
    <row r="6" spans="1:67" ht="42.75" x14ac:dyDescent="0.2">
      <c r="A6" s="250">
        <v>10</v>
      </c>
      <c r="B6" s="244" t="s">
        <v>337</v>
      </c>
      <c r="C6" s="245" t="s">
        <v>675</v>
      </c>
      <c r="D6" s="245" t="s">
        <v>676</v>
      </c>
      <c r="E6" s="245">
        <v>1295</v>
      </c>
      <c r="F6" s="244"/>
      <c r="G6" s="244" t="s">
        <v>585</v>
      </c>
      <c r="H6" s="245">
        <v>42</v>
      </c>
      <c r="I6" s="245">
        <v>39</v>
      </c>
      <c r="J6" s="244">
        <f t="shared" si="0"/>
        <v>97</v>
      </c>
      <c r="K6" s="245">
        <f t="shared" si="1"/>
        <v>136</v>
      </c>
      <c r="L6" s="240"/>
      <c r="M6" s="244">
        <f>ROUND((E6/H6),0)</f>
        <v>31</v>
      </c>
      <c r="N6" s="244">
        <f>ROUND((E6/I6),0)*2</f>
        <v>66</v>
      </c>
      <c r="O6" s="244"/>
      <c r="P6" s="244"/>
      <c r="Q6" s="240"/>
      <c r="R6" s="244">
        <f>M6*2+N6</f>
        <v>128</v>
      </c>
      <c r="S6" s="244"/>
      <c r="T6" s="245"/>
      <c r="U6" s="245">
        <v>8</v>
      </c>
      <c r="V6" s="240"/>
      <c r="W6" s="245">
        <f t="shared" si="2"/>
        <v>4462</v>
      </c>
      <c r="X6" s="245">
        <f t="shared" si="3"/>
        <v>4462</v>
      </c>
      <c r="Y6" s="245">
        <f t="shared" si="4"/>
        <v>1564</v>
      </c>
      <c r="Z6" s="240"/>
      <c r="AA6" s="245">
        <f t="shared" si="5"/>
        <v>194</v>
      </c>
      <c r="AB6" s="245"/>
      <c r="AC6" s="240"/>
      <c r="AD6" s="245">
        <f>H6*J6</f>
        <v>4074</v>
      </c>
      <c r="AE6" s="245">
        <f>U6*20</f>
        <v>160</v>
      </c>
      <c r="AF6" s="240"/>
      <c r="AG6" s="245">
        <v>1</v>
      </c>
      <c r="AH6" s="245"/>
      <c r="AI6" s="240"/>
      <c r="AJ6" s="245">
        <f t="shared" si="6"/>
        <v>31</v>
      </c>
      <c r="AK6" s="245">
        <f t="shared" si="7"/>
        <v>66</v>
      </c>
      <c r="AL6" s="240"/>
      <c r="AM6" s="245">
        <f>J6</f>
        <v>97</v>
      </c>
      <c r="AN6" s="245">
        <f>(AG6+AH6)*2</f>
        <v>2</v>
      </c>
      <c r="AO6" s="245">
        <f t="shared" si="8"/>
        <v>10</v>
      </c>
      <c r="AP6" s="245">
        <f>AM6*2</f>
        <v>194</v>
      </c>
      <c r="AQ6" s="240"/>
      <c r="AR6" s="245"/>
      <c r="AS6" s="245" t="s">
        <v>677</v>
      </c>
      <c r="AT6" s="245">
        <f t="shared" si="9"/>
        <v>32.799999999999997</v>
      </c>
      <c r="AU6" s="245"/>
      <c r="AV6" s="245"/>
      <c r="AW6" s="245"/>
      <c r="AX6" s="245"/>
      <c r="AY6" s="354"/>
      <c r="AZ6" s="261">
        <v>72036970</v>
      </c>
      <c r="BA6" s="259">
        <v>375690009645</v>
      </c>
      <c r="BB6" s="259">
        <v>375690009645</v>
      </c>
      <c r="BC6" s="247" t="s">
        <v>672</v>
      </c>
      <c r="BD6" s="274">
        <v>360028.93</v>
      </c>
      <c r="BE6" s="229" t="s">
        <v>623</v>
      </c>
      <c r="BF6" s="229" t="s">
        <v>673</v>
      </c>
      <c r="BG6" s="355"/>
      <c r="BH6" s="249"/>
      <c r="BI6" s="229">
        <v>1</v>
      </c>
      <c r="BJ6" s="229"/>
      <c r="BK6" s="229">
        <v>1</v>
      </c>
      <c r="BL6" s="229"/>
      <c r="BM6" s="229"/>
      <c r="BN6" s="229">
        <v>24</v>
      </c>
      <c r="BO6" s="229">
        <f t="shared" si="10"/>
        <v>48</v>
      </c>
    </row>
    <row r="7" spans="1:67" x14ac:dyDescent="0.2">
      <c r="A7" s="249"/>
      <c r="B7" s="229"/>
      <c r="C7" s="229"/>
      <c r="D7" s="229"/>
      <c r="E7" s="229"/>
      <c r="F7" s="249"/>
      <c r="G7" s="249"/>
      <c r="H7" s="249"/>
      <c r="I7" s="249"/>
      <c r="J7" s="249"/>
      <c r="K7" s="229"/>
      <c r="L7" s="263"/>
      <c r="M7" s="249"/>
      <c r="N7" s="249"/>
      <c r="O7" s="249"/>
      <c r="P7" s="249"/>
      <c r="Q7" s="263"/>
      <c r="R7" s="249"/>
      <c r="S7" s="249"/>
      <c r="T7" s="229"/>
      <c r="U7" s="229"/>
      <c r="V7" s="263"/>
      <c r="W7" s="229"/>
      <c r="X7" s="229"/>
      <c r="Y7" s="229"/>
      <c r="Z7" s="263"/>
      <c r="AA7" s="229"/>
      <c r="AB7" s="229"/>
      <c r="AC7" s="263"/>
      <c r="AD7" s="229"/>
      <c r="AE7" s="229"/>
      <c r="AF7" s="263"/>
      <c r="AG7" s="229"/>
      <c r="AH7" s="229"/>
      <c r="AI7" s="263"/>
      <c r="AJ7" s="229"/>
      <c r="AK7" s="229"/>
      <c r="AL7" s="263"/>
      <c r="AM7" s="229"/>
      <c r="AN7" s="229"/>
      <c r="AO7" s="229"/>
      <c r="AP7" s="229"/>
      <c r="AQ7" s="263"/>
      <c r="AR7" s="229"/>
      <c r="AS7" s="229"/>
      <c r="AT7" s="229"/>
      <c r="AU7" s="229"/>
      <c r="AV7" s="229"/>
      <c r="AW7" s="229"/>
      <c r="AX7" s="229"/>
      <c r="AY7" s="229"/>
      <c r="AZ7" s="229"/>
      <c r="BA7" s="229"/>
      <c r="BB7" s="229"/>
      <c r="BC7" s="262"/>
      <c r="BD7" s="229"/>
      <c r="BH7" s="249"/>
      <c r="BI7" s="229"/>
      <c r="BJ7" s="229"/>
      <c r="BK7" s="229"/>
      <c r="BL7" s="229"/>
      <c r="BM7" s="229"/>
      <c r="BN7" s="229"/>
      <c r="BO7" s="229"/>
    </row>
    <row r="8" spans="1:67" s="265" customFormat="1" ht="42.6" customHeight="1" x14ac:dyDescent="0.2">
      <c r="A8" s="347" t="s">
        <v>494</v>
      </c>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9"/>
      <c r="BD8" s="264">
        <f>SUM(BD5:BD6)</f>
        <v>723337.06</v>
      </c>
      <c r="BH8" s="266">
        <f t="shared" ref="BH8:BM8" si="11">SUM(BH1:BH7)</f>
        <v>0</v>
      </c>
      <c r="BI8" s="266">
        <f t="shared" si="11"/>
        <v>2</v>
      </c>
      <c r="BJ8" s="266">
        <f t="shared" si="11"/>
        <v>0</v>
      </c>
      <c r="BK8" s="266">
        <f t="shared" si="11"/>
        <v>2</v>
      </c>
      <c r="BL8" s="266">
        <f t="shared" si="11"/>
        <v>0</v>
      </c>
      <c r="BM8" s="266">
        <f t="shared" si="11"/>
        <v>0</v>
      </c>
      <c r="BN8" s="232">
        <f>SUM(BN5:BN7)</f>
        <v>48</v>
      </c>
      <c r="BO8" s="232">
        <f>SUM(BO5:BO7)</f>
        <v>96</v>
      </c>
    </row>
    <row r="9" spans="1:67" x14ac:dyDescent="0.2">
      <c r="BD9" s="267">
        <f>BD8*1.43</f>
        <v>1034371.9958</v>
      </c>
    </row>
    <row r="11" spans="1:67" x14ac:dyDescent="0.2">
      <c r="I11" s="268"/>
      <c r="J11" s="268">
        <v>1322</v>
      </c>
      <c r="K11" s="268">
        <v>2134</v>
      </c>
    </row>
    <row r="12" spans="1:67" x14ac:dyDescent="0.2">
      <c r="I12" s="268"/>
      <c r="J12" s="268"/>
      <c r="K12" s="268"/>
    </row>
    <row r="13" spans="1:67" x14ac:dyDescent="0.2">
      <c r="I13" s="268"/>
      <c r="J13" s="269" t="e">
        <f>A8-J11</f>
        <v>#VALUE!</v>
      </c>
      <c r="K13" s="269">
        <f>K8-K11</f>
        <v>-2134</v>
      </c>
    </row>
    <row r="14" spans="1:67" x14ac:dyDescent="0.2">
      <c r="I14" s="268"/>
      <c r="J14" s="268"/>
      <c r="K14" s="268"/>
    </row>
  </sheetData>
  <mergeCells count="7">
    <mergeCell ref="A8:BC8"/>
    <mergeCell ref="A1:H1"/>
    <mergeCell ref="A2:BO2"/>
    <mergeCell ref="C3:D3"/>
    <mergeCell ref="H3:I3"/>
    <mergeCell ref="AY5:AY6"/>
    <mergeCell ref="BG5:BG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FFF6-BC8E-4C9D-B1EA-2B715D59C73B}">
  <dimension ref="A1:F94"/>
  <sheetViews>
    <sheetView topLeftCell="A47" workbookViewId="0">
      <selection activeCell="F94" sqref="F94"/>
    </sheetView>
  </sheetViews>
  <sheetFormatPr defaultRowHeight="12.75" x14ac:dyDescent="0.2"/>
  <cols>
    <col min="1" max="1" width="4.33203125" bestFit="1" customWidth="1"/>
    <col min="2" max="2" width="39.33203125" customWidth="1"/>
    <col min="3" max="3" width="4.6640625" bestFit="1" customWidth="1"/>
    <col min="4" max="4" width="5.1640625" bestFit="1" customWidth="1"/>
    <col min="5" max="5" width="11.83203125" customWidth="1"/>
    <col min="6" max="6" width="10.33203125" bestFit="1" customWidth="1"/>
  </cols>
  <sheetData>
    <row r="1" spans="1:6" x14ac:dyDescent="0.2">
      <c r="A1" s="111" t="s">
        <v>365</v>
      </c>
    </row>
    <row r="2" spans="1:6" ht="25.5" x14ac:dyDescent="0.2">
      <c r="A2" s="101" t="s">
        <v>225</v>
      </c>
      <c r="B2" s="102" t="s">
        <v>189</v>
      </c>
      <c r="C2" s="102" t="s">
        <v>92</v>
      </c>
      <c r="D2" s="101" t="s">
        <v>313</v>
      </c>
      <c r="E2" s="101" t="s">
        <v>314</v>
      </c>
      <c r="F2" s="101" t="s">
        <v>315</v>
      </c>
    </row>
    <row r="3" spans="1:6" x14ac:dyDescent="0.2">
      <c r="A3" s="103">
        <v>1</v>
      </c>
      <c r="B3" s="104" t="s">
        <v>316</v>
      </c>
      <c r="C3" s="105" t="s">
        <v>167</v>
      </c>
      <c r="D3" s="103">
        <v>0</v>
      </c>
      <c r="E3" s="106">
        <v>2178</v>
      </c>
      <c r="F3" s="103">
        <v>0</v>
      </c>
    </row>
    <row r="4" spans="1:6" x14ac:dyDescent="0.2">
      <c r="A4" s="103">
        <v>2</v>
      </c>
      <c r="B4" s="104" t="s">
        <v>317</v>
      </c>
      <c r="C4" s="105" t="s">
        <v>167</v>
      </c>
      <c r="D4" s="103">
        <v>0</v>
      </c>
      <c r="E4" s="106">
        <v>2983</v>
      </c>
      <c r="F4" s="103">
        <v>0</v>
      </c>
    </row>
    <row r="5" spans="1:6" x14ac:dyDescent="0.2">
      <c r="A5" s="103">
        <v>3</v>
      </c>
      <c r="B5" s="104" t="s">
        <v>352</v>
      </c>
      <c r="C5" s="105" t="s">
        <v>167</v>
      </c>
      <c r="D5" s="103">
        <v>0</v>
      </c>
      <c r="E5" s="106">
        <v>12493</v>
      </c>
      <c r="F5" s="103">
        <v>0</v>
      </c>
    </row>
    <row r="6" spans="1:6" x14ac:dyDescent="0.2">
      <c r="A6" s="103">
        <v>4</v>
      </c>
      <c r="B6" s="104" t="s">
        <v>348</v>
      </c>
      <c r="C6" s="105" t="s">
        <v>167</v>
      </c>
      <c r="D6" s="103">
        <v>2</v>
      </c>
      <c r="E6" s="106">
        <v>13882</v>
      </c>
      <c r="F6" s="106">
        <v>27764</v>
      </c>
    </row>
    <row r="7" spans="1:6" x14ac:dyDescent="0.2">
      <c r="A7" s="103">
        <v>5</v>
      </c>
      <c r="B7" s="104" t="s">
        <v>261</v>
      </c>
      <c r="C7" s="105" t="s">
        <v>195</v>
      </c>
      <c r="D7" s="103">
        <v>0</v>
      </c>
      <c r="E7" s="103">
        <v>70</v>
      </c>
      <c r="F7" s="103">
        <v>0</v>
      </c>
    </row>
    <row r="8" spans="1:6" x14ac:dyDescent="0.2">
      <c r="A8" s="103">
        <v>6</v>
      </c>
      <c r="B8" s="104" t="s">
        <v>228</v>
      </c>
      <c r="C8" s="105" t="s">
        <v>195</v>
      </c>
      <c r="D8" s="103">
        <v>0</v>
      </c>
      <c r="E8" s="103">
        <v>70</v>
      </c>
      <c r="F8" s="103">
        <v>0</v>
      </c>
    </row>
    <row r="9" spans="1:6" x14ac:dyDescent="0.2">
      <c r="A9" s="103">
        <v>7</v>
      </c>
      <c r="B9" s="104" t="s">
        <v>229</v>
      </c>
      <c r="C9" s="105" t="s">
        <v>195</v>
      </c>
      <c r="D9" s="103">
        <v>0</v>
      </c>
      <c r="E9" s="103">
        <v>70</v>
      </c>
      <c r="F9" s="103">
        <v>0</v>
      </c>
    </row>
    <row r="10" spans="1:6" x14ac:dyDescent="0.2">
      <c r="A10" s="103">
        <v>8</v>
      </c>
      <c r="B10" s="104" t="s">
        <v>262</v>
      </c>
      <c r="C10" s="105" t="s">
        <v>167</v>
      </c>
      <c r="D10" s="103">
        <v>2</v>
      </c>
      <c r="E10" s="103">
        <v>863</v>
      </c>
      <c r="F10" s="106">
        <v>1726</v>
      </c>
    </row>
    <row r="11" spans="1:6" x14ac:dyDescent="0.2">
      <c r="A11" s="103">
        <v>9</v>
      </c>
      <c r="B11" s="104" t="s">
        <v>263</v>
      </c>
      <c r="C11" s="105" t="s">
        <v>167</v>
      </c>
      <c r="D11" s="103">
        <v>2</v>
      </c>
      <c r="E11" s="103">
        <v>123</v>
      </c>
      <c r="F11" s="103">
        <v>246</v>
      </c>
    </row>
    <row r="12" spans="1:6" x14ac:dyDescent="0.2">
      <c r="A12" s="103">
        <v>10</v>
      </c>
      <c r="B12" s="104" t="s">
        <v>200</v>
      </c>
      <c r="C12" s="105" t="s">
        <v>195</v>
      </c>
      <c r="D12" s="103">
        <v>5</v>
      </c>
      <c r="E12" s="103">
        <v>65</v>
      </c>
      <c r="F12" s="103">
        <v>325</v>
      </c>
    </row>
    <row r="13" spans="1:6" x14ac:dyDescent="0.2">
      <c r="A13" s="103">
        <v>11</v>
      </c>
      <c r="B13" s="104" t="s">
        <v>202</v>
      </c>
      <c r="C13" s="105" t="s">
        <v>167</v>
      </c>
      <c r="D13" s="103">
        <v>6</v>
      </c>
      <c r="E13" s="103">
        <v>120</v>
      </c>
      <c r="F13" s="103">
        <v>720</v>
      </c>
    </row>
    <row r="14" spans="1:6" x14ac:dyDescent="0.2">
      <c r="A14" s="103">
        <v>12</v>
      </c>
      <c r="B14" s="104" t="s">
        <v>350</v>
      </c>
      <c r="C14" s="105" t="s">
        <v>167</v>
      </c>
      <c r="D14" s="103">
        <v>0</v>
      </c>
      <c r="E14" s="103">
        <v>326</v>
      </c>
      <c r="F14" s="103">
        <v>0</v>
      </c>
    </row>
    <row r="15" spans="1:6" ht="25.5" x14ac:dyDescent="0.2">
      <c r="A15" s="103">
        <v>13</v>
      </c>
      <c r="B15" s="104" t="s">
        <v>281</v>
      </c>
      <c r="C15" s="105" t="s">
        <v>205</v>
      </c>
      <c r="D15" s="103">
        <v>0</v>
      </c>
      <c r="E15" s="103">
        <v>175</v>
      </c>
      <c r="F15" s="103">
        <v>0</v>
      </c>
    </row>
    <row r="16" spans="1:6" x14ac:dyDescent="0.2">
      <c r="A16" s="103">
        <v>14</v>
      </c>
      <c r="B16" s="104" t="s">
        <v>363</v>
      </c>
      <c r="C16" s="105" t="s">
        <v>207</v>
      </c>
      <c r="D16" s="103">
        <v>378</v>
      </c>
      <c r="E16" s="103">
        <v>36</v>
      </c>
      <c r="F16" s="106">
        <v>13608</v>
      </c>
    </row>
    <row r="17" spans="1:6" x14ac:dyDescent="0.2">
      <c r="A17" s="103">
        <v>15</v>
      </c>
      <c r="B17" s="104" t="s">
        <v>208</v>
      </c>
      <c r="C17" s="105" t="s">
        <v>167</v>
      </c>
      <c r="D17" s="103">
        <v>1</v>
      </c>
      <c r="E17" s="103">
        <v>145</v>
      </c>
      <c r="F17" s="103">
        <v>145</v>
      </c>
    </row>
    <row r="18" spans="1:6" x14ac:dyDescent="0.2">
      <c r="A18" s="103">
        <v>16</v>
      </c>
      <c r="B18" s="104" t="s">
        <v>209</v>
      </c>
      <c r="C18" s="105" t="s">
        <v>205</v>
      </c>
      <c r="D18" s="103">
        <v>1</v>
      </c>
      <c r="E18" s="103">
        <v>807</v>
      </c>
      <c r="F18" s="103">
        <v>807</v>
      </c>
    </row>
    <row r="19" spans="1:6" x14ac:dyDescent="0.2">
      <c r="A19" s="103">
        <v>17</v>
      </c>
      <c r="B19" s="104" t="s">
        <v>322</v>
      </c>
      <c r="C19" s="105" t="s">
        <v>195</v>
      </c>
      <c r="D19" s="103">
        <v>10</v>
      </c>
      <c r="E19" s="103">
        <v>72</v>
      </c>
      <c r="F19" s="103">
        <v>720</v>
      </c>
    </row>
    <row r="20" spans="1:6" x14ac:dyDescent="0.2">
      <c r="A20" s="103">
        <v>18</v>
      </c>
      <c r="B20" s="104" t="s">
        <v>211</v>
      </c>
      <c r="C20" s="105" t="s">
        <v>205</v>
      </c>
      <c r="D20" s="103">
        <v>2</v>
      </c>
      <c r="E20" s="103">
        <v>462</v>
      </c>
      <c r="F20" s="103">
        <v>924</v>
      </c>
    </row>
    <row r="21" spans="1:6" x14ac:dyDescent="0.2">
      <c r="A21" s="103">
        <v>19</v>
      </c>
      <c r="B21" s="104" t="s">
        <v>283</v>
      </c>
      <c r="C21" s="105" t="s">
        <v>195</v>
      </c>
      <c r="D21" s="103">
        <v>9</v>
      </c>
      <c r="E21" s="103">
        <v>80</v>
      </c>
      <c r="F21" s="103">
        <v>720</v>
      </c>
    </row>
    <row r="22" spans="1:6" x14ac:dyDescent="0.2">
      <c r="A22" s="103">
        <v>20</v>
      </c>
      <c r="B22" s="104" t="s">
        <v>323</v>
      </c>
      <c r="C22" s="105" t="s">
        <v>167</v>
      </c>
      <c r="D22" s="103">
        <v>2</v>
      </c>
      <c r="E22" s="103">
        <v>87</v>
      </c>
      <c r="F22" s="103">
        <v>174</v>
      </c>
    </row>
    <row r="23" spans="1:6" ht="25.5" x14ac:dyDescent="0.2">
      <c r="A23" s="103">
        <v>21</v>
      </c>
      <c r="B23" s="104" t="s">
        <v>239</v>
      </c>
      <c r="C23" s="105" t="s">
        <v>215</v>
      </c>
      <c r="D23" s="103">
        <v>1.5</v>
      </c>
      <c r="E23" s="106">
        <v>4328</v>
      </c>
      <c r="F23" s="106">
        <v>6492</v>
      </c>
    </row>
    <row r="24" spans="1:6" x14ac:dyDescent="0.2">
      <c r="A24" s="103">
        <v>22</v>
      </c>
      <c r="B24" s="104" t="s">
        <v>216</v>
      </c>
      <c r="C24" s="105" t="s">
        <v>195</v>
      </c>
      <c r="D24" s="103">
        <v>3</v>
      </c>
      <c r="E24" s="103">
        <v>72</v>
      </c>
      <c r="F24" s="103">
        <v>216</v>
      </c>
    </row>
    <row r="25" spans="1:6" x14ac:dyDescent="0.2">
      <c r="A25" s="103">
        <v>23</v>
      </c>
      <c r="B25" s="104" t="s">
        <v>235</v>
      </c>
      <c r="C25" s="105" t="s">
        <v>236</v>
      </c>
      <c r="D25" s="103">
        <v>1</v>
      </c>
      <c r="E25" s="103">
        <v>150</v>
      </c>
      <c r="F25" s="103">
        <v>150</v>
      </c>
    </row>
    <row r="26" spans="1:6" x14ac:dyDescent="0.2">
      <c r="A26" s="103">
        <v>24</v>
      </c>
      <c r="B26" s="104" t="s">
        <v>237</v>
      </c>
      <c r="C26" s="105" t="s">
        <v>236</v>
      </c>
      <c r="D26" s="103">
        <v>3</v>
      </c>
      <c r="E26" s="103">
        <v>124</v>
      </c>
      <c r="F26" s="103">
        <v>372</v>
      </c>
    </row>
    <row r="27" spans="1:6" x14ac:dyDescent="0.2">
      <c r="A27" s="103">
        <v>25</v>
      </c>
      <c r="B27" s="104" t="s">
        <v>238</v>
      </c>
      <c r="C27" s="105" t="s">
        <v>236</v>
      </c>
      <c r="D27" s="103">
        <v>1</v>
      </c>
      <c r="E27" s="103">
        <v>260</v>
      </c>
      <c r="F27" s="103">
        <v>260</v>
      </c>
    </row>
    <row r="28" spans="1:6" x14ac:dyDescent="0.2">
      <c r="A28" s="103">
        <v>26</v>
      </c>
      <c r="B28" s="104" t="s">
        <v>201</v>
      </c>
      <c r="C28" s="105" t="s">
        <v>195</v>
      </c>
      <c r="D28" s="103">
        <v>11</v>
      </c>
      <c r="E28" s="103">
        <v>112</v>
      </c>
      <c r="F28" s="106">
        <v>1232</v>
      </c>
    </row>
    <row r="29" spans="1:6" x14ac:dyDescent="0.2">
      <c r="A29" s="103">
        <v>27</v>
      </c>
      <c r="B29" s="104" t="s">
        <v>219</v>
      </c>
      <c r="C29" s="105" t="s">
        <v>218</v>
      </c>
      <c r="D29" s="103">
        <v>0.12</v>
      </c>
      <c r="E29" s="103">
        <v>886</v>
      </c>
      <c r="F29" s="103">
        <v>106.32</v>
      </c>
    </row>
    <row r="30" spans="1:6" ht="25.5" x14ac:dyDescent="0.2">
      <c r="A30" s="103">
        <v>28</v>
      </c>
      <c r="B30" s="104" t="s">
        <v>324</v>
      </c>
      <c r="C30" s="105" t="s">
        <v>207</v>
      </c>
      <c r="D30" s="103">
        <v>0</v>
      </c>
      <c r="E30" s="103">
        <v>891</v>
      </c>
      <c r="F30" s="103">
        <v>0</v>
      </c>
    </row>
    <row r="31" spans="1:6" x14ac:dyDescent="0.2">
      <c r="A31" s="103">
        <v>29</v>
      </c>
      <c r="B31" s="104" t="s">
        <v>364</v>
      </c>
      <c r="C31" s="105" t="s">
        <v>167</v>
      </c>
      <c r="D31" s="103">
        <v>0</v>
      </c>
      <c r="E31" s="103">
        <v>131</v>
      </c>
      <c r="F31" s="103">
        <v>0</v>
      </c>
    </row>
    <row r="32" spans="1:6" x14ac:dyDescent="0.2">
      <c r="A32" s="107"/>
      <c r="B32" s="108" t="s">
        <v>103</v>
      </c>
      <c r="C32" s="109"/>
      <c r="D32" s="107"/>
      <c r="E32" s="107"/>
      <c r="F32" s="110">
        <f>SUM(F3:F31)</f>
        <v>56707.32</v>
      </c>
    </row>
    <row r="34" spans="1:6" x14ac:dyDescent="0.2">
      <c r="A34" s="116"/>
      <c r="B34" s="117"/>
      <c r="C34" s="118"/>
      <c r="D34" s="116"/>
      <c r="E34" s="116"/>
      <c r="F34" s="119"/>
    </row>
    <row r="35" spans="1:6" x14ac:dyDescent="0.2">
      <c r="A35" s="111" t="s">
        <v>294</v>
      </c>
    </row>
    <row r="36" spans="1:6" s="115" customFormat="1" x14ac:dyDescent="0.2">
      <c r="A36" s="114" t="s">
        <v>225</v>
      </c>
      <c r="B36" s="114" t="s">
        <v>189</v>
      </c>
      <c r="C36" s="114" t="s">
        <v>92</v>
      </c>
      <c r="D36" s="114" t="s">
        <v>313</v>
      </c>
      <c r="E36" s="114" t="s">
        <v>380</v>
      </c>
      <c r="F36" s="114" t="s">
        <v>381</v>
      </c>
    </row>
    <row r="37" spans="1:6" x14ac:dyDescent="0.2">
      <c r="A37" s="112">
        <v>1</v>
      </c>
      <c r="B37" s="112" t="s">
        <v>316</v>
      </c>
      <c r="C37" s="112" t="s">
        <v>167</v>
      </c>
      <c r="D37" s="112">
        <v>0</v>
      </c>
      <c r="E37" s="112">
        <v>2178</v>
      </c>
      <c r="F37" s="112">
        <f t="shared" ref="F37:F62" si="0">D37*E37</f>
        <v>0</v>
      </c>
    </row>
    <row r="38" spans="1:6" x14ac:dyDescent="0.2">
      <c r="A38" s="112">
        <v>2</v>
      </c>
      <c r="B38" s="112" t="s">
        <v>382</v>
      </c>
      <c r="C38" s="112" t="s">
        <v>167</v>
      </c>
      <c r="D38" s="112">
        <v>2</v>
      </c>
      <c r="E38" s="112">
        <v>6322</v>
      </c>
      <c r="F38" s="112">
        <f t="shared" si="0"/>
        <v>12644</v>
      </c>
    </row>
    <row r="39" spans="1:6" x14ac:dyDescent="0.2">
      <c r="A39" s="112">
        <v>3</v>
      </c>
      <c r="B39" s="112" t="s">
        <v>383</v>
      </c>
      <c r="C39" s="112" t="s">
        <v>167</v>
      </c>
      <c r="D39" s="112">
        <v>0</v>
      </c>
      <c r="E39" s="112">
        <v>7112</v>
      </c>
      <c r="F39" s="112">
        <f t="shared" si="0"/>
        <v>0</v>
      </c>
    </row>
    <row r="40" spans="1:6" x14ac:dyDescent="0.2">
      <c r="A40" s="112">
        <v>4</v>
      </c>
      <c r="B40" s="112" t="s">
        <v>384</v>
      </c>
      <c r="C40" s="112" t="s">
        <v>207</v>
      </c>
      <c r="D40" s="112">
        <v>372</v>
      </c>
      <c r="E40" s="112">
        <v>36</v>
      </c>
      <c r="F40" s="112">
        <f t="shared" si="0"/>
        <v>13392</v>
      </c>
    </row>
    <row r="41" spans="1:6" x14ac:dyDescent="0.2">
      <c r="A41" s="112">
        <v>5</v>
      </c>
      <c r="B41" s="112" t="s">
        <v>366</v>
      </c>
      <c r="C41" s="112" t="s">
        <v>207</v>
      </c>
      <c r="D41" s="112">
        <v>132</v>
      </c>
      <c r="E41" s="112">
        <v>24</v>
      </c>
      <c r="F41" s="112">
        <f t="shared" si="0"/>
        <v>3168</v>
      </c>
    </row>
    <row r="42" spans="1:6" x14ac:dyDescent="0.2">
      <c r="A42" s="112">
        <v>6</v>
      </c>
      <c r="B42" s="112" t="s">
        <v>385</v>
      </c>
      <c r="C42" s="112" t="s">
        <v>367</v>
      </c>
      <c r="D42" s="112">
        <v>10</v>
      </c>
      <c r="E42" s="112">
        <v>70</v>
      </c>
      <c r="F42" s="112">
        <f t="shared" si="0"/>
        <v>700</v>
      </c>
    </row>
    <row r="43" spans="1:6" x14ac:dyDescent="0.2">
      <c r="A43" s="112">
        <v>7</v>
      </c>
      <c r="B43" s="112" t="s">
        <v>386</v>
      </c>
      <c r="C43" s="112" t="s">
        <v>367</v>
      </c>
      <c r="D43" s="113">
        <v>4.8</v>
      </c>
      <c r="E43" s="112">
        <v>65</v>
      </c>
      <c r="F43" s="112">
        <v>312</v>
      </c>
    </row>
    <row r="44" spans="1:6" x14ac:dyDescent="0.2">
      <c r="A44" s="112">
        <v>8</v>
      </c>
      <c r="B44" s="112" t="s">
        <v>330</v>
      </c>
      <c r="C44" s="112" t="s">
        <v>167</v>
      </c>
      <c r="D44" s="112">
        <v>12</v>
      </c>
      <c r="E44" s="112">
        <v>15</v>
      </c>
      <c r="F44" s="112">
        <f t="shared" si="0"/>
        <v>180</v>
      </c>
    </row>
    <row r="45" spans="1:6" x14ac:dyDescent="0.2">
      <c r="A45" s="112">
        <v>9</v>
      </c>
      <c r="B45" s="112" t="s">
        <v>387</v>
      </c>
      <c r="C45" s="112" t="s">
        <v>167</v>
      </c>
      <c r="D45" s="112">
        <v>3</v>
      </c>
      <c r="E45" s="112">
        <v>41</v>
      </c>
      <c r="F45" s="112">
        <f t="shared" si="0"/>
        <v>123</v>
      </c>
    </row>
    <row r="46" spans="1:6" x14ac:dyDescent="0.2">
      <c r="A46" s="112">
        <v>10</v>
      </c>
      <c r="B46" s="112" t="s">
        <v>332</v>
      </c>
      <c r="C46" s="112" t="s">
        <v>333</v>
      </c>
      <c r="D46" s="112">
        <v>15</v>
      </c>
      <c r="E46" s="112">
        <v>50</v>
      </c>
      <c r="F46" s="112">
        <f t="shared" si="0"/>
        <v>750</v>
      </c>
    </row>
    <row r="47" spans="1:6" x14ac:dyDescent="0.2">
      <c r="A47" s="112">
        <v>11</v>
      </c>
      <c r="B47" s="112" t="s">
        <v>368</v>
      </c>
      <c r="C47" s="112" t="s">
        <v>167</v>
      </c>
      <c r="D47" s="112">
        <v>1</v>
      </c>
      <c r="E47" s="112">
        <v>43</v>
      </c>
      <c r="F47" s="112">
        <f t="shared" si="0"/>
        <v>43</v>
      </c>
    </row>
    <row r="48" spans="1:6" x14ac:dyDescent="0.2">
      <c r="A48" s="112">
        <v>12</v>
      </c>
      <c r="B48" s="112" t="s">
        <v>369</v>
      </c>
      <c r="C48" s="112" t="s">
        <v>167</v>
      </c>
      <c r="D48" s="112">
        <v>1</v>
      </c>
      <c r="E48" s="112">
        <v>31</v>
      </c>
      <c r="F48" s="112">
        <f t="shared" si="0"/>
        <v>31</v>
      </c>
    </row>
    <row r="49" spans="1:6" x14ac:dyDescent="0.2">
      <c r="A49" s="112">
        <v>13</v>
      </c>
      <c r="B49" s="112" t="s">
        <v>370</v>
      </c>
      <c r="C49" s="112" t="s">
        <v>205</v>
      </c>
      <c r="D49" s="112">
        <v>1</v>
      </c>
      <c r="E49" s="112">
        <v>224</v>
      </c>
      <c r="F49" s="112">
        <f t="shared" si="0"/>
        <v>224</v>
      </c>
    </row>
    <row r="50" spans="1:6" x14ac:dyDescent="0.2">
      <c r="A50" s="112">
        <v>14</v>
      </c>
      <c r="B50" s="112" t="s">
        <v>371</v>
      </c>
      <c r="C50" s="112" t="s">
        <v>205</v>
      </c>
      <c r="D50" s="112">
        <v>1</v>
      </c>
      <c r="E50" s="112">
        <v>637</v>
      </c>
      <c r="F50" s="112">
        <f t="shared" si="0"/>
        <v>637</v>
      </c>
    </row>
    <row r="51" spans="1:6" x14ac:dyDescent="0.2">
      <c r="A51" s="112">
        <v>15</v>
      </c>
      <c r="B51" s="112" t="s">
        <v>388</v>
      </c>
      <c r="C51" s="112" t="s">
        <v>367</v>
      </c>
      <c r="D51" s="112">
        <v>9</v>
      </c>
      <c r="E51" s="112">
        <v>72</v>
      </c>
      <c r="F51" s="112">
        <f t="shared" si="0"/>
        <v>648</v>
      </c>
    </row>
    <row r="52" spans="1:6" x14ac:dyDescent="0.2">
      <c r="A52" s="112">
        <v>16</v>
      </c>
      <c r="B52" s="112" t="s">
        <v>372</v>
      </c>
      <c r="C52" s="112" t="s">
        <v>167</v>
      </c>
      <c r="D52" s="112">
        <v>1</v>
      </c>
      <c r="E52" s="112">
        <v>15</v>
      </c>
      <c r="F52" s="112">
        <f t="shared" si="0"/>
        <v>15</v>
      </c>
    </row>
    <row r="53" spans="1:6" x14ac:dyDescent="0.2">
      <c r="A53" s="112">
        <v>17</v>
      </c>
      <c r="B53" s="112" t="s">
        <v>373</v>
      </c>
      <c r="C53" s="112" t="s">
        <v>367</v>
      </c>
      <c r="D53" s="112">
        <v>0.216</v>
      </c>
      <c r="E53" s="112">
        <v>85</v>
      </c>
      <c r="F53" s="112">
        <f t="shared" si="0"/>
        <v>18.36</v>
      </c>
    </row>
    <row r="54" spans="1:6" x14ac:dyDescent="0.2">
      <c r="A54" s="112">
        <v>18</v>
      </c>
      <c r="B54" s="112" t="s">
        <v>374</v>
      </c>
      <c r="C54" s="112" t="s">
        <v>367</v>
      </c>
      <c r="D54" s="112">
        <v>0.216</v>
      </c>
      <c r="E54" s="112">
        <v>60</v>
      </c>
      <c r="F54" s="112">
        <f t="shared" si="0"/>
        <v>12.959999999999999</v>
      </c>
    </row>
    <row r="55" spans="1:6" x14ac:dyDescent="0.2">
      <c r="A55" s="112">
        <v>19</v>
      </c>
      <c r="B55" s="112" t="s">
        <v>216</v>
      </c>
      <c r="C55" s="112" t="s">
        <v>367</v>
      </c>
      <c r="D55" s="112">
        <v>1.2</v>
      </c>
      <c r="E55" s="112">
        <v>72</v>
      </c>
      <c r="F55" s="112">
        <f t="shared" si="0"/>
        <v>86.399999999999991</v>
      </c>
    </row>
    <row r="56" spans="1:6" x14ac:dyDescent="0.2">
      <c r="A56" s="112">
        <v>20</v>
      </c>
      <c r="B56" s="112" t="s">
        <v>389</v>
      </c>
      <c r="C56" s="112" t="s">
        <v>375</v>
      </c>
      <c r="D56" s="112">
        <v>2.5</v>
      </c>
      <c r="E56" s="112">
        <v>124</v>
      </c>
      <c r="F56" s="112">
        <f t="shared" si="0"/>
        <v>310</v>
      </c>
    </row>
    <row r="57" spans="1:6" x14ac:dyDescent="0.2">
      <c r="A57" s="112">
        <v>21</v>
      </c>
      <c r="B57" s="112" t="s">
        <v>376</v>
      </c>
      <c r="C57" s="112" t="s">
        <v>167</v>
      </c>
      <c r="D57" s="112">
        <v>9</v>
      </c>
      <c r="E57" s="112">
        <v>127</v>
      </c>
      <c r="F57" s="112">
        <f t="shared" si="0"/>
        <v>1143</v>
      </c>
    </row>
    <row r="58" spans="1:6" x14ac:dyDescent="0.2">
      <c r="A58" s="112">
        <v>22</v>
      </c>
      <c r="B58" s="112" t="s">
        <v>201</v>
      </c>
      <c r="C58" s="112" t="s">
        <v>367</v>
      </c>
      <c r="D58" s="112">
        <v>5</v>
      </c>
      <c r="E58" s="112">
        <v>112</v>
      </c>
      <c r="F58" s="112">
        <f t="shared" si="0"/>
        <v>560</v>
      </c>
    </row>
    <row r="59" spans="1:6" x14ac:dyDescent="0.2">
      <c r="A59" s="112">
        <v>23</v>
      </c>
      <c r="B59" s="112" t="s">
        <v>214</v>
      </c>
      <c r="C59" s="112" t="s">
        <v>377</v>
      </c>
      <c r="D59" s="112">
        <v>1.3</v>
      </c>
      <c r="E59" s="112">
        <v>4328</v>
      </c>
      <c r="F59" s="112">
        <f t="shared" si="0"/>
        <v>5626.4000000000005</v>
      </c>
    </row>
    <row r="60" spans="1:6" x14ac:dyDescent="0.2">
      <c r="A60" s="112">
        <v>24</v>
      </c>
      <c r="B60" s="112" t="s">
        <v>378</v>
      </c>
      <c r="C60" s="112" t="s">
        <v>167</v>
      </c>
      <c r="D60" s="112">
        <v>4</v>
      </c>
      <c r="E60" s="112">
        <v>131</v>
      </c>
      <c r="F60" s="112">
        <f t="shared" si="0"/>
        <v>524</v>
      </c>
    </row>
    <row r="61" spans="1:6" x14ac:dyDescent="0.2">
      <c r="A61" s="112">
        <v>25</v>
      </c>
      <c r="B61" s="112" t="s">
        <v>379</v>
      </c>
      <c r="C61" s="112" t="s">
        <v>167</v>
      </c>
      <c r="D61" s="112">
        <v>1</v>
      </c>
      <c r="E61" s="112">
        <v>131</v>
      </c>
      <c r="F61" s="112">
        <f t="shared" si="0"/>
        <v>131</v>
      </c>
    </row>
    <row r="62" spans="1:6" x14ac:dyDescent="0.2">
      <c r="A62" s="112">
        <v>26</v>
      </c>
      <c r="B62" s="112" t="s">
        <v>219</v>
      </c>
      <c r="C62" s="112" t="s">
        <v>218</v>
      </c>
      <c r="D62" s="112">
        <v>0.12</v>
      </c>
      <c r="E62" s="112">
        <v>886</v>
      </c>
      <c r="F62" s="112">
        <f t="shared" si="0"/>
        <v>106.32</v>
      </c>
    </row>
    <row r="63" spans="1:6" x14ac:dyDescent="0.2">
      <c r="A63" s="112"/>
      <c r="B63" s="112"/>
      <c r="C63" s="112"/>
      <c r="D63" s="112"/>
      <c r="E63" s="112" t="s">
        <v>103</v>
      </c>
      <c r="F63" s="114">
        <f>SUM(F37:F62)</f>
        <v>41385.440000000002</v>
      </c>
    </row>
    <row r="66" spans="1:6" ht="25.5" x14ac:dyDescent="0.2">
      <c r="A66" s="101" t="s">
        <v>225</v>
      </c>
      <c r="B66" s="102" t="s">
        <v>189</v>
      </c>
      <c r="C66" s="102" t="s">
        <v>92</v>
      </c>
      <c r="D66" s="101" t="s">
        <v>313</v>
      </c>
      <c r="E66" s="101" t="s">
        <v>314</v>
      </c>
      <c r="F66" s="101" t="s">
        <v>315</v>
      </c>
    </row>
    <row r="67" spans="1:6" x14ac:dyDescent="0.2">
      <c r="A67" s="103">
        <v>1</v>
      </c>
      <c r="B67" s="104" t="s">
        <v>348</v>
      </c>
      <c r="C67" s="105" t="s">
        <v>167</v>
      </c>
      <c r="D67" s="103">
        <v>2</v>
      </c>
      <c r="E67" s="106">
        <v>13882</v>
      </c>
      <c r="F67" s="106">
        <v>27764</v>
      </c>
    </row>
    <row r="68" spans="1:6" x14ac:dyDescent="0.2">
      <c r="A68" s="103">
        <v>2</v>
      </c>
      <c r="B68" s="104" t="s">
        <v>349</v>
      </c>
      <c r="C68" s="105" t="s">
        <v>167</v>
      </c>
      <c r="D68" s="103">
        <v>2</v>
      </c>
      <c r="E68" s="106">
        <v>6322</v>
      </c>
      <c r="F68" s="106">
        <v>12644</v>
      </c>
    </row>
    <row r="69" spans="1:6" x14ac:dyDescent="0.2">
      <c r="A69" s="103">
        <v>3</v>
      </c>
      <c r="B69" s="104" t="s">
        <v>242</v>
      </c>
      <c r="C69" s="105" t="s">
        <v>195</v>
      </c>
      <c r="D69" s="103">
        <v>100</v>
      </c>
      <c r="E69" s="103">
        <v>70</v>
      </c>
      <c r="F69" s="106">
        <v>7000</v>
      </c>
    </row>
    <row r="70" spans="1:6" x14ac:dyDescent="0.2">
      <c r="A70" s="103">
        <v>4</v>
      </c>
      <c r="B70" s="104" t="s">
        <v>228</v>
      </c>
      <c r="C70" s="105" t="s">
        <v>195</v>
      </c>
      <c r="D70" s="103">
        <v>44</v>
      </c>
      <c r="E70" s="103">
        <v>70</v>
      </c>
      <c r="F70" s="106">
        <v>3080</v>
      </c>
    </row>
    <row r="71" spans="1:6" x14ac:dyDescent="0.2">
      <c r="A71" s="103">
        <v>5</v>
      </c>
      <c r="B71" s="104" t="s">
        <v>229</v>
      </c>
      <c r="C71" s="105" t="s">
        <v>195</v>
      </c>
      <c r="D71" s="103">
        <v>42</v>
      </c>
      <c r="E71" s="103">
        <v>70</v>
      </c>
      <c r="F71" s="106">
        <v>2940</v>
      </c>
    </row>
    <row r="72" spans="1:6" x14ac:dyDescent="0.2">
      <c r="A72" s="103">
        <v>6</v>
      </c>
      <c r="B72" s="104" t="s">
        <v>243</v>
      </c>
      <c r="C72" s="105" t="s">
        <v>195</v>
      </c>
      <c r="D72" s="103">
        <v>24</v>
      </c>
      <c r="E72" s="103">
        <v>65</v>
      </c>
      <c r="F72" s="106">
        <v>1560</v>
      </c>
    </row>
    <row r="73" spans="1:6" x14ac:dyDescent="0.2">
      <c r="A73" s="103">
        <v>7</v>
      </c>
      <c r="B73" s="104" t="s">
        <v>202</v>
      </c>
      <c r="C73" s="105" t="s">
        <v>167</v>
      </c>
      <c r="D73" s="103">
        <v>3</v>
      </c>
      <c r="E73" s="103">
        <v>120</v>
      </c>
      <c r="F73" s="103">
        <v>360</v>
      </c>
    </row>
    <row r="74" spans="1:6" x14ac:dyDescent="0.2">
      <c r="A74" s="103">
        <v>8</v>
      </c>
      <c r="B74" s="104" t="s">
        <v>327</v>
      </c>
      <c r="C74" s="105" t="s">
        <v>167</v>
      </c>
      <c r="D74" s="103">
        <v>3</v>
      </c>
      <c r="E74" s="103">
        <v>175</v>
      </c>
      <c r="F74" s="103">
        <v>525</v>
      </c>
    </row>
    <row r="75" spans="1:6" x14ac:dyDescent="0.2">
      <c r="A75" s="103">
        <v>9</v>
      </c>
      <c r="B75" s="104" t="s">
        <v>350</v>
      </c>
      <c r="C75" s="105" t="s">
        <v>167</v>
      </c>
      <c r="D75" s="103">
        <v>3</v>
      </c>
      <c r="E75" s="103">
        <v>326</v>
      </c>
      <c r="F75" s="103">
        <v>978</v>
      </c>
    </row>
    <row r="76" spans="1:6" ht="38.25" x14ac:dyDescent="0.2">
      <c r="A76" s="103">
        <v>10</v>
      </c>
      <c r="B76" s="104" t="s">
        <v>328</v>
      </c>
      <c r="C76" s="105" t="s">
        <v>167</v>
      </c>
      <c r="D76" s="103">
        <v>1</v>
      </c>
      <c r="E76" s="106">
        <v>109925</v>
      </c>
      <c r="F76" s="106">
        <v>109925</v>
      </c>
    </row>
    <row r="77" spans="1:6" ht="25.5" x14ac:dyDescent="0.2">
      <c r="A77" s="103">
        <v>11</v>
      </c>
      <c r="B77" s="104" t="s">
        <v>329</v>
      </c>
      <c r="C77" s="105" t="s">
        <v>167</v>
      </c>
      <c r="D77" s="103">
        <v>1</v>
      </c>
      <c r="E77" s="106">
        <v>14904</v>
      </c>
      <c r="F77" s="106">
        <v>14904</v>
      </c>
    </row>
    <row r="78" spans="1:6" ht="25.5" x14ac:dyDescent="0.2">
      <c r="A78" s="103">
        <v>12</v>
      </c>
      <c r="B78" s="104" t="s">
        <v>245</v>
      </c>
      <c r="C78" s="105" t="s">
        <v>205</v>
      </c>
      <c r="D78" s="103">
        <v>1</v>
      </c>
      <c r="E78" s="106">
        <v>1531</v>
      </c>
      <c r="F78" s="106">
        <v>1531</v>
      </c>
    </row>
    <row r="79" spans="1:6" x14ac:dyDescent="0.2">
      <c r="A79" s="103">
        <v>13</v>
      </c>
      <c r="B79" s="104" t="s">
        <v>209</v>
      </c>
      <c r="C79" s="105" t="s">
        <v>167</v>
      </c>
      <c r="D79" s="103">
        <v>2</v>
      </c>
      <c r="E79" s="103">
        <v>807</v>
      </c>
      <c r="F79" s="106">
        <v>1614</v>
      </c>
    </row>
    <row r="80" spans="1:6" x14ac:dyDescent="0.2">
      <c r="A80" s="103">
        <v>14</v>
      </c>
      <c r="B80" s="104" t="s">
        <v>264</v>
      </c>
      <c r="C80" s="105" t="s">
        <v>195</v>
      </c>
      <c r="D80" s="103">
        <v>20</v>
      </c>
      <c r="E80" s="103">
        <v>72</v>
      </c>
      <c r="F80" s="106">
        <v>1440</v>
      </c>
    </row>
    <row r="81" spans="1:6" x14ac:dyDescent="0.2">
      <c r="A81" s="103">
        <v>15</v>
      </c>
      <c r="B81" s="104" t="s">
        <v>211</v>
      </c>
      <c r="C81" s="105" t="s">
        <v>167</v>
      </c>
      <c r="D81" s="103">
        <v>3</v>
      </c>
      <c r="E81" s="103">
        <v>462</v>
      </c>
      <c r="F81" s="106">
        <v>1386</v>
      </c>
    </row>
    <row r="82" spans="1:6" x14ac:dyDescent="0.2">
      <c r="A82" s="103">
        <v>16</v>
      </c>
      <c r="B82" s="104" t="s">
        <v>246</v>
      </c>
      <c r="C82" s="105" t="s">
        <v>205</v>
      </c>
      <c r="D82" s="103">
        <v>1</v>
      </c>
      <c r="E82" s="106">
        <v>2475</v>
      </c>
      <c r="F82" s="106">
        <v>2475</v>
      </c>
    </row>
    <row r="83" spans="1:6" x14ac:dyDescent="0.2">
      <c r="A83" s="103">
        <v>17</v>
      </c>
      <c r="B83" s="104" t="s">
        <v>330</v>
      </c>
      <c r="C83" s="105" t="s">
        <v>167</v>
      </c>
      <c r="D83" s="103">
        <v>8</v>
      </c>
      <c r="E83" s="103">
        <v>15</v>
      </c>
      <c r="F83" s="103">
        <v>120</v>
      </c>
    </row>
    <row r="84" spans="1:6" x14ac:dyDescent="0.2">
      <c r="A84" s="103">
        <v>18</v>
      </c>
      <c r="B84" s="104" t="s">
        <v>331</v>
      </c>
      <c r="C84" s="105" t="s">
        <v>167</v>
      </c>
      <c r="D84" s="103">
        <v>2</v>
      </c>
      <c r="E84" s="103">
        <v>41</v>
      </c>
      <c r="F84" s="103">
        <v>82</v>
      </c>
    </row>
    <row r="85" spans="1:6" x14ac:dyDescent="0.2">
      <c r="A85" s="103">
        <v>19</v>
      </c>
      <c r="B85" s="104" t="s">
        <v>332</v>
      </c>
      <c r="C85" s="105" t="s">
        <v>333</v>
      </c>
      <c r="D85" s="103">
        <v>10</v>
      </c>
      <c r="E85" s="103">
        <v>50</v>
      </c>
      <c r="F85" s="103">
        <v>500</v>
      </c>
    </row>
    <row r="86" spans="1:6" x14ac:dyDescent="0.2">
      <c r="A86" s="103">
        <v>20</v>
      </c>
      <c r="B86" s="104" t="s">
        <v>334</v>
      </c>
      <c r="C86" s="105" t="s">
        <v>167</v>
      </c>
      <c r="D86" s="103">
        <v>1</v>
      </c>
      <c r="E86" s="106">
        <v>11642</v>
      </c>
      <c r="F86" s="106">
        <v>11642</v>
      </c>
    </row>
    <row r="87" spans="1:6" x14ac:dyDescent="0.2">
      <c r="A87" s="103">
        <v>21</v>
      </c>
      <c r="B87" s="104" t="s">
        <v>234</v>
      </c>
      <c r="C87" s="105" t="s">
        <v>167</v>
      </c>
      <c r="D87" s="103">
        <v>2</v>
      </c>
      <c r="E87" s="103">
        <v>87</v>
      </c>
      <c r="F87" s="103">
        <v>174</v>
      </c>
    </row>
    <row r="88" spans="1:6" x14ac:dyDescent="0.2">
      <c r="A88" s="103">
        <v>22</v>
      </c>
      <c r="B88" s="104" t="s">
        <v>216</v>
      </c>
      <c r="C88" s="105" t="s">
        <v>195</v>
      </c>
      <c r="D88" s="103">
        <v>25</v>
      </c>
      <c r="E88" s="103">
        <v>72</v>
      </c>
      <c r="F88" s="106">
        <v>1800</v>
      </c>
    </row>
    <row r="89" spans="1:6" x14ac:dyDescent="0.2">
      <c r="A89" s="103">
        <v>23</v>
      </c>
      <c r="B89" s="104" t="s">
        <v>283</v>
      </c>
      <c r="C89" s="105" t="s">
        <v>195</v>
      </c>
      <c r="D89" s="103">
        <v>15</v>
      </c>
      <c r="E89" s="103">
        <v>80</v>
      </c>
      <c r="F89" s="106">
        <v>1200</v>
      </c>
    </row>
    <row r="90" spans="1:6" ht="25.5" x14ac:dyDescent="0.2">
      <c r="A90" s="103">
        <v>24</v>
      </c>
      <c r="B90" s="104" t="s">
        <v>239</v>
      </c>
      <c r="C90" s="105" t="s">
        <v>335</v>
      </c>
      <c r="D90" s="103">
        <v>2</v>
      </c>
      <c r="E90" s="106">
        <v>4328</v>
      </c>
      <c r="F90" s="106">
        <v>8656</v>
      </c>
    </row>
    <row r="91" spans="1:6" ht="25.5" x14ac:dyDescent="0.2">
      <c r="A91" s="103">
        <v>25</v>
      </c>
      <c r="B91" s="104" t="s">
        <v>351</v>
      </c>
      <c r="C91" s="105" t="s">
        <v>250</v>
      </c>
      <c r="D91" s="103">
        <v>1</v>
      </c>
      <c r="E91" s="103">
        <v>259</v>
      </c>
      <c r="F91" s="103">
        <v>259</v>
      </c>
    </row>
    <row r="92" spans="1:6" x14ac:dyDescent="0.2">
      <c r="A92" s="103">
        <v>26</v>
      </c>
      <c r="B92" s="104" t="s">
        <v>219</v>
      </c>
      <c r="C92" s="105" t="s">
        <v>250</v>
      </c>
      <c r="D92" s="103">
        <v>1</v>
      </c>
      <c r="E92" s="103">
        <v>886</v>
      </c>
      <c r="F92" s="103">
        <v>886</v>
      </c>
    </row>
    <row r="93" spans="1:6" ht="38.25" x14ac:dyDescent="0.2">
      <c r="A93" s="103">
        <v>27</v>
      </c>
      <c r="B93" s="104" t="s">
        <v>336</v>
      </c>
      <c r="C93" s="105" t="s">
        <v>167</v>
      </c>
      <c r="D93" s="103">
        <v>1</v>
      </c>
      <c r="E93" s="106">
        <v>16679</v>
      </c>
      <c r="F93" s="106">
        <v>16679</v>
      </c>
    </row>
    <row r="94" spans="1:6" x14ac:dyDescent="0.2">
      <c r="A94" s="107"/>
      <c r="B94" s="108" t="s">
        <v>103</v>
      </c>
      <c r="C94" s="109"/>
      <c r="D94" s="107"/>
      <c r="E94" s="107"/>
      <c r="F94" s="110">
        <f>SUM(F67:F93)</f>
        <v>232124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588BF-FDD8-4FAE-8359-12FDA811E7FF}">
  <dimension ref="A1:F24"/>
  <sheetViews>
    <sheetView workbookViewId="0">
      <selection activeCell="F9" sqref="F9"/>
    </sheetView>
  </sheetViews>
  <sheetFormatPr defaultColWidth="8.83203125" defaultRowHeight="15" x14ac:dyDescent="0.2"/>
  <cols>
    <col min="1" max="1" width="5.83203125" style="48" bestFit="1" customWidth="1"/>
    <col min="2" max="2" width="35.6640625" style="48" bestFit="1" customWidth="1"/>
    <col min="3" max="3" width="6.1640625" style="48" customWidth="1"/>
    <col min="4" max="4" width="7.1640625" style="48" customWidth="1"/>
    <col min="5" max="5" width="12.1640625" style="48" bestFit="1" customWidth="1"/>
    <col min="6" max="6" width="13" style="48" bestFit="1" customWidth="1"/>
    <col min="7" max="16384" width="8.83203125" style="48"/>
  </cols>
  <sheetData>
    <row r="1" spans="1:6" s="44" customFormat="1" x14ac:dyDescent="0.2">
      <c r="A1" s="43" t="s">
        <v>89</v>
      </c>
      <c r="B1" s="43" t="s">
        <v>90</v>
      </c>
      <c r="C1" s="43" t="s">
        <v>91</v>
      </c>
      <c r="D1" s="43" t="s">
        <v>92</v>
      </c>
      <c r="E1" s="43" t="s">
        <v>93</v>
      </c>
      <c r="F1" s="43" t="s">
        <v>94</v>
      </c>
    </row>
    <row r="2" spans="1:6" x14ac:dyDescent="0.2">
      <c r="A2" s="45">
        <v>1</v>
      </c>
      <c r="B2" s="46" t="s">
        <v>95</v>
      </c>
      <c r="C2" s="45">
        <v>1</v>
      </c>
      <c r="D2" s="45" t="s">
        <v>96</v>
      </c>
      <c r="E2" s="47">
        <v>209520</v>
      </c>
      <c r="F2" s="47">
        <f>C2*E2</f>
        <v>209520</v>
      </c>
    </row>
    <row r="3" spans="1:6" x14ac:dyDescent="0.2">
      <c r="A3" s="45">
        <v>2</v>
      </c>
      <c r="B3" s="46" t="s">
        <v>97</v>
      </c>
      <c r="C3" s="45">
        <v>0.3</v>
      </c>
      <c r="D3" s="45" t="s">
        <v>98</v>
      </c>
      <c r="E3" s="45" t="s">
        <v>99</v>
      </c>
      <c r="F3" s="47">
        <v>68857.399999999994</v>
      </c>
    </row>
    <row r="4" spans="1:6" x14ac:dyDescent="0.2">
      <c r="A4" s="45">
        <v>3</v>
      </c>
      <c r="B4" s="46" t="s">
        <v>100</v>
      </c>
      <c r="C4" s="45">
        <v>1</v>
      </c>
      <c r="D4" s="45" t="s">
        <v>98</v>
      </c>
      <c r="E4" s="45" t="s">
        <v>99</v>
      </c>
      <c r="F4" s="47">
        <v>3260.85</v>
      </c>
    </row>
    <row r="5" spans="1:6" x14ac:dyDescent="0.2">
      <c r="A5" s="45">
        <v>4</v>
      </c>
      <c r="B5" s="46" t="s">
        <v>101</v>
      </c>
      <c r="C5" s="45">
        <v>1</v>
      </c>
      <c r="D5" s="45" t="s">
        <v>96</v>
      </c>
      <c r="E5" s="47">
        <v>34741</v>
      </c>
      <c r="F5" s="47">
        <f>C5*E5</f>
        <v>34741</v>
      </c>
    </row>
    <row r="6" spans="1:6" x14ac:dyDescent="0.2">
      <c r="A6" s="49" t="s">
        <v>102</v>
      </c>
      <c r="B6" s="383" t="s">
        <v>103</v>
      </c>
      <c r="C6" s="384"/>
      <c r="D6" s="384"/>
      <c r="E6" s="385"/>
      <c r="F6" s="50">
        <f>SUM(F2:F5)</f>
        <v>316379.25</v>
      </c>
    </row>
    <row r="7" spans="1:6" x14ac:dyDescent="0.2">
      <c r="A7" s="45" t="s">
        <v>104</v>
      </c>
      <c r="B7" s="46" t="s">
        <v>105</v>
      </c>
      <c r="C7" s="45"/>
      <c r="D7" s="45"/>
      <c r="E7" s="45" t="s">
        <v>106</v>
      </c>
      <c r="F7" s="47">
        <f>F6*15%</f>
        <v>47456.887499999997</v>
      </c>
    </row>
    <row r="8" spans="1:6" x14ac:dyDescent="0.2">
      <c r="A8" s="45" t="s">
        <v>107</v>
      </c>
      <c r="B8" s="46" t="s">
        <v>108</v>
      </c>
      <c r="C8" s="45"/>
      <c r="D8" s="45"/>
      <c r="E8" s="45" t="s">
        <v>109</v>
      </c>
      <c r="F8" s="47">
        <f>F6*5%</f>
        <v>15818.962500000001</v>
      </c>
    </row>
    <row r="9" spans="1:6" x14ac:dyDescent="0.2">
      <c r="A9" s="49" t="s">
        <v>110</v>
      </c>
      <c r="B9" s="51" t="s">
        <v>111</v>
      </c>
      <c r="C9" s="51"/>
      <c r="D9" s="51"/>
      <c r="E9" s="51" t="s">
        <v>112</v>
      </c>
      <c r="F9" s="50">
        <f>F6+F7+F8</f>
        <v>379655.10000000003</v>
      </c>
    </row>
    <row r="10" spans="1:6" x14ac:dyDescent="0.2">
      <c r="A10" s="45" t="s">
        <v>113</v>
      </c>
      <c r="B10" s="46" t="s">
        <v>114</v>
      </c>
      <c r="C10" s="45"/>
      <c r="D10" s="45"/>
      <c r="E10" s="45" t="s">
        <v>109</v>
      </c>
      <c r="F10" s="47">
        <f>F9*5%</f>
        <v>18982.755000000001</v>
      </c>
    </row>
    <row r="11" spans="1:6" x14ac:dyDescent="0.2">
      <c r="A11" s="49" t="s">
        <v>115</v>
      </c>
      <c r="B11" s="51" t="s">
        <v>116</v>
      </c>
      <c r="C11" s="51"/>
      <c r="D11" s="51"/>
      <c r="E11" s="51" t="s">
        <v>117</v>
      </c>
      <c r="F11" s="50">
        <f>F9+F10</f>
        <v>398637.85500000004</v>
      </c>
    </row>
    <row r="12" spans="1:6" x14ac:dyDescent="0.2">
      <c r="A12" s="45" t="s">
        <v>118</v>
      </c>
      <c r="B12" s="46" t="s">
        <v>119</v>
      </c>
      <c r="C12" s="45"/>
      <c r="D12" s="45"/>
      <c r="E12" s="45" t="s">
        <v>120</v>
      </c>
      <c r="F12" s="47">
        <f>F6*4%</f>
        <v>12655.17</v>
      </c>
    </row>
    <row r="13" spans="1:6" x14ac:dyDescent="0.2">
      <c r="A13" s="45" t="s">
        <v>121</v>
      </c>
      <c r="B13" s="46" t="s">
        <v>122</v>
      </c>
      <c r="C13" s="45"/>
      <c r="D13" s="45"/>
      <c r="E13" s="45" t="s">
        <v>123</v>
      </c>
      <c r="F13" s="47">
        <f>F6*2%</f>
        <v>6327.585</v>
      </c>
    </row>
    <row r="14" spans="1:6" x14ac:dyDescent="0.2">
      <c r="A14" s="45" t="s">
        <v>124</v>
      </c>
      <c r="B14" s="46" t="s">
        <v>125</v>
      </c>
      <c r="C14" s="45"/>
      <c r="D14" s="45"/>
      <c r="E14" s="45" t="s">
        <v>126</v>
      </c>
      <c r="F14" s="47">
        <f>F6*1%</f>
        <v>3163.7925</v>
      </c>
    </row>
    <row r="15" spans="1:6" x14ac:dyDescent="0.2">
      <c r="A15" s="49" t="s">
        <v>127</v>
      </c>
      <c r="B15" s="51" t="s">
        <v>128</v>
      </c>
      <c r="C15" s="51"/>
      <c r="D15" s="51"/>
      <c r="E15" s="51" t="s">
        <v>129</v>
      </c>
      <c r="F15" s="50">
        <f>SUM(F11:F14)</f>
        <v>420784.40250000003</v>
      </c>
    </row>
    <row r="16" spans="1:6" x14ac:dyDescent="0.2">
      <c r="A16" s="45" t="s">
        <v>130</v>
      </c>
      <c r="B16" s="46" t="s">
        <v>131</v>
      </c>
      <c r="C16" s="45"/>
      <c r="D16" s="45"/>
      <c r="E16" s="45" t="s">
        <v>132</v>
      </c>
      <c r="F16" s="47">
        <f>F15*0.2%</f>
        <v>841.56880500000011</v>
      </c>
    </row>
    <row r="17" spans="1:6" x14ac:dyDescent="0.2">
      <c r="A17" s="49" t="s">
        <v>133</v>
      </c>
      <c r="B17" s="51" t="s">
        <v>134</v>
      </c>
      <c r="C17" s="51"/>
      <c r="D17" s="51"/>
      <c r="E17" s="51" t="s">
        <v>135</v>
      </c>
      <c r="F17" s="50">
        <f>F15+F16</f>
        <v>421625.97130500001</v>
      </c>
    </row>
    <row r="18" spans="1:6" x14ac:dyDescent="0.2">
      <c r="A18" s="45" t="s">
        <v>136</v>
      </c>
      <c r="B18" s="46" t="s">
        <v>137</v>
      </c>
      <c r="C18" s="45"/>
      <c r="D18" s="45"/>
      <c r="E18" s="45" t="s">
        <v>126</v>
      </c>
      <c r="F18" s="47">
        <f>F17*1%</f>
        <v>4216.2597130499998</v>
      </c>
    </row>
    <row r="19" spans="1:6" x14ac:dyDescent="0.2">
      <c r="A19" s="45" t="s">
        <v>138</v>
      </c>
      <c r="B19" s="46" t="s">
        <v>139</v>
      </c>
      <c r="C19" s="45"/>
      <c r="D19" s="45"/>
      <c r="E19" s="45" t="s">
        <v>126</v>
      </c>
      <c r="F19" s="47">
        <f>F17*1%</f>
        <v>4216.2597130499998</v>
      </c>
    </row>
    <row r="20" spans="1:6" x14ac:dyDescent="0.2">
      <c r="A20" s="49" t="s">
        <v>140</v>
      </c>
      <c r="B20" s="51" t="s">
        <v>141</v>
      </c>
      <c r="C20" s="51"/>
      <c r="D20" s="51"/>
      <c r="E20" s="51" t="s">
        <v>142</v>
      </c>
      <c r="F20" s="50">
        <f>SUM(F17:F19)</f>
        <v>430058.49073109997</v>
      </c>
    </row>
    <row r="21" spans="1:6" x14ac:dyDescent="0.2">
      <c r="A21" s="45" t="s">
        <v>143</v>
      </c>
      <c r="B21" s="46" t="s">
        <v>144</v>
      </c>
      <c r="C21" s="45"/>
      <c r="D21" s="45"/>
      <c r="E21" s="45" t="s">
        <v>145</v>
      </c>
      <c r="F21" s="47">
        <f>F20*18%</f>
        <v>77410.52833159799</v>
      </c>
    </row>
    <row r="22" spans="1:6" x14ac:dyDescent="0.2">
      <c r="A22" s="49" t="s">
        <v>146</v>
      </c>
      <c r="B22" s="51" t="s">
        <v>147</v>
      </c>
      <c r="C22" s="51"/>
      <c r="D22" s="51"/>
      <c r="E22" s="51" t="s">
        <v>148</v>
      </c>
      <c r="F22" s="50">
        <f>F20+F21</f>
        <v>507469.01906269795</v>
      </c>
    </row>
    <row r="23" spans="1:6" x14ac:dyDescent="0.2">
      <c r="A23" s="45" t="s">
        <v>149</v>
      </c>
      <c r="B23" s="46" t="s">
        <v>150</v>
      </c>
      <c r="C23" s="45"/>
      <c r="D23" s="45"/>
      <c r="E23" s="45" t="s">
        <v>106</v>
      </c>
      <c r="F23" s="47">
        <f>F22*15%</f>
        <v>76120.352859404695</v>
      </c>
    </row>
    <row r="24" spans="1:6" x14ac:dyDescent="0.2">
      <c r="A24" s="49"/>
      <c r="B24" s="383" t="s">
        <v>151</v>
      </c>
      <c r="C24" s="384"/>
      <c r="D24" s="384"/>
      <c r="E24" s="385"/>
      <c r="F24" s="50">
        <f>F22+F23</f>
        <v>583589.37192210264</v>
      </c>
    </row>
  </sheetData>
  <mergeCells count="2">
    <mergeCell ref="B6:E6"/>
    <mergeCell ref="B24:E2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1968-E9CC-4BFA-A2DE-F80A88BCE790}">
  <dimension ref="A2:F32"/>
  <sheetViews>
    <sheetView topLeftCell="A12" workbookViewId="0">
      <selection activeCell="F32" sqref="F32"/>
    </sheetView>
  </sheetViews>
  <sheetFormatPr defaultColWidth="8.83203125" defaultRowHeight="15" x14ac:dyDescent="0.2"/>
  <cols>
    <col min="1" max="1" width="5.83203125" style="52" bestFit="1" customWidth="1"/>
    <col min="2" max="2" width="48.33203125" style="52" bestFit="1" customWidth="1"/>
    <col min="3" max="3" width="4.1640625" style="52" bestFit="1" customWidth="1"/>
    <col min="4" max="4" width="5.33203125" style="52" bestFit="1" customWidth="1"/>
    <col min="5" max="5" width="12.1640625" style="52" bestFit="1" customWidth="1"/>
    <col min="6" max="6" width="14.1640625" style="53" bestFit="1" customWidth="1"/>
    <col min="7" max="16384" width="8.83203125" style="52"/>
  </cols>
  <sheetData>
    <row r="2" spans="1:6" ht="58.5" customHeight="1" x14ac:dyDescent="0.2">
      <c r="A2" s="386" t="s">
        <v>155</v>
      </c>
      <c r="B2" s="386"/>
      <c r="C2" s="386"/>
      <c r="D2" s="386"/>
      <c r="E2" s="386"/>
      <c r="F2" s="386"/>
    </row>
    <row r="3" spans="1:6" x14ac:dyDescent="0.2">
      <c r="A3" s="55"/>
      <c r="B3" s="55"/>
      <c r="C3" s="55"/>
      <c r="D3" s="55"/>
      <c r="E3" s="55"/>
      <c r="F3" s="56"/>
    </row>
    <row r="4" spans="1:6" s="59" customFormat="1" x14ac:dyDescent="0.2">
      <c r="A4" s="57" t="s">
        <v>89</v>
      </c>
      <c r="B4" s="57" t="s">
        <v>156</v>
      </c>
      <c r="C4" s="57" t="s">
        <v>91</v>
      </c>
      <c r="D4" s="57" t="s">
        <v>92</v>
      </c>
      <c r="E4" s="57" t="s">
        <v>93</v>
      </c>
      <c r="F4" s="58" t="s">
        <v>157</v>
      </c>
    </row>
    <row r="5" spans="1:6" x14ac:dyDescent="0.2">
      <c r="A5" s="55">
        <v>1</v>
      </c>
      <c r="B5" s="60" t="s">
        <v>158</v>
      </c>
      <c r="C5" s="55"/>
      <c r="D5" s="55" t="s">
        <v>159</v>
      </c>
      <c r="E5" s="55"/>
      <c r="F5" s="56"/>
    </row>
    <row r="6" spans="1:6" x14ac:dyDescent="0.2">
      <c r="A6" s="55">
        <v>2</v>
      </c>
      <c r="B6" s="60" t="s">
        <v>160</v>
      </c>
      <c r="C6" s="55"/>
      <c r="D6" s="55" t="s">
        <v>161</v>
      </c>
      <c r="E6" s="55"/>
      <c r="F6" s="56"/>
    </row>
    <row r="7" spans="1:6" x14ac:dyDescent="0.2">
      <c r="A7" s="55">
        <v>3</v>
      </c>
      <c r="B7" s="60" t="s">
        <v>162</v>
      </c>
      <c r="C7" s="55"/>
      <c r="D7" s="55" t="s">
        <v>159</v>
      </c>
      <c r="E7" s="55"/>
      <c r="F7" s="56"/>
    </row>
    <row r="8" spans="1:6" x14ac:dyDescent="0.2">
      <c r="A8" s="55">
        <v>4</v>
      </c>
      <c r="B8" s="60" t="s">
        <v>163</v>
      </c>
      <c r="C8" s="55"/>
      <c r="D8" s="55" t="s">
        <v>161</v>
      </c>
      <c r="E8" s="55"/>
      <c r="F8" s="56"/>
    </row>
    <row r="9" spans="1:6" x14ac:dyDescent="0.2">
      <c r="A9" s="55">
        <v>5</v>
      </c>
      <c r="B9" s="60" t="s">
        <v>164</v>
      </c>
      <c r="C9" s="55"/>
      <c r="D9" s="55" t="s">
        <v>161</v>
      </c>
      <c r="E9" s="55"/>
      <c r="F9" s="56"/>
    </row>
    <row r="10" spans="1:6" x14ac:dyDescent="0.2">
      <c r="A10" s="55">
        <v>6</v>
      </c>
      <c r="B10" s="60" t="s">
        <v>165</v>
      </c>
      <c r="C10" s="55"/>
      <c r="D10" s="55" t="s">
        <v>159</v>
      </c>
      <c r="E10" s="55" t="s">
        <v>99</v>
      </c>
      <c r="F10" s="56">
        <f>'Wadner Bridge Material Cost'!F29</f>
        <v>10056</v>
      </c>
    </row>
    <row r="11" spans="1:6" x14ac:dyDescent="0.2">
      <c r="A11" s="55">
        <v>7</v>
      </c>
      <c r="B11" s="60" t="s">
        <v>166</v>
      </c>
      <c r="C11" s="55"/>
      <c r="D11" s="55" t="s">
        <v>167</v>
      </c>
      <c r="E11" s="55"/>
      <c r="F11" s="56"/>
    </row>
    <row r="12" spans="1:6" x14ac:dyDescent="0.2">
      <c r="A12" s="55">
        <v>8</v>
      </c>
      <c r="B12" s="60" t="s">
        <v>168</v>
      </c>
      <c r="C12" s="55"/>
      <c r="D12" s="55" t="s">
        <v>159</v>
      </c>
      <c r="E12" s="55"/>
      <c r="F12" s="56"/>
    </row>
    <row r="13" spans="1:6" x14ac:dyDescent="0.2">
      <c r="A13" s="55">
        <v>9</v>
      </c>
      <c r="B13" s="60" t="s">
        <v>169</v>
      </c>
      <c r="C13" s="55"/>
      <c r="D13" s="55" t="s">
        <v>167</v>
      </c>
      <c r="E13" s="55"/>
      <c r="F13" s="56"/>
    </row>
    <row r="14" spans="1:6" x14ac:dyDescent="0.2">
      <c r="A14" s="55">
        <v>10</v>
      </c>
      <c r="B14" s="60" t="s">
        <v>170</v>
      </c>
      <c r="C14" s="55">
        <v>1</v>
      </c>
      <c r="D14" s="55" t="s">
        <v>167</v>
      </c>
      <c r="E14" s="61">
        <f>'Wadner Bridge Material Cost'!F49</f>
        <v>48017</v>
      </c>
      <c r="F14" s="56">
        <f>C14*E14</f>
        <v>48017</v>
      </c>
    </row>
    <row r="15" spans="1:6" x14ac:dyDescent="0.2">
      <c r="A15" s="55">
        <v>11</v>
      </c>
      <c r="B15" s="60" t="s">
        <v>171</v>
      </c>
      <c r="C15" s="55"/>
      <c r="D15" s="55" t="s">
        <v>167</v>
      </c>
      <c r="E15" s="55"/>
      <c r="F15" s="56"/>
    </row>
    <row r="16" spans="1:6" x14ac:dyDescent="0.2">
      <c r="A16" s="55">
        <v>12</v>
      </c>
      <c r="B16" s="60" t="s">
        <v>172</v>
      </c>
      <c r="C16" s="55"/>
      <c r="D16" s="55" t="s">
        <v>159</v>
      </c>
      <c r="E16" s="55"/>
      <c r="F16" s="56"/>
    </row>
    <row r="17" spans="1:6" x14ac:dyDescent="0.2">
      <c r="A17" s="55">
        <v>13</v>
      </c>
      <c r="B17" s="60" t="s">
        <v>173</v>
      </c>
      <c r="C17" s="55"/>
      <c r="D17" s="55" t="s">
        <v>161</v>
      </c>
      <c r="E17" s="55"/>
      <c r="F17" s="56"/>
    </row>
    <row r="18" spans="1:6" x14ac:dyDescent="0.2">
      <c r="A18" s="55">
        <v>14</v>
      </c>
      <c r="B18" s="60" t="s">
        <v>174</v>
      </c>
      <c r="C18" s="55"/>
      <c r="D18" s="55" t="s">
        <v>167</v>
      </c>
      <c r="E18" s="55"/>
      <c r="F18" s="56"/>
    </row>
    <row r="19" spans="1:6" x14ac:dyDescent="0.2">
      <c r="A19" s="55">
        <v>15</v>
      </c>
      <c r="B19" s="60" t="s">
        <v>175</v>
      </c>
      <c r="C19" s="55"/>
      <c r="D19" s="55" t="s">
        <v>161</v>
      </c>
      <c r="E19" s="55"/>
      <c r="F19" s="56"/>
    </row>
    <row r="20" spans="1:6" x14ac:dyDescent="0.2">
      <c r="A20" s="55">
        <v>16</v>
      </c>
      <c r="B20" s="60" t="s">
        <v>176</v>
      </c>
      <c r="C20" s="55">
        <v>1</v>
      </c>
      <c r="D20" s="55" t="s">
        <v>167</v>
      </c>
      <c r="E20" s="62">
        <f>'Wadner Bridge Material Cost'!F76</f>
        <v>286414</v>
      </c>
      <c r="F20" s="56">
        <f>C20*E20</f>
        <v>286414</v>
      </c>
    </row>
    <row r="21" spans="1:6" x14ac:dyDescent="0.2">
      <c r="A21" s="55">
        <v>17</v>
      </c>
      <c r="B21" s="60" t="s">
        <v>177</v>
      </c>
      <c r="C21" s="55"/>
      <c r="D21" s="55" t="s">
        <v>167</v>
      </c>
      <c r="E21" s="55"/>
      <c r="F21" s="56">
        <v>0</v>
      </c>
    </row>
    <row r="22" spans="1:6" x14ac:dyDescent="0.2">
      <c r="A22" s="55">
        <v>18</v>
      </c>
      <c r="B22" s="60" t="s">
        <v>178</v>
      </c>
      <c r="C22" s="55"/>
      <c r="D22" s="55"/>
      <c r="E22" s="55"/>
      <c r="F22" s="56"/>
    </row>
    <row r="23" spans="1:6" s="59" customFormat="1" x14ac:dyDescent="0.2">
      <c r="A23" s="57" t="s">
        <v>102</v>
      </c>
      <c r="B23" s="57" t="s">
        <v>179</v>
      </c>
      <c r="C23" s="57"/>
      <c r="D23" s="57"/>
      <c r="E23" s="57"/>
      <c r="F23" s="58">
        <f>SUM(F5:F22)</f>
        <v>344487</v>
      </c>
    </row>
    <row r="24" spans="1:6" x14ac:dyDescent="0.2">
      <c r="A24" s="55" t="s">
        <v>104</v>
      </c>
      <c r="B24" s="60" t="s">
        <v>180</v>
      </c>
      <c r="C24" s="55"/>
      <c r="D24" s="55"/>
      <c r="E24" s="63">
        <v>0.15</v>
      </c>
      <c r="F24" s="56">
        <f>F23*E24</f>
        <v>51673.049999999996</v>
      </c>
    </row>
    <row r="25" spans="1:6" x14ac:dyDescent="0.2">
      <c r="A25" s="55" t="s">
        <v>107</v>
      </c>
      <c r="B25" s="60" t="s">
        <v>181</v>
      </c>
      <c r="C25" s="55"/>
      <c r="D25" s="55"/>
      <c r="E25" s="55"/>
      <c r="F25" s="56">
        <v>0</v>
      </c>
    </row>
    <row r="26" spans="1:6" s="59" customFormat="1" x14ac:dyDescent="0.2">
      <c r="A26" s="57" t="s">
        <v>110</v>
      </c>
      <c r="B26" s="57" t="s">
        <v>111</v>
      </c>
      <c r="C26" s="57"/>
      <c r="D26" s="57"/>
      <c r="E26" s="57" t="s">
        <v>112</v>
      </c>
      <c r="F26" s="58">
        <f>F23+F24+F25</f>
        <v>396160.05</v>
      </c>
    </row>
    <row r="27" spans="1:6" x14ac:dyDescent="0.2">
      <c r="A27" s="55" t="s">
        <v>113</v>
      </c>
      <c r="B27" s="60" t="s">
        <v>182</v>
      </c>
      <c r="C27" s="55"/>
      <c r="D27" s="55"/>
      <c r="E27" s="63">
        <v>0.18</v>
      </c>
      <c r="F27" s="56">
        <f>F26*18%</f>
        <v>71308.808999999994</v>
      </c>
    </row>
    <row r="28" spans="1:6" s="59" customFormat="1" x14ac:dyDescent="0.2">
      <c r="A28" s="57" t="s">
        <v>115</v>
      </c>
      <c r="B28" s="57" t="s">
        <v>183</v>
      </c>
      <c r="C28" s="57"/>
      <c r="D28" s="57"/>
      <c r="E28" s="57" t="s">
        <v>117</v>
      </c>
      <c r="F28" s="58">
        <f>F26+F27</f>
        <v>467468.859</v>
      </c>
    </row>
    <row r="29" spans="1:6" x14ac:dyDescent="0.2">
      <c r="A29" s="55" t="s">
        <v>118</v>
      </c>
      <c r="B29" s="60" t="s">
        <v>184</v>
      </c>
      <c r="C29" s="55"/>
      <c r="D29" s="55"/>
      <c r="E29" s="64">
        <v>1.2999999999999999E-2</v>
      </c>
      <c r="F29" s="56">
        <f>F26*1.3%</f>
        <v>5150.0806499999999</v>
      </c>
    </row>
    <row r="30" spans="1:6" s="59" customFormat="1" x14ac:dyDescent="0.2">
      <c r="A30" s="57" t="s">
        <v>121</v>
      </c>
      <c r="B30" s="57" t="s">
        <v>185</v>
      </c>
      <c r="C30" s="57"/>
      <c r="D30" s="57"/>
      <c r="E30" s="63">
        <v>0.18</v>
      </c>
      <c r="F30" s="58">
        <f>F29*18%</f>
        <v>927.01451699999996</v>
      </c>
    </row>
    <row r="31" spans="1:6" s="59" customFormat="1" x14ac:dyDescent="0.2">
      <c r="A31" s="57" t="s">
        <v>124</v>
      </c>
      <c r="B31" s="57" t="s">
        <v>186</v>
      </c>
      <c r="C31" s="57"/>
      <c r="D31" s="57"/>
      <c r="E31" s="57"/>
      <c r="F31" s="58">
        <f>F29+F30</f>
        <v>6077.0951669999995</v>
      </c>
    </row>
    <row r="32" spans="1:6" s="59" customFormat="1" x14ac:dyDescent="0.2">
      <c r="A32" s="57" t="s">
        <v>127</v>
      </c>
      <c r="B32" s="65" t="s">
        <v>187</v>
      </c>
      <c r="C32" s="57"/>
      <c r="D32" s="57"/>
      <c r="E32" s="57"/>
      <c r="F32" s="58">
        <f>F28+F31</f>
        <v>473545.95416700002</v>
      </c>
    </row>
  </sheetData>
  <mergeCells count="1">
    <mergeCell ref="A2:F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F664-2C4B-4DE0-8A62-65EFA92DBD4B}">
  <dimension ref="A2:F76"/>
  <sheetViews>
    <sheetView topLeftCell="A21" workbookViewId="0">
      <selection activeCell="F27" sqref="F27"/>
    </sheetView>
  </sheetViews>
  <sheetFormatPr defaultColWidth="8.83203125" defaultRowHeight="15" x14ac:dyDescent="0.25"/>
  <cols>
    <col min="1" max="1" width="7" style="66" bestFit="1" customWidth="1"/>
    <col min="2" max="2" width="36.1640625" style="66" customWidth="1"/>
    <col min="3" max="3" width="5.1640625" style="66" bestFit="1" customWidth="1"/>
    <col min="4" max="4" width="8.1640625" style="66" bestFit="1" customWidth="1"/>
    <col min="5" max="6" width="11.33203125" style="66" bestFit="1" customWidth="1"/>
    <col min="7" max="16384" width="8.83203125" style="66"/>
  </cols>
  <sheetData>
    <row r="2" spans="1:6" x14ac:dyDescent="0.25">
      <c r="A2" s="67" t="s">
        <v>188</v>
      </c>
    </row>
    <row r="3" spans="1:6" ht="30" x14ac:dyDescent="0.25">
      <c r="A3" s="54" t="s">
        <v>3</v>
      </c>
      <c r="B3" s="54" t="s">
        <v>189</v>
      </c>
      <c r="C3" s="54" t="s">
        <v>92</v>
      </c>
      <c r="D3" s="68" t="s">
        <v>190</v>
      </c>
      <c r="E3" s="68" t="s">
        <v>191</v>
      </c>
      <c r="F3" s="68" t="s">
        <v>192</v>
      </c>
    </row>
    <row r="4" spans="1:6" x14ac:dyDescent="0.25">
      <c r="A4" s="69">
        <v>1</v>
      </c>
      <c r="B4" s="70" t="s">
        <v>193</v>
      </c>
      <c r="C4" s="69" t="s">
        <v>167</v>
      </c>
      <c r="D4" s="71">
        <v>0</v>
      </c>
      <c r="E4" s="71">
        <v>15270</v>
      </c>
      <c r="F4" s="71">
        <v>0</v>
      </c>
    </row>
    <row r="5" spans="1:6" x14ac:dyDescent="0.25">
      <c r="A5" s="69">
        <v>2</v>
      </c>
      <c r="B5" s="70" t="s">
        <v>194</v>
      </c>
      <c r="C5" s="69" t="s">
        <v>195</v>
      </c>
      <c r="D5" s="71">
        <v>0</v>
      </c>
      <c r="E5" s="71">
        <v>12493</v>
      </c>
      <c r="F5" s="71">
        <v>0</v>
      </c>
    </row>
    <row r="6" spans="1:6" x14ac:dyDescent="0.25">
      <c r="A6" s="69">
        <v>3</v>
      </c>
      <c r="B6" s="70" t="s">
        <v>196</v>
      </c>
      <c r="C6" s="69" t="s">
        <v>195</v>
      </c>
      <c r="D6" s="71">
        <v>15</v>
      </c>
      <c r="E6" s="71">
        <v>70</v>
      </c>
      <c r="F6" s="71">
        <v>1050</v>
      </c>
    </row>
    <row r="7" spans="1:6" x14ac:dyDescent="0.25">
      <c r="A7" s="69">
        <v>4</v>
      </c>
      <c r="B7" s="70" t="s">
        <v>197</v>
      </c>
      <c r="C7" s="69" t="s">
        <v>167</v>
      </c>
      <c r="D7" s="71">
        <v>0</v>
      </c>
      <c r="E7" s="71">
        <v>863</v>
      </c>
      <c r="F7" s="71">
        <v>0</v>
      </c>
    </row>
    <row r="8" spans="1:6" x14ac:dyDescent="0.25">
      <c r="A8" s="69">
        <v>5</v>
      </c>
      <c r="B8" s="70" t="s">
        <v>198</v>
      </c>
      <c r="C8" s="69" t="s">
        <v>167</v>
      </c>
      <c r="D8" s="71">
        <v>0</v>
      </c>
      <c r="E8" s="71">
        <v>123</v>
      </c>
      <c r="F8" s="71">
        <v>0</v>
      </c>
    </row>
    <row r="9" spans="1:6" x14ac:dyDescent="0.25">
      <c r="A9" s="69">
        <v>6</v>
      </c>
      <c r="B9" s="70" t="s">
        <v>199</v>
      </c>
      <c r="C9" s="69" t="s">
        <v>195</v>
      </c>
      <c r="D9" s="71">
        <v>0</v>
      </c>
      <c r="E9" s="71">
        <v>70</v>
      </c>
      <c r="F9" s="71">
        <v>0</v>
      </c>
    </row>
    <row r="10" spans="1:6" x14ac:dyDescent="0.25">
      <c r="A10" s="69">
        <v>7</v>
      </c>
      <c r="B10" s="70" t="s">
        <v>200</v>
      </c>
      <c r="C10" s="69" t="s">
        <v>195</v>
      </c>
      <c r="D10" s="71">
        <v>0</v>
      </c>
      <c r="E10" s="71">
        <v>65</v>
      </c>
      <c r="F10" s="71">
        <v>0</v>
      </c>
    </row>
    <row r="11" spans="1:6" x14ac:dyDescent="0.25">
      <c r="A11" s="69">
        <v>8</v>
      </c>
      <c r="B11" s="70" t="s">
        <v>201</v>
      </c>
      <c r="C11" s="69" t="s">
        <v>195</v>
      </c>
      <c r="D11" s="71">
        <v>5</v>
      </c>
      <c r="E11" s="71">
        <v>112</v>
      </c>
      <c r="F11" s="71">
        <v>560</v>
      </c>
    </row>
    <row r="12" spans="1:6" x14ac:dyDescent="0.25">
      <c r="A12" s="69">
        <v>9</v>
      </c>
      <c r="B12" s="70" t="s">
        <v>202</v>
      </c>
      <c r="C12" s="69" t="s">
        <v>167</v>
      </c>
      <c r="D12" s="71">
        <v>0</v>
      </c>
      <c r="E12" s="71">
        <v>120</v>
      </c>
      <c r="F12" s="71">
        <v>0</v>
      </c>
    </row>
    <row r="13" spans="1:6" x14ac:dyDescent="0.25">
      <c r="A13" s="69">
        <v>10</v>
      </c>
      <c r="B13" s="70" t="s">
        <v>203</v>
      </c>
      <c r="C13" s="69" t="s">
        <v>167</v>
      </c>
      <c r="D13" s="71">
        <v>0</v>
      </c>
      <c r="E13" s="71">
        <v>326</v>
      </c>
      <c r="F13" s="71">
        <v>0</v>
      </c>
    </row>
    <row r="14" spans="1:6" ht="30" x14ac:dyDescent="0.25">
      <c r="A14" s="69">
        <v>11</v>
      </c>
      <c r="B14" s="70" t="s">
        <v>204</v>
      </c>
      <c r="C14" s="69" t="s">
        <v>205</v>
      </c>
      <c r="D14" s="71">
        <v>0</v>
      </c>
      <c r="E14" s="71">
        <v>175</v>
      </c>
      <c r="F14" s="71">
        <v>0</v>
      </c>
    </row>
    <row r="15" spans="1:6" ht="30" x14ac:dyDescent="0.25">
      <c r="A15" s="69">
        <v>12</v>
      </c>
      <c r="B15" s="70" t="s">
        <v>206</v>
      </c>
      <c r="C15" s="69" t="s">
        <v>207</v>
      </c>
      <c r="D15" s="71">
        <v>180</v>
      </c>
      <c r="E15" s="71">
        <v>36</v>
      </c>
      <c r="F15" s="71">
        <v>6480</v>
      </c>
    </row>
    <row r="16" spans="1:6" x14ac:dyDescent="0.25">
      <c r="A16" s="69">
        <v>13</v>
      </c>
      <c r="B16" s="70" t="s">
        <v>208</v>
      </c>
      <c r="C16" s="69" t="s">
        <v>167</v>
      </c>
      <c r="D16" s="71">
        <v>0</v>
      </c>
      <c r="E16" s="71">
        <v>145</v>
      </c>
      <c r="F16" s="71">
        <v>0</v>
      </c>
    </row>
    <row r="17" spans="1:6" x14ac:dyDescent="0.25">
      <c r="A17" s="69">
        <v>14</v>
      </c>
      <c r="B17" s="70" t="s">
        <v>209</v>
      </c>
      <c r="C17" s="69" t="s">
        <v>205</v>
      </c>
      <c r="D17" s="71">
        <v>0</v>
      </c>
      <c r="E17" s="71">
        <v>807</v>
      </c>
      <c r="F17" s="71">
        <v>0</v>
      </c>
    </row>
    <row r="18" spans="1:6" x14ac:dyDescent="0.25">
      <c r="A18" s="69">
        <v>15</v>
      </c>
      <c r="B18" s="70" t="s">
        <v>210</v>
      </c>
      <c r="C18" s="69" t="s">
        <v>195</v>
      </c>
      <c r="D18" s="71">
        <v>0</v>
      </c>
      <c r="E18" s="71">
        <v>72</v>
      </c>
      <c r="F18" s="71">
        <v>0</v>
      </c>
    </row>
    <row r="19" spans="1:6" x14ac:dyDescent="0.25">
      <c r="A19" s="69">
        <v>16</v>
      </c>
      <c r="B19" s="70" t="s">
        <v>211</v>
      </c>
      <c r="C19" s="69" t="s">
        <v>205</v>
      </c>
      <c r="D19" s="71">
        <v>0</v>
      </c>
      <c r="E19" s="71">
        <v>462</v>
      </c>
      <c r="F19" s="71">
        <v>0</v>
      </c>
    </row>
    <row r="20" spans="1:6" x14ac:dyDescent="0.25">
      <c r="A20" s="69">
        <v>17</v>
      </c>
      <c r="B20" s="70" t="s">
        <v>212</v>
      </c>
      <c r="C20" s="69" t="s">
        <v>195</v>
      </c>
      <c r="D20" s="71">
        <v>0</v>
      </c>
      <c r="E20" s="71">
        <v>80</v>
      </c>
      <c r="F20" s="71">
        <v>0</v>
      </c>
    </row>
    <row r="21" spans="1:6" x14ac:dyDescent="0.25">
      <c r="A21" s="69">
        <v>18</v>
      </c>
      <c r="B21" s="70" t="s">
        <v>213</v>
      </c>
      <c r="C21" s="69" t="s">
        <v>167</v>
      </c>
      <c r="D21" s="71">
        <v>0</v>
      </c>
      <c r="E21" s="71">
        <v>87</v>
      </c>
      <c r="F21" s="71">
        <v>0</v>
      </c>
    </row>
    <row r="22" spans="1:6" ht="30" x14ac:dyDescent="0.25">
      <c r="A22" s="69">
        <v>19</v>
      </c>
      <c r="B22" s="70" t="s">
        <v>214</v>
      </c>
      <c r="C22" s="69" t="s">
        <v>215</v>
      </c>
      <c r="D22" s="71">
        <v>0</v>
      </c>
      <c r="E22" s="71">
        <v>4328</v>
      </c>
      <c r="F22" s="71">
        <v>0</v>
      </c>
    </row>
    <row r="23" spans="1:6" x14ac:dyDescent="0.25">
      <c r="A23" s="69">
        <v>20</v>
      </c>
      <c r="B23" s="70" t="s">
        <v>216</v>
      </c>
      <c r="C23" s="69" t="s">
        <v>195</v>
      </c>
      <c r="D23" s="71">
        <v>15</v>
      </c>
      <c r="E23" s="71">
        <v>72</v>
      </c>
      <c r="F23" s="71">
        <v>1080</v>
      </c>
    </row>
    <row r="24" spans="1:6" ht="30" x14ac:dyDescent="0.25">
      <c r="A24" s="69">
        <v>21</v>
      </c>
      <c r="B24" s="70" t="s">
        <v>217</v>
      </c>
      <c r="C24" s="69" t="s">
        <v>218</v>
      </c>
      <c r="D24" s="71">
        <v>0</v>
      </c>
      <c r="E24" s="71">
        <v>178</v>
      </c>
      <c r="F24" s="71">
        <v>0</v>
      </c>
    </row>
    <row r="25" spans="1:6" x14ac:dyDescent="0.25">
      <c r="A25" s="69">
        <v>22</v>
      </c>
      <c r="B25" s="70" t="s">
        <v>219</v>
      </c>
      <c r="C25" s="69" t="s">
        <v>218</v>
      </c>
      <c r="D25" s="71">
        <v>1</v>
      </c>
      <c r="E25" s="71">
        <v>886</v>
      </c>
      <c r="F25" s="71">
        <v>886</v>
      </c>
    </row>
    <row r="26" spans="1:6" ht="30" x14ac:dyDescent="0.25">
      <c r="A26" s="69">
        <v>23</v>
      </c>
      <c r="B26" s="70" t="s">
        <v>220</v>
      </c>
      <c r="C26" s="69">
        <v>0</v>
      </c>
      <c r="D26" s="71">
        <v>0</v>
      </c>
      <c r="E26" s="71">
        <v>0</v>
      </c>
      <c r="F26" s="71">
        <v>0</v>
      </c>
    </row>
    <row r="27" spans="1:6" x14ac:dyDescent="0.25">
      <c r="A27" s="69">
        <v>24</v>
      </c>
      <c r="B27" s="70" t="s">
        <v>221</v>
      </c>
      <c r="C27" s="69">
        <v>0</v>
      </c>
      <c r="D27" s="71">
        <v>0</v>
      </c>
      <c r="E27" s="71">
        <v>0</v>
      </c>
      <c r="F27" s="71">
        <v>0</v>
      </c>
    </row>
    <row r="28" spans="1:6" ht="30" x14ac:dyDescent="0.25">
      <c r="A28" s="69" t="s">
        <v>222</v>
      </c>
      <c r="B28" s="70" t="s">
        <v>223</v>
      </c>
      <c r="C28" s="69" t="s">
        <v>167</v>
      </c>
      <c r="D28" s="71">
        <v>0</v>
      </c>
      <c r="E28" s="71">
        <v>131.22999999999999</v>
      </c>
      <c r="F28" s="71">
        <v>0</v>
      </c>
    </row>
    <row r="29" spans="1:6" x14ac:dyDescent="0.25">
      <c r="A29" s="69"/>
      <c r="B29" s="72" t="s">
        <v>103</v>
      </c>
      <c r="C29" s="69"/>
      <c r="D29" s="73"/>
      <c r="E29" s="73"/>
      <c r="F29" s="74">
        <f>SUM(F4:F28)</f>
        <v>10056</v>
      </c>
    </row>
    <row r="31" spans="1:6" x14ac:dyDescent="0.25">
      <c r="A31" s="67" t="s">
        <v>224</v>
      </c>
    </row>
    <row r="32" spans="1:6" ht="30" x14ac:dyDescent="0.25">
      <c r="A32" s="54" t="s">
        <v>225</v>
      </c>
      <c r="B32" s="54" t="s">
        <v>189</v>
      </c>
      <c r="C32" s="54" t="s">
        <v>92</v>
      </c>
      <c r="D32" s="68" t="s">
        <v>190</v>
      </c>
      <c r="E32" s="68" t="s">
        <v>226</v>
      </c>
      <c r="F32" s="68" t="s">
        <v>192</v>
      </c>
    </row>
    <row r="33" spans="1:6" x14ac:dyDescent="0.25">
      <c r="A33" s="69">
        <v>1</v>
      </c>
      <c r="B33" s="70" t="s">
        <v>227</v>
      </c>
      <c r="C33" s="69" t="s">
        <v>167</v>
      </c>
      <c r="D33" s="71">
        <v>1</v>
      </c>
      <c r="E33" s="71">
        <v>15270</v>
      </c>
      <c r="F33" s="71">
        <v>15270</v>
      </c>
    </row>
    <row r="34" spans="1:6" x14ac:dyDescent="0.25">
      <c r="A34" s="69">
        <v>2</v>
      </c>
      <c r="B34" s="70" t="s">
        <v>228</v>
      </c>
      <c r="C34" s="69" t="s">
        <v>195</v>
      </c>
      <c r="D34" s="71">
        <v>40</v>
      </c>
      <c r="E34" s="71">
        <v>70</v>
      </c>
      <c r="F34" s="71">
        <v>2800</v>
      </c>
    </row>
    <row r="35" spans="1:6" x14ac:dyDescent="0.25">
      <c r="A35" s="69">
        <v>3</v>
      </c>
      <c r="B35" s="70" t="s">
        <v>229</v>
      </c>
      <c r="C35" s="69" t="s">
        <v>195</v>
      </c>
      <c r="D35" s="71">
        <v>25</v>
      </c>
      <c r="E35" s="71">
        <v>70</v>
      </c>
      <c r="F35" s="71">
        <v>1750</v>
      </c>
    </row>
    <row r="36" spans="1:6" ht="30" x14ac:dyDescent="0.25">
      <c r="A36" s="69">
        <v>4</v>
      </c>
      <c r="B36" s="70" t="s">
        <v>230</v>
      </c>
      <c r="C36" s="69" t="s">
        <v>167</v>
      </c>
      <c r="D36" s="71">
        <v>6</v>
      </c>
      <c r="E36" s="71">
        <v>370</v>
      </c>
      <c r="F36" s="71">
        <v>2220</v>
      </c>
    </row>
    <row r="37" spans="1:6" x14ac:dyDescent="0.25">
      <c r="A37" s="69">
        <v>5</v>
      </c>
      <c r="B37" s="70" t="s">
        <v>231</v>
      </c>
      <c r="C37" s="69" t="s">
        <v>167</v>
      </c>
      <c r="D37" s="71">
        <v>6</v>
      </c>
      <c r="E37" s="71">
        <v>326</v>
      </c>
      <c r="F37" s="71">
        <v>1956</v>
      </c>
    </row>
    <row r="38" spans="1:6" x14ac:dyDescent="0.25">
      <c r="A38" s="69">
        <v>6</v>
      </c>
      <c r="B38" s="70" t="s">
        <v>209</v>
      </c>
      <c r="C38" s="69" t="s">
        <v>167</v>
      </c>
      <c r="D38" s="71">
        <v>0</v>
      </c>
      <c r="E38" s="71">
        <v>807</v>
      </c>
      <c r="F38" s="71">
        <v>0</v>
      </c>
    </row>
    <row r="39" spans="1:6" x14ac:dyDescent="0.25">
      <c r="A39" s="69">
        <v>7</v>
      </c>
      <c r="B39" s="70" t="s">
        <v>232</v>
      </c>
      <c r="C39" s="69" t="s">
        <v>167</v>
      </c>
      <c r="D39" s="71">
        <v>1</v>
      </c>
      <c r="E39" s="71">
        <v>15270</v>
      </c>
      <c r="F39" s="71">
        <v>15270</v>
      </c>
    </row>
    <row r="40" spans="1:6" x14ac:dyDescent="0.25">
      <c r="A40" s="69">
        <v>8</v>
      </c>
      <c r="B40" s="70" t="s">
        <v>233</v>
      </c>
      <c r="C40" s="69" t="s">
        <v>167</v>
      </c>
      <c r="D40" s="71">
        <v>1</v>
      </c>
      <c r="E40" s="71">
        <v>462</v>
      </c>
      <c r="F40" s="71">
        <v>462</v>
      </c>
    </row>
    <row r="41" spans="1:6" x14ac:dyDescent="0.25">
      <c r="A41" s="69">
        <v>9</v>
      </c>
      <c r="B41" s="70" t="s">
        <v>216</v>
      </c>
      <c r="C41" s="69" t="s">
        <v>195</v>
      </c>
      <c r="D41" s="71">
        <v>2</v>
      </c>
      <c r="E41" s="71">
        <v>72</v>
      </c>
      <c r="F41" s="71">
        <v>144</v>
      </c>
    </row>
    <row r="42" spans="1:6" x14ac:dyDescent="0.25">
      <c r="A42" s="69">
        <v>10</v>
      </c>
      <c r="B42" s="70" t="s">
        <v>212</v>
      </c>
      <c r="C42" s="69" t="s">
        <v>195</v>
      </c>
      <c r="D42" s="71">
        <v>2</v>
      </c>
      <c r="E42" s="71">
        <v>80</v>
      </c>
      <c r="F42" s="71">
        <v>160</v>
      </c>
    </row>
    <row r="43" spans="1:6" x14ac:dyDescent="0.25">
      <c r="A43" s="69">
        <v>11</v>
      </c>
      <c r="B43" s="70" t="s">
        <v>234</v>
      </c>
      <c r="C43" s="69" t="s">
        <v>167</v>
      </c>
      <c r="D43" s="71">
        <v>1</v>
      </c>
      <c r="E43" s="71">
        <v>87</v>
      </c>
      <c r="F43" s="71">
        <v>87</v>
      </c>
    </row>
    <row r="44" spans="1:6" x14ac:dyDescent="0.25">
      <c r="A44" s="69">
        <v>12</v>
      </c>
      <c r="B44" s="70" t="s">
        <v>235</v>
      </c>
      <c r="C44" s="69" t="s">
        <v>236</v>
      </c>
      <c r="D44" s="71">
        <v>0.5</v>
      </c>
      <c r="E44" s="71">
        <v>150</v>
      </c>
      <c r="F44" s="71">
        <v>75</v>
      </c>
    </row>
    <row r="45" spans="1:6" x14ac:dyDescent="0.25">
      <c r="A45" s="69">
        <v>13</v>
      </c>
      <c r="B45" s="70" t="s">
        <v>237</v>
      </c>
      <c r="C45" s="69" t="s">
        <v>236</v>
      </c>
      <c r="D45" s="71">
        <v>1.5</v>
      </c>
      <c r="E45" s="71">
        <v>124</v>
      </c>
      <c r="F45" s="71">
        <v>186</v>
      </c>
    </row>
    <row r="46" spans="1:6" x14ac:dyDescent="0.25">
      <c r="A46" s="69">
        <v>14</v>
      </c>
      <c r="B46" s="70" t="s">
        <v>238</v>
      </c>
      <c r="C46" s="69" t="s">
        <v>236</v>
      </c>
      <c r="D46" s="71">
        <v>1</v>
      </c>
      <c r="E46" s="71">
        <v>260</v>
      </c>
      <c r="F46" s="71">
        <v>260</v>
      </c>
    </row>
    <row r="47" spans="1:6" ht="30" x14ac:dyDescent="0.25">
      <c r="A47" s="69">
        <v>15</v>
      </c>
      <c r="B47" s="70" t="s">
        <v>239</v>
      </c>
      <c r="C47" s="69" t="s">
        <v>215</v>
      </c>
      <c r="D47" s="71">
        <v>1.5</v>
      </c>
      <c r="E47" s="71">
        <v>4328</v>
      </c>
      <c r="F47" s="71">
        <v>6492</v>
      </c>
    </row>
    <row r="48" spans="1:6" x14ac:dyDescent="0.25">
      <c r="A48" s="69">
        <v>16</v>
      </c>
      <c r="B48" s="70" t="s">
        <v>219</v>
      </c>
      <c r="C48" s="69" t="s">
        <v>218</v>
      </c>
      <c r="D48" s="71">
        <v>1</v>
      </c>
      <c r="E48" s="71">
        <v>885</v>
      </c>
      <c r="F48" s="71">
        <v>885</v>
      </c>
    </row>
    <row r="49" spans="1:6" x14ac:dyDescent="0.25">
      <c r="A49" s="69"/>
      <c r="B49" s="72" t="s">
        <v>103</v>
      </c>
      <c r="C49" s="69"/>
      <c r="D49" s="71"/>
      <c r="E49" s="71"/>
      <c r="F49" s="75">
        <f>SUM(F33:F48)</f>
        <v>48017</v>
      </c>
    </row>
    <row r="50" spans="1:6" x14ac:dyDescent="0.25">
      <c r="A50" s="76"/>
      <c r="B50" s="77"/>
      <c r="C50" s="76"/>
      <c r="D50" s="78"/>
      <c r="E50" s="78"/>
      <c r="F50" s="79"/>
    </row>
    <row r="51" spans="1:6" x14ac:dyDescent="0.25">
      <c r="A51" s="76"/>
      <c r="B51" s="77"/>
      <c r="C51" s="76"/>
      <c r="D51" s="78"/>
      <c r="E51" s="78"/>
      <c r="F51" s="79"/>
    </row>
    <row r="52" spans="1:6" ht="28.5" customHeight="1" x14ac:dyDescent="0.25">
      <c r="A52" s="387" t="s">
        <v>240</v>
      </c>
      <c r="B52" s="387"/>
      <c r="C52" s="387"/>
      <c r="D52" s="387"/>
      <c r="E52" s="387"/>
      <c r="F52" s="387"/>
    </row>
    <row r="53" spans="1:6" ht="30" x14ac:dyDescent="0.25">
      <c r="A53" s="54" t="s">
        <v>225</v>
      </c>
      <c r="B53" s="54" t="s">
        <v>189</v>
      </c>
      <c r="C53" s="54" t="s">
        <v>92</v>
      </c>
      <c r="D53" s="68" t="s">
        <v>190</v>
      </c>
      <c r="E53" s="68" t="s">
        <v>226</v>
      </c>
      <c r="F53" s="68" t="s">
        <v>192</v>
      </c>
    </row>
    <row r="54" spans="1:6" ht="30" x14ac:dyDescent="0.25">
      <c r="A54" s="69">
        <v>1</v>
      </c>
      <c r="B54" s="70" t="s">
        <v>241</v>
      </c>
      <c r="C54" s="69" t="s">
        <v>167</v>
      </c>
      <c r="D54" s="73">
        <v>1</v>
      </c>
      <c r="E54" s="80">
        <v>143782</v>
      </c>
      <c r="F54" s="80">
        <v>143782</v>
      </c>
    </row>
    <row r="55" spans="1:6" x14ac:dyDescent="0.25">
      <c r="A55" s="69">
        <v>2</v>
      </c>
      <c r="B55" s="70" t="s">
        <v>227</v>
      </c>
      <c r="C55" s="69" t="s">
        <v>167</v>
      </c>
      <c r="D55" s="73">
        <v>2</v>
      </c>
      <c r="E55" s="80">
        <v>15270</v>
      </c>
      <c r="F55" s="80">
        <v>30540</v>
      </c>
    </row>
    <row r="56" spans="1:6" x14ac:dyDescent="0.25">
      <c r="A56" s="69">
        <v>3</v>
      </c>
      <c r="B56" s="70" t="s">
        <v>242</v>
      </c>
      <c r="C56" s="69" t="s">
        <v>195</v>
      </c>
      <c r="D56" s="73">
        <v>100</v>
      </c>
      <c r="E56" s="73">
        <v>70</v>
      </c>
      <c r="F56" s="80">
        <v>7000</v>
      </c>
    </row>
    <row r="57" spans="1:6" x14ac:dyDescent="0.25">
      <c r="A57" s="69">
        <v>4</v>
      </c>
      <c r="B57" s="70" t="s">
        <v>228</v>
      </c>
      <c r="C57" s="69" t="s">
        <v>195</v>
      </c>
      <c r="D57" s="73">
        <v>44</v>
      </c>
      <c r="E57" s="73">
        <v>70</v>
      </c>
      <c r="F57" s="80">
        <v>3080</v>
      </c>
    </row>
    <row r="58" spans="1:6" x14ac:dyDescent="0.25">
      <c r="A58" s="69">
        <v>5</v>
      </c>
      <c r="B58" s="70" t="s">
        <v>229</v>
      </c>
      <c r="C58" s="69" t="s">
        <v>195</v>
      </c>
      <c r="D58" s="73">
        <v>22</v>
      </c>
      <c r="E58" s="73">
        <v>70</v>
      </c>
      <c r="F58" s="80">
        <v>1540</v>
      </c>
    </row>
    <row r="59" spans="1:6" x14ac:dyDescent="0.25">
      <c r="A59" s="69">
        <v>6</v>
      </c>
      <c r="B59" s="70" t="s">
        <v>243</v>
      </c>
      <c r="C59" s="69" t="s">
        <v>195</v>
      </c>
      <c r="D59" s="73">
        <v>24</v>
      </c>
      <c r="E59" s="73">
        <v>65</v>
      </c>
      <c r="F59" s="80">
        <v>1560</v>
      </c>
    </row>
    <row r="60" spans="1:6" x14ac:dyDescent="0.25">
      <c r="A60" s="69">
        <v>7</v>
      </c>
      <c r="B60" s="70" t="s">
        <v>202</v>
      </c>
      <c r="C60" s="69" t="s">
        <v>167</v>
      </c>
      <c r="D60" s="73">
        <v>3</v>
      </c>
      <c r="E60" s="73">
        <v>120</v>
      </c>
      <c r="F60" s="73">
        <v>360</v>
      </c>
    </row>
    <row r="61" spans="1:6" ht="30" x14ac:dyDescent="0.25">
      <c r="A61" s="69">
        <v>8</v>
      </c>
      <c r="B61" s="70" t="s">
        <v>230</v>
      </c>
      <c r="C61" s="69" t="s">
        <v>167</v>
      </c>
      <c r="D61" s="73">
        <v>3</v>
      </c>
      <c r="E61" s="73">
        <v>370</v>
      </c>
      <c r="F61" s="80">
        <v>1110</v>
      </c>
    </row>
    <row r="62" spans="1:6" ht="30" x14ac:dyDescent="0.25">
      <c r="A62" s="69">
        <v>9</v>
      </c>
      <c r="B62" s="70" t="s">
        <v>244</v>
      </c>
      <c r="C62" s="69" t="s">
        <v>167</v>
      </c>
      <c r="D62" s="73">
        <v>1</v>
      </c>
      <c r="E62" s="80">
        <v>17694</v>
      </c>
      <c r="F62" s="80">
        <v>17694</v>
      </c>
    </row>
    <row r="63" spans="1:6" ht="30" x14ac:dyDescent="0.25">
      <c r="A63" s="69">
        <v>10</v>
      </c>
      <c r="B63" s="70" t="s">
        <v>245</v>
      </c>
      <c r="C63" s="69" t="s">
        <v>205</v>
      </c>
      <c r="D63" s="73">
        <v>1</v>
      </c>
      <c r="E63" s="80">
        <v>1531</v>
      </c>
      <c r="F63" s="80">
        <v>1531</v>
      </c>
    </row>
    <row r="64" spans="1:6" x14ac:dyDescent="0.25">
      <c r="A64" s="69">
        <v>11</v>
      </c>
      <c r="B64" s="70" t="s">
        <v>209</v>
      </c>
      <c r="C64" s="69" t="s">
        <v>167</v>
      </c>
      <c r="D64" s="73">
        <v>0</v>
      </c>
      <c r="E64" s="73">
        <v>807</v>
      </c>
      <c r="F64" s="73">
        <v>0</v>
      </c>
    </row>
    <row r="65" spans="1:6" x14ac:dyDescent="0.25">
      <c r="A65" s="69">
        <v>12</v>
      </c>
      <c r="B65" s="70" t="s">
        <v>232</v>
      </c>
      <c r="C65" s="69" t="s">
        <v>167</v>
      </c>
      <c r="D65" s="73">
        <v>2</v>
      </c>
      <c r="E65" s="80">
        <v>15270</v>
      </c>
      <c r="F65" s="80">
        <v>30540</v>
      </c>
    </row>
    <row r="66" spans="1:6" x14ac:dyDescent="0.25">
      <c r="A66" s="69">
        <v>13</v>
      </c>
      <c r="B66" s="70" t="s">
        <v>233</v>
      </c>
      <c r="C66" s="69" t="s">
        <v>167</v>
      </c>
      <c r="D66" s="73">
        <v>3</v>
      </c>
      <c r="E66" s="73">
        <v>462</v>
      </c>
      <c r="F66" s="80">
        <v>1386</v>
      </c>
    </row>
    <row r="67" spans="1:6" x14ac:dyDescent="0.25">
      <c r="A67" s="69">
        <v>14</v>
      </c>
      <c r="B67" s="70" t="s">
        <v>246</v>
      </c>
      <c r="C67" s="69" t="s">
        <v>205</v>
      </c>
      <c r="D67" s="73">
        <v>1</v>
      </c>
      <c r="E67" s="80">
        <v>2475</v>
      </c>
      <c r="F67" s="80">
        <v>2475</v>
      </c>
    </row>
    <row r="68" spans="1:6" x14ac:dyDescent="0.25">
      <c r="A68" s="69"/>
      <c r="B68" s="70" t="s">
        <v>247</v>
      </c>
      <c r="C68" s="69" t="s">
        <v>167</v>
      </c>
      <c r="D68" s="73">
        <v>1</v>
      </c>
      <c r="E68" s="80">
        <v>11642</v>
      </c>
      <c r="F68" s="80">
        <v>11642</v>
      </c>
    </row>
    <row r="69" spans="1:6" x14ac:dyDescent="0.25">
      <c r="A69" s="69">
        <v>15</v>
      </c>
      <c r="B69" s="70" t="s">
        <v>234</v>
      </c>
      <c r="C69" s="69" t="s">
        <v>167</v>
      </c>
      <c r="D69" s="73">
        <v>2</v>
      </c>
      <c r="E69" s="73">
        <v>87</v>
      </c>
      <c r="F69" s="73">
        <v>174</v>
      </c>
    </row>
    <row r="70" spans="1:6" x14ac:dyDescent="0.25">
      <c r="A70" s="69">
        <v>16</v>
      </c>
      <c r="B70" s="70" t="s">
        <v>216</v>
      </c>
      <c r="C70" s="69" t="s">
        <v>195</v>
      </c>
      <c r="D70" s="73">
        <v>25</v>
      </c>
      <c r="E70" s="73">
        <v>72</v>
      </c>
      <c r="F70" s="80">
        <v>1800</v>
      </c>
    </row>
    <row r="71" spans="1:6" x14ac:dyDescent="0.25">
      <c r="A71" s="69">
        <v>17</v>
      </c>
      <c r="B71" s="70" t="s">
        <v>212</v>
      </c>
      <c r="C71" s="69" t="s">
        <v>195</v>
      </c>
      <c r="D71" s="73">
        <v>15</v>
      </c>
      <c r="E71" s="73">
        <v>80</v>
      </c>
      <c r="F71" s="80">
        <v>1200</v>
      </c>
    </row>
    <row r="72" spans="1:6" ht="30" x14ac:dyDescent="0.25">
      <c r="A72" s="69">
        <v>18</v>
      </c>
      <c r="B72" s="70" t="s">
        <v>239</v>
      </c>
      <c r="C72" s="69" t="s">
        <v>248</v>
      </c>
      <c r="D72" s="73">
        <v>2</v>
      </c>
      <c r="E72" s="80">
        <v>4328</v>
      </c>
      <c r="F72" s="80">
        <v>8656</v>
      </c>
    </row>
    <row r="73" spans="1:6" ht="30" x14ac:dyDescent="0.25">
      <c r="A73" s="69">
        <v>19</v>
      </c>
      <c r="B73" s="70" t="s">
        <v>249</v>
      </c>
      <c r="C73" s="69" t="s">
        <v>250</v>
      </c>
      <c r="D73" s="73">
        <v>1</v>
      </c>
      <c r="E73" s="73">
        <v>259</v>
      </c>
      <c r="F73" s="73">
        <v>259</v>
      </c>
    </row>
    <row r="74" spans="1:6" x14ac:dyDescent="0.25">
      <c r="A74" s="69">
        <v>20</v>
      </c>
      <c r="B74" s="70" t="s">
        <v>219</v>
      </c>
      <c r="C74" s="69" t="s">
        <v>250</v>
      </c>
      <c r="D74" s="73">
        <v>1</v>
      </c>
      <c r="E74" s="73">
        <v>886</v>
      </c>
      <c r="F74" s="73">
        <v>886</v>
      </c>
    </row>
    <row r="75" spans="1:6" ht="60" x14ac:dyDescent="0.25">
      <c r="A75" s="69">
        <v>21</v>
      </c>
      <c r="B75" s="70" t="s">
        <v>251</v>
      </c>
      <c r="C75" s="69" t="s">
        <v>167</v>
      </c>
      <c r="D75" s="73">
        <v>1</v>
      </c>
      <c r="E75" s="80">
        <v>19199</v>
      </c>
      <c r="F75" s="80">
        <v>19199</v>
      </c>
    </row>
    <row r="76" spans="1:6" x14ac:dyDescent="0.25">
      <c r="A76" s="69"/>
      <c r="B76" s="72" t="s">
        <v>103</v>
      </c>
      <c r="C76" s="69"/>
      <c r="D76" s="73"/>
      <c r="E76" s="73"/>
      <c r="F76" s="74">
        <f>SUM(F54:F75)</f>
        <v>286414</v>
      </c>
    </row>
  </sheetData>
  <mergeCells count="1">
    <mergeCell ref="A52:F5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BE0A7-7EE9-4ED9-A33F-2AB40CDEC8C0}">
  <dimension ref="A2:F17"/>
  <sheetViews>
    <sheetView topLeftCell="A2" zoomScale="115" zoomScaleNormal="115" workbookViewId="0">
      <selection activeCell="N10" sqref="N10"/>
    </sheetView>
  </sheetViews>
  <sheetFormatPr defaultColWidth="8.83203125" defaultRowHeight="15" x14ac:dyDescent="0.2"/>
  <cols>
    <col min="1" max="1" width="5.83203125" style="52" bestFit="1" customWidth="1"/>
    <col min="2" max="2" width="46.6640625" style="52" bestFit="1" customWidth="1"/>
    <col min="3" max="3" width="4.1640625" style="52" bestFit="1" customWidth="1"/>
    <col min="4" max="4" width="5.33203125" style="52" bestFit="1" customWidth="1"/>
    <col min="5" max="5" width="12.1640625" style="52" bestFit="1" customWidth="1"/>
    <col min="6" max="6" width="13.1640625" style="52" bestFit="1" customWidth="1"/>
    <col min="7" max="16384" width="8.83203125" style="52"/>
  </cols>
  <sheetData>
    <row r="2" spans="1:6" ht="46.5" customHeight="1" x14ac:dyDescent="0.2">
      <c r="A2" s="386" t="s">
        <v>256</v>
      </c>
      <c r="B2" s="386"/>
      <c r="C2" s="386"/>
      <c r="D2" s="386"/>
      <c r="E2" s="386"/>
      <c r="F2" s="386"/>
    </row>
    <row r="3" spans="1:6" x14ac:dyDescent="0.2">
      <c r="A3" s="388"/>
      <c r="B3" s="388"/>
      <c r="C3" s="388"/>
      <c r="D3" s="388"/>
      <c r="E3" s="388"/>
      <c r="F3" s="388"/>
    </row>
    <row r="4" spans="1:6" s="59" customFormat="1" x14ac:dyDescent="0.2">
      <c r="A4" s="57" t="s">
        <v>89</v>
      </c>
      <c r="B4" s="57" t="s">
        <v>156</v>
      </c>
      <c r="C4" s="57" t="s">
        <v>91</v>
      </c>
      <c r="D4" s="57" t="s">
        <v>92</v>
      </c>
      <c r="E4" s="57" t="s">
        <v>93</v>
      </c>
      <c r="F4" s="57" t="s">
        <v>157</v>
      </c>
    </row>
    <row r="5" spans="1:6" x14ac:dyDescent="0.2">
      <c r="A5" s="55">
        <v>1</v>
      </c>
      <c r="B5" s="60" t="s">
        <v>165</v>
      </c>
      <c r="C5" s="55"/>
      <c r="D5" s="55" t="s">
        <v>159</v>
      </c>
      <c r="E5" s="55" t="s">
        <v>99</v>
      </c>
      <c r="F5" s="56">
        <f>'Pipri Material cost'!F30</f>
        <v>10056</v>
      </c>
    </row>
    <row r="6" spans="1:6" x14ac:dyDescent="0.2">
      <c r="A6" s="55">
        <v>2</v>
      </c>
      <c r="B6" s="60" t="s">
        <v>170</v>
      </c>
      <c r="C6" s="55">
        <v>1</v>
      </c>
      <c r="D6" s="55" t="s">
        <v>167</v>
      </c>
      <c r="E6" s="55">
        <v>35801</v>
      </c>
      <c r="F6" s="56">
        <f>'Pipri Material cost'!F51</f>
        <v>35801</v>
      </c>
    </row>
    <row r="7" spans="1:6" x14ac:dyDescent="0.2">
      <c r="A7" s="55">
        <v>3</v>
      </c>
      <c r="B7" s="60" t="s">
        <v>176</v>
      </c>
      <c r="C7" s="55">
        <v>1</v>
      </c>
      <c r="D7" s="55" t="s">
        <v>167</v>
      </c>
      <c r="E7" s="55">
        <v>260902</v>
      </c>
      <c r="F7" s="56">
        <f>'Pipri Material cost'!F77</f>
        <v>260902</v>
      </c>
    </row>
    <row r="8" spans="1:6" s="59" customFormat="1" x14ac:dyDescent="0.2">
      <c r="A8" s="57" t="s">
        <v>102</v>
      </c>
      <c r="B8" s="57" t="s">
        <v>179</v>
      </c>
      <c r="C8" s="57"/>
      <c r="D8" s="57"/>
      <c r="E8" s="57"/>
      <c r="F8" s="58">
        <f>SUM(F5:F7)</f>
        <v>306759</v>
      </c>
    </row>
    <row r="9" spans="1:6" x14ac:dyDescent="0.2">
      <c r="A9" s="55" t="s">
        <v>104</v>
      </c>
      <c r="B9" s="60" t="s">
        <v>180</v>
      </c>
      <c r="C9" s="55"/>
      <c r="D9" s="55"/>
      <c r="E9" s="55" t="s">
        <v>106</v>
      </c>
      <c r="F9" s="56">
        <f>F8*15%</f>
        <v>46013.85</v>
      </c>
    </row>
    <row r="10" spans="1:6" x14ac:dyDescent="0.2">
      <c r="A10" s="55" t="s">
        <v>107</v>
      </c>
      <c r="B10" s="60" t="s">
        <v>181</v>
      </c>
      <c r="C10" s="55"/>
      <c r="D10" s="55"/>
      <c r="E10" s="55" t="s">
        <v>99</v>
      </c>
      <c r="F10" s="56"/>
    </row>
    <row r="11" spans="1:6" s="59" customFormat="1" x14ac:dyDescent="0.2">
      <c r="A11" s="57" t="s">
        <v>110</v>
      </c>
      <c r="B11" s="57" t="s">
        <v>111</v>
      </c>
      <c r="C11" s="57"/>
      <c r="D11" s="57"/>
      <c r="E11" s="57" t="s">
        <v>112</v>
      </c>
      <c r="F11" s="58">
        <f>F8+F9+F10</f>
        <v>352772.85</v>
      </c>
    </row>
    <row r="12" spans="1:6" x14ac:dyDescent="0.2">
      <c r="A12" s="55" t="s">
        <v>113</v>
      </c>
      <c r="B12" s="60" t="s">
        <v>182</v>
      </c>
      <c r="C12" s="55"/>
      <c r="D12" s="55"/>
      <c r="E12" s="55" t="s">
        <v>145</v>
      </c>
      <c r="F12" s="56">
        <f>F11*18%</f>
        <v>63499.11299999999</v>
      </c>
    </row>
    <row r="13" spans="1:6" s="59" customFormat="1" x14ac:dyDescent="0.2">
      <c r="A13" s="57" t="s">
        <v>115</v>
      </c>
      <c r="B13" s="57" t="s">
        <v>183</v>
      </c>
      <c r="C13" s="57"/>
      <c r="D13" s="57"/>
      <c r="E13" s="57"/>
      <c r="F13" s="58">
        <f>F11+F12</f>
        <v>416271.96299999999</v>
      </c>
    </row>
    <row r="14" spans="1:6" x14ac:dyDescent="0.2">
      <c r="A14" s="55" t="s">
        <v>118</v>
      </c>
      <c r="B14" s="60" t="s">
        <v>184</v>
      </c>
      <c r="C14" s="55"/>
      <c r="D14" s="55"/>
      <c r="E14" s="55" t="s">
        <v>257</v>
      </c>
      <c r="F14" s="56">
        <f>F11*1.3%</f>
        <v>4586.0470500000001</v>
      </c>
    </row>
    <row r="15" spans="1:6" x14ac:dyDescent="0.2">
      <c r="A15" s="55" t="s">
        <v>121</v>
      </c>
      <c r="B15" s="60" t="s">
        <v>185</v>
      </c>
      <c r="C15" s="55"/>
      <c r="D15" s="55"/>
      <c r="E15" s="55" t="s">
        <v>145</v>
      </c>
      <c r="F15" s="56">
        <f>F14*18%</f>
        <v>825.48846900000001</v>
      </c>
    </row>
    <row r="16" spans="1:6" x14ac:dyDescent="0.2">
      <c r="A16" s="55" t="s">
        <v>124</v>
      </c>
      <c r="B16" s="60" t="s">
        <v>186</v>
      </c>
      <c r="C16" s="55"/>
      <c r="D16" s="55"/>
      <c r="E16" s="55"/>
      <c r="F16" s="56">
        <f>F14+F15</f>
        <v>5411.535519</v>
      </c>
    </row>
    <row r="17" spans="1:6" s="59" customFormat="1" x14ac:dyDescent="0.2">
      <c r="A17" s="57" t="s">
        <v>127</v>
      </c>
      <c r="B17" s="57" t="s">
        <v>187</v>
      </c>
      <c r="C17" s="57"/>
      <c r="D17" s="57"/>
      <c r="E17" s="57"/>
      <c r="F17" s="58">
        <f>F13+F16</f>
        <v>421683.49851900002</v>
      </c>
    </row>
  </sheetData>
  <mergeCells count="2">
    <mergeCell ref="A2:F2"/>
    <mergeCell ref="A3:F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40FD-9189-4986-A4B5-52E216A75040}">
  <dimension ref="A2:F77"/>
  <sheetViews>
    <sheetView workbookViewId="0">
      <selection activeCell="F18" sqref="F18"/>
    </sheetView>
  </sheetViews>
  <sheetFormatPr defaultColWidth="8.83203125" defaultRowHeight="15" x14ac:dyDescent="0.25"/>
  <cols>
    <col min="1" max="1" width="7" style="66" bestFit="1" customWidth="1"/>
    <col min="2" max="2" width="42.33203125" style="66" customWidth="1"/>
    <col min="3" max="3" width="5.1640625" style="66" bestFit="1" customWidth="1"/>
    <col min="4" max="4" width="4.83203125" style="66" bestFit="1" customWidth="1"/>
    <col min="5" max="6" width="11.33203125" style="66" bestFit="1" customWidth="1"/>
    <col min="7" max="16384" width="8.83203125" style="66"/>
  </cols>
  <sheetData>
    <row r="2" spans="1:6" x14ac:dyDescent="0.25">
      <c r="A2" s="66" t="s">
        <v>258</v>
      </c>
    </row>
    <row r="3" spans="1:6" x14ac:dyDescent="0.25">
      <c r="A3" s="66" t="s">
        <v>259</v>
      </c>
    </row>
    <row r="4" spans="1:6" ht="30" x14ac:dyDescent="0.25">
      <c r="A4" s="54" t="s">
        <v>3</v>
      </c>
      <c r="B4" s="54" t="s">
        <v>189</v>
      </c>
      <c r="C4" s="54" t="s">
        <v>92</v>
      </c>
      <c r="D4" s="68" t="s">
        <v>190</v>
      </c>
      <c r="E4" s="68" t="s">
        <v>226</v>
      </c>
      <c r="F4" s="68" t="s">
        <v>192</v>
      </c>
    </row>
    <row r="5" spans="1:6" x14ac:dyDescent="0.25">
      <c r="A5" s="69">
        <v>1</v>
      </c>
      <c r="B5" s="70" t="s">
        <v>227</v>
      </c>
      <c r="C5" s="69" t="s">
        <v>167</v>
      </c>
      <c r="D5" s="73">
        <v>0</v>
      </c>
      <c r="E5" s="80">
        <v>15270</v>
      </c>
      <c r="F5" s="73">
        <v>0</v>
      </c>
    </row>
    <row r="6" spans="1:6" x14ac:dyDescent="0.25">
      <c r="A6" s="69">
        <v>2</v>
      </c>
      <c r="B6" s="70" t="s">
        <v>260</v>
      </c>
      <c r="C6" s="69" t="s">
        <v>195</v>
      </c>
      <c r="D6" s="73">
        <v>0</v>
      </c>
      <c r="E6" s="80">
        <v>12493</v>
      </c>
      <c r="F6" s="73">
        <v>0</v>
      </c>
    </row>
    <row r="7" spans="1:6" x14ac:dyDescent="0.25">
      <c r="A7" s="69">
        <v>3</v>
      </c>
      <c r="B7" s="70" t="s">
        <v>261</v>
      </c>
      <c r="C7" s="69" t="s">
        <v>195</v>
      </c>
      <c r="D7" s="73">
        <v>15</v>
      </c>
      <c r="E7" s="73">
        <v>70</v>
      </c>
      <c r="F7" s="80">
        <v>1050</v>
      </c>
    </row>
    <row r="8" spans="1:6" x14ac:dyDescent="0.25">
      <c r="A8" s="69">
        <v>4</v>
      </c>
      <c r="B8" s="70" t="s">
        <v>262</v>
      </c>
      <c r="C8" s="69" t="s">
        <v>167</v>
      </c>
      <c r="D8" s="73">
        <v>0</v>
      </c>
      <c r="E8" s="73">
        <v>863</v>
      </c>
      <c r="F8" s="73">
        <v>0</v>
      </c>
    </row>
    <row r="9" spans="1:6" x14ac:dyDescent="0.25">
      <c r="A9" s="69">
        <v>5</v>
      </c>
      <c r="B9" s="70" t="s">
        <v>263</v>
      </c>
      <c r="C9" s="69" t="s">
        <v>167</v>
      </c>
      <c r="D9" s="73">
        <v>0</v>
      </c>
      <c r="E9" s="73">
        <v>123</v>
      </c>
      <c r="F9" s="73">
        <v>0</v>
      </c>
    </row>
    <row r="10" spans="1:6" x14ac:dyDescent="0.25">
      <c r="A10" s="69">
        <v>6</v>
      </c>
      <c r="B10" s="70" t="s">
        <v>229</v>
      </c>
      <c r="C10" s="69" t="s">
        <v>195</v>
      </c>
      <c r="D10" s="73">
        <v>0</v>
      </c>
      <c r="E10" s="73">
        <v>70</v>
      </c>
      <c r="F10" s="73">
        <v>0</v>
      </c>
    </row>
    <row r="11" spans="1:6" x14ac:dyDescent="0.25">
      <c r="A11" s="69">
        <v>7</v>
      </c>
      <c r="B11" s="70" t="s">
        <v>200</v>
      </c>
      <c r="C11" s="69" t="s">
        <v>195</v>
      </c>
      <c r="D11" s="73">
        <v>0</v>
      </c>
      <c r="E11" s="73">
        <v>65</v>
      </c>
      <c r="F11" s="73">
        <v>0</v>
      </c>
    </row>
    <row r="12" spans="1:6" x14ac:dyDescent="0.25">
      <c r="A12" s="69">
        <v>8</v>
      </c>
      <c r="B12" s="70" t="s">
        <v>201</v>
      </c>
      <c r="C12" s="69" t="s">
        <v>195</v>
      </c>
      <c r="D12" s="73">
        <v>5</v>
      </c>
      <c r="E12" s="73">
        <v>112</v>
      </c>
      <c r="F12" s="73">
        <v>560</v>
      </c>
    </row>
    <row r="13" spans="1:6" x14ac:dyDescent="0.25">
      <c r="A13" s="69">
        <v>9</v>
      </c>
      <c r="B13" s="70" t="s">
        <v>202</v>
      </c>
      <c r="C13" s="69" t="s">
        <v>167</v>
      </c>
      <c r="D13" s="73">
        <v>0</v>
      </c>
      <c r="E13" s="73">
        <v>120</v>
      </c>
      <c r="F13" s="73">
        <v>0</v>
      </c>
    </row>
    <row r="14" spans="1:6" x14ac:dyDescent="0.25">
      <c r="A14" s="69">
        <v>10</v>
      </c>
      <c r="B14" s="70" t="s">
        <v>203</v>
      </c>
      <c r="C14" s="69" t="s">
        <v>167</v>
      </c>
      <c r="D14" s="73">
        <v>0</v>
      </c>
      <c r="E14" s="73">
        <v>326</v>
      </c>
      <c r="F14" s="73">
        <v>0</v>
      </c>
    </row>
    <row r="15" spans="1:6" x14ac:dyDescent="0.25">
      <c r="A15" s="69">
        <v>11</v>
      </c>
      <c r="B15" s="70" t="s">
        <v>204</v>
      </c>
      <c r="C15" s="69" t="s">
        <v>205</v>
      </c>
      <c r="D15" s="73">
        <v>0</v>
      </c>
      <c r="E15" s="73">
        <v>175</v>
      </c>
      <c r="F15" s="73">
        <v>0</v>
      </c>
    </row>
    <row r="16" spans="1:6" ht="30" x14ac:dyDescent="0.25">
      <c r="A16" s="69">
        <v>12</v>
      </c>
      <c r="B16" s="70" t="s">
        <v>206</v>
      </c>
      <c r="C16" s="69" t="s">
        <v>207</v>
      </c>
      <c r="D16" s="73">
        <v>180</v>
      </c>
      <c r="E16" s="73">
        <v>36</v>
      </c>
      <c r="F16" s="80">
        <v>6480</v>
      </c>
    </row>
    <row r="17" spans="1:6" x14ac:dyDescent="0.25">
      <c r="A17" s="69">
        <v>13</v>
      </c>
      <c r="B17" s="70" t="s">
        <v>208</v>
      </c>
      <c r="C17" s="69" t="s">
        <v>167</v>
      </c>
      <c r="D17" s="73">
        <v>0</v>
      </c>
      <c r="E17" s="73">
        <v>145</v>
      </c>
      <c r="F17" s="73">
        <v>0</v>
      </c>
    </row>
    <row r="18" spans="1:6" x14ac:dyDescent="0.25">
      <c r="A18" s="69">
        <v>14</v>
      </c>
      <c r="B18" s="70" t="s">
        <v>209</v>
      </c>
      <c r="C18" s="69" t="s">
        <v>205</v>
      </c>
      <c r="D18" s="73">
        <v>0</v>
      </c>
      <c r="E18" s="73">
        <v>807</v>
      </c>
      <c r="F18" s="73">
        <v>0</v>
      </c>
    </row>
    <row r="19" spans="1:6" x14ac:dyDescent="0.25">
      <c r="A19" s="69">
        <v>15</v>
      </c>
      <c r="B19" s="70" t="s">
        <v>264</v>
      </c>
      <c r="C19" s="69" t="s">
        <v>195</v>
      </c>
      <c r="D19" s="73">
        <v>0</v>
      </c>
      <c r="E19" s="73">
        <v>72</v>
      </c>
      <c r="F19" s="73">
        <v>0</v>
      </c>
    </row>
    <row r="20" spans="1:6" x14ac:dyDescent="0.25">
      <c r="A20" s="69">
        <v>16</v>
      </c>
      <c r="B20" s="70" t="s">
        <v>233</v>
      </c>
      <c r="C20" s="69" t="s">
        <v>205</v>
      </c>
      <c r="D20" s="73">
        <v>0</v>
      </c>
      <c r="E20" s="73">
        <v>462</v>
      </c>
      <c r="F20" s="73">
        <v>0</v>
      </c>
    </row>
    <row r="21" spans="1:6" x14ac:dyDescent="0.25">
      <c r="A21" s="69">
        <v>17</v>
      </c>
      <c r="B21" s="70" t="s">
        <v>212</v>
      </c>
      <c r="C21" s="69" t="s">
        <v>195</v>
      </c>
      <c r="D21" s="73">
        <v>0</v>
      </c>
      <c r="E21" s="73">
        <v>80</v>
      </c>
      <c r="F21" s="73">
        <v>0</v>
      </c>
    </row>
    <row r="22" spans="1:6" x14ac:dyDescent="0.25">
      <c r="A22" s="69">
        <v>18</v>
      </c>
      <c r="B22" s="70" t="s">
        <v>234</v>
      </c>
      <c r="C22" s="69" t="s">
        <v>167</v>
      </c>
      <c r="D22" s="73">
        <v>0</v>
      </c>
      <c r="E22" s="73">
        <v>87</v>
      </c>
      <c r="F22" s="73">
        <v>0</v>
      </c>
    </row>
    <row r="23" spans="1:6" ht="30" x14ac:dyDescent="0.25">
      <c r="A23" s="69">
        <v>19</v>
      </c>
      <c r="B23" s="70" t="s">
        <v>239</v>
      </c>
      <c r="C23" s="69" t="s">
        <v>215</v>
      </c>
      <c r="D23" s="73">
        <v>0</v>
      </c>
      <c r="E23" s="80">
        <v>4328</v>
      </c>
      <c r="F23" s="73">
        <v>0</v>
      </c>
    </row>
    <row r="24" spans="1:6" x14ac:dyDescent="0.25">
      <c r="A24" s="69">
        <v>20</v>
      </c>
      <c r="B24" s="70" t="s">
        <v>216</v>
      </c>
      <c r="C24" s="69" t="s">
        <v>195</v>
      </c>
      <c r="D24" s="73">
        <v>15</v>
      </c>
      <c r="E24" s="73">
        <v>72</v>
      </c>
      <c r="F24" s="80">
        <v>1080</v>
      </c>
    </row>
    <row r="25" spans="1:6" ht="30" x14ac:dyDescent="0.25">
      <c r="A25" s="69">
        <v>21</v>
      </c>
      <c r="B25" s="70" t="s">
        <v>265</v>
      </c>
      <c r="C25" s="69" t="s">
        <v>218</v>
      </c>
      <c r="D25" s="73">
        <v>0</v>
      </c>
      <c r="E25" s="73">
        <v>178</v>
      </c>
      <c r="F25" s="73">
        <v>0</v>
      </c>
    </row>
    <row r="26" spans="1:6" x14ac:dyDescent="0.25">
      <c r="A26" s="69">
        <v>22</v>
      </c>
      <c r="B26" s="70" t="s">
        <v>219</v>
      </c>
      <c r="C26" s="69" t="s">
        <v>218</v>
      </c>
      <c r="D26" s="73">
        <v>1</v>
      </c>
      <c r="E26" s="73">
        <v>886</v>
      </c>
      <c r="F26" s="73">
        <v>886</v>
      </c>
    </row>
    <row r="27" spans="1:6" ht="30" x14ac:dyDescent="0.25">
      <c r="A27" s="69">
        <v>23</v>
      </c>
      <c r="B27" s="70" t="s">
        <v>266</v>
      </c>
      <c r="C27" s="81">
        <v>0</v>
      </c>
      <c r="D27" s="71">
        <v>0</v>
      </c>
      <c r="E27" s="71">
        <v>0</v>
      </c>
      <c r="F27" s="71">
        <v>0</v>
      </c>
    </row>
    <row r="28" spans="1:6" x14ac:dyDescent="0.25">
      <c r="A28" s="69">
        <v>24</v>
      </c>
      <c r="B28" s="70" t="s">
        <v>267</v>
      </c>
      <c r="C28" s="81">
        <v>0</v>
      </c>
      <c r="D28" s="71">
        <v>0</v>
      </c>
      <c r="E28" s="71">
        <v>0</v>
      </c>
      <c r="F28" s="71">
        <v>0</v>
      </c>
    </row>
    <row r="29" spans="1:6" x14ac:dyDescent="0.25">
      <c r="A29" s="69" t="s">
        <v>222</v>
      </c>
      <c r="B29" s="70" t="s">
        <v>268</v>
      </c>
      <c r="C29" s="69" t="s">
        <v>167</v>
      </c>
      <c r="D29" s="71">
        <v>0</v>
      </c>
      <c r="E29" s="71">
        <v>131.22999999999999</v>
      </c>
      <c r="F29" s="71">
        <v>0</v>
      </c>
    </row>
    <row r="30" spans="1:6" x14ac:dyDescent="0.25">
      <c r="A30" s="69"/>
      <c r="B30" s="72" t="s">
        <v>103</v>
      </c>
      <c r="C30" s="69"/>
      <c r="D30" s="73"/>
      <c r="E30" s="73"/>
      <c r="F30" s="74">
        <f>SUM(F5:F29)</f>
        <v>10056</v>
      </c>
    </row>
    <row r="33" spans="1:6" x14ac:dyDescent="0.25">
      <c r="A33" s="66" t="s">
        <v>224</v>
      </c>
    </row>
    <row r="34" spans="1:6" ht="30" x14ac:dyDescent="0.25">
      <c r="A34" s="54" t="s">
        <v>225</v>
      </c>
      <c r="B34" s="54" t="s">
        <v>189</v>
      </c>
      <c r="C34" s="54" t="s">
        <v>92</v>
      </c>
      <c r="D34" s="68" t="s">
        <v>190</v>
      </c>
      <c r="E34" s="68" t="s">
        <v>226</v>
      </c>
      <c r="F34" s="68" t="s">
        <v>192</v>
      </c>
    </row>
    <row r="35" spans="1:6" x14ac:dyDescent="0.25">
      <c r="A35" s="69">
        <v>1</v>
      </c>
      <c r="B35" s="70" t="s">
        <v>227</v>
      </c>
      <c r="C35" s="69" t="s">
        <v>167</v>
      </c>
      <c r="D35" s="73">
        <v>1</v>
      </c>
      <c r="E35" s="80">
        <v>15270</v>
      </c>
      <c r="F35" s="80">
        <v>15270</v>
      </c>
    </row>
    <row r="36" spans="1:6" x14ac:dyDescent="0.25">
      <c r="A36" s="69">
        <v>2</v>
      </c>
      <c r="B36" s="70" t="s">
        <v>228</v>
      </c>
      <c r="C36" s="69" t="s">
        <v>195</v>
      </c>
      <c r="D36" s="73">
        <v>40</v>
      </c>
      <c r="E36" s="73">
        <v>70</v>
      </c>
      <c r="F36" s="80">
        <v>2800</v>
      </c>
    </row>
    <row r="37" spans="1:6" x14ac:dyDescent="0.25">
      <c r="A37" s="69">
        <v>3</v>
      </c>
      <c r="B37" s="70" t="s">
        <v>229</v>
      </c>
      <c r="C37" s="69" t="s">
        <v>195</v>
      </c>
      <c r="D37" s="73">
        <v>25</v>
      </c>
      <c r="E37" s="73">
        <v>70</v>
      </c>
      <c r="F37" s="80">
        <v>1750</v>
      </c>
    </row>
    <row r="38" spans="1:6" ht="30" x14ac:dyDescent="0.25">
      <c r="A38" s="69">
        <v>4</v>
      </c>
      <c r="B38" s="70" t="s">
        <v>230</v>
      </c>
      <c r="C38" s="69" t="s">
        <v>167</v>
      </c>
      <c r="D38" s="73">
        <v>6</v>
      </c>
      <c r="E38" s="73">
        <v>370</v>
      </c>
      <c r="F38" s="80">
        <v>2220</v>
      </c>
    </row>
    <row r="39" spans="1:6" x14ac:dyDescent="0.25">
      <c r="A39" s="69">
        <v>5</v>
      </c>
      <c r="B39" s="70" t="s">
        <v>203</v>
      </c>
      <c r="C39" s="69" t="s">
        <v>167</v>
      </c>
      <c r="D39" s="73">
        <v>6</v>
      </c>
      <c r="E39" s="73">
        <v>326</v>
      </c>
      <c r="F39" s="80">
        <v>1956</v>
      </c>
    </row>
    <row r="40" spans="1:6" x14ac:dyDescent="0.25">
      <c r="A40" s="69">
        <v>6</v>
      </c>
      <c r="B40" s="70" t="s">
        <v>209</v>
      </c>
      <c r="C40" s="69" t="s">
        <v>167</v>
      </c>
      <c r="D40" s="73">
        <v>2</v>
      </c>
      <c r="E40" s="73">
        <v>807</v>
      </c>
      <c r="F40" s="80">
        <v>1614</v>
      </c>
    </row>
    <row r="41" spans="1:6" x14ac:dyDescent="0.25">
      <c r="A41" s="69">
        <v>7</v>
      </c>
      <c r="B41" s="70" t="s">
        <v>264</v>
      </c>
      <c r="C41" s="69" t="s">
        <v>195</v>
      </c>
      <c r="D41" s="73">
        <v>20</v>
      </c>
      <c r="E41" s="73">
        <v>72</v>
      </c>
      <c r="F41" s="80">
        <v>1440</v>
      </c>
    </row>
    <row r="42" spans="1:6" x14ac:dyDescent="0.25">
      <c r="A42" s="69">
        <v>8</v>
      </c>
      <c r="B42" s="70" t="s">
        <v>233</v>
      </c>
      <c r="C42" s="69" t="s">
        <v>167</v>
      </c>
      <c r="D42" s="73">
        <v>1</v>
      </c>
      <c r="E42" s="73">
        <v>462</v>
      </c>
      <c r="F42" s="73">
        <v>462</v>
      </c>
    </row>
    <row r="43" spans="1:6" x14ac:dyDescent="0.25">
      <c r="A43" s="69">
        <v>9</v>
      </c>
      <c r="B43" s="70" t="s">
        <v>216</v>
      </c>
      <c r="C43" s="69" t="s">
        <v>195</v>
      </c>
      <c r="D43" s="73">
        <v>2</v>
      </c>
      <c r="E43" s="73">
        <v>72</v>
      </c>
      <c r="F43" s="73">
        <v>144</v>
      </c>
    </row>
    <row r="44" spans="1:6" x14ac:dyDescent="0.25">
      <c r="A44" s="69">
        <v>10</v>
      </c>
      <c r="B44" s="70" t="s">
        <v>212</v>
      </c>
      <c r="C44" s="69" t="s">
        <v>195</v>
      </c>
      <c r="D44" s="73">
        <v>2</v>
      </c>
      <c r="E44" s="73">
        <v>80</v>
      </c>
      <c r="F44" s="73">
        <v>160</v>
      </c>
    </row>
    <row r="45" spans="1:6" x14ac:dyDescent="0.25">
      <c r="A45" s="69">
        <v>11</v>
      </c>
      <c r="B45" s="70" t="s">
        <v>234</v>
      </c>
      <c r="C45" s="69" t="s">
        <v>167</v>
      </c>
      <c r="D45" s="73">
        <v>1</v>
      </c>
      <c r="E45" s="73">
        <v>87</v>
      </c>
      <c r="F45" s="73">
        <v>87</v>
      </c>
    </row>
    <row r="46" spans="1:6" x14ac:dyDescent="0.25">
      <c r="A46" s="69">
        <v>12</v>
      </c>
      <c r="B46" s="70" t="s">
        <v>235</v>
      </c>
      <c r="C46" s="69" t="s">
        <v>236</v>
      </c>
      <c r="D46" s="73">
        <v>0.5</v>
      </c>
      <c r="E46" s="73">
        <v>150</v>
      </c>
      <c r="F46" s="73">
        <v>75</v>
      </c>
    </row>
    <row r="47" spans="1:6" x14ac:dyDescent="0.25">
      <c r="A47" s="69">
        <v>13</v>
      </c>
      <c r="B47" s="70" t="s">
        <v>237</v>
      </c>
      <c r="C47" s="69" t="s">
        <v>236</v>
      </c>
      <c r="D47" s="73">
        <v>1.5</v>
      </c>
      <c r="E47" s="73">
        <v>124</v>
      </c>
      <c r="F47" s="73">
        <v>186</v>
      </c>
    </row>
    <row r="48" spans="1:6" x14ac:dyDescent="0.25">
      <c r="A48" s="69">
        <v>14</v>
      </c>
      <c r="B48" s="70" t="s">
        <v>238</v>
      </c>
      <c r="C48" s="69" t="s">
        <v>236</v>
      </c>
      <c r="D48" s="73">
        <v>1</v>
      </c>
      <c r="E48" s="73">
        <v>260</v>
      </c>
      <c r="F48" s="73">
        <v>260</v>
      </c>
    </row>
    <row r="49" spans="1:6" ht="30" x14ac:dyDescent="0.25">
      <c r="A49" s="69">
        <v>15</v>
      </c>
      <c r="B49" s="70" t="s">
        <v>239</v>
      </c>
      <c r="C49" s="69" t="s">
        <v>215</v>
      </c>
      <c r="D49" s="73">
        <v>1.5</v>
      </c>
      <c r="E49" s="80">
        <v>4328</v>
      </c>
      <c r="F49" s="80">
        <v>6492</v>
      </c>
    </row>
    <row r="50" spans="1:6" x14ac:dyDescent="0.25">
      <c r="A50" s="69">
        <v>16</v>
      </c>
      <c r="B50" s="70" t="s">
        <v>219</v>
      </c>
      <c r="C50" s="69" t="s">
        <v>218</v>
      </c>
      <c r="D50" s="73">
        <v>1</v>
      </c>
      <c r="E50" s="73">
        <v>885</v>
      </c>
      <c r="F50" s="73">
        <v>885</v>
      </c>
    </row>
    <row r="51" spans="1:6" x14ac:dyDescent="0.25">
      <c r="A51" s="69"/>
      <c r="B51" s="72" t="s">
        <v>103</v>
      </c>
      <c r="C51" s="69"/>
      <c r="D51" s="73"/>
      <c r="E51" s="73"/>
      <c r="F51" s="74">
        <f>SUM(F35:F50)</f>
        <v>35801</v>
      </c>
    </row>
    <row r="54" spans="1:6" ht="30" x14ac:dyDescent="0.25">
      <c r="A54" s="54" t="s">
        <v>225</v>
      </c>
      <c r="B54" s="54" t="s">
        <v>189</v>
      </c>
      <c r="C54" s="54" t="s">
        <v>92</v>
      </c>
      <c r="D54" s="68" t="s">
        <v>190</v>
      </c>
      <c r="E54" s="68" t="s">
        <v>226</v>
      </c>
      <c r="F54" s="68" t="s">
        <v>192</v>
      </c>
    </row>
    <row r="55" spans="1:6" x14ac:dyDescent="0.25">
      <c r="A55" s="69">
        <v>1</v>
      </c>
      <c r="B55" s="70" t="s">
        <v>241</v>
      </c>
      <c r="C55" s="69" t="s">
        <v>167</v>
      </c>
      <c r="D55" s="73">
        <v>1</v>
      </c>
      <c r="E55" s="80">
        <v>143782</v>
      </c>
      <c r="F55" s="80">
        <v>143782</v>
      </c>
    </row>
    <row r="56" spans="1:6" x14ac:dyDescent="0.25">
      <c r="A56" s="69">
        <v>2</v>
      </c>
      <c r="B56" s="70" t="s">
        <v>269</v>
      </c>
      <c r="C56" s="69" t="s">
        <v>167</v>
      </c>
      <c r="D56" s="73">
        <v>2</v>
      </c>
      <c r="E56" s="80">
        <v>15270</v>
      </c>
      <c r="F56" s="80">
        <v>30540</v>
      </c>
    </row>
    <row r="57" spans="1:6" x14ac:dyDescent="0.25">
      <c r="A57" s="69">
        <v>3</v>
      </c>
      <c r="B57" s="70" t="s">
        <v>242</v>
      </c>
      <c r="C57" s="69" t="s">
        <v>195</v>
      </c>
      <c r="D57" s="73">
        <v>100</v>
      </c>
      <c r="E57" s="73">
        <v>70</v>
      </c>
      <c r="F57" s="80">
        <v>7000</v>
      </c>
    </row>
    <row r="58" spans="1:6" x14ac:dyDescent="0.25">
      <c r="A58" s="69">
        <v>4</v>
      </c>
      <c r="B58" s="70" t="s">
        <v>228</v>
      </c>
      <c r="C58" s="69" t="s">
        <v>195</v>
      </c>
      <c r="D58" s="73">
        <v>44</v>
      </c>
      <c r="E58" s="73">
        <v>70</v>
      </c>
      <c r="F58" s="80">
        <v>3080</v>
      </c>
    </row>
    <row r="59" spans="1:6" x14ac:dyDescent="0.25">
      <c r="A59" s="69">
        <v>5</v>
      </c>
      <c r="B59" s="70" t="s">
        <v>229</v>
      </c>
      <c r="C59" s="69" t="s">
        <v>195</v>
      </c>
      <c r="D59" s="73">
        <v>22</v>
      </c>
      <c r="E59" s="73">
        <v>70</v>
      </c>
      <c r="F59" s="80">
        <v>1540</v>
      </c>
    </row>
    <row r="60" spans="1:6" x14ac:dyDescent="0.25">
      <c r="A60" s="69">
        <v>6</v>
      </c>
      <c r="B60" s="70" t="s">
        <v>243</v>
      </c>
      <c r="C60" s="69" t="s">
        <v>195</v>
      </c>
      <c r="D60" s="73">
        <v>24</v>
      </c>
      <c r="E60" s="73">
        <v>65</v>
      </c>
      <c r="F60" s="80">
        <v>1560</v>
      </c>
    </row>
    <row r="61" spans="1:6" x14ac:dyDescent="0.25">
      <c r="A61" s="69">
        <v>7</v>
      </c>
      <c r="B61" s="70" t="s">
        <v>202</v>
      </c>
      <c r="C61" s="69" t="s">
        <v>167</v>
      </c>
      <c r="D61" s="73">
        <v>3</v>
      </c>
      <c r="E61" s="73">
        <v>120</v>
      </c>
      <c r="F61" s="73">
        <v>360</v>
      </c>
    </row>
    <row r="62" spans="1:6" ht="30" x14ac:dyDescent="0.25">
      <c r="A62" s="69">
        <v>8</v>
      </c>
      <c r="B62" s="70" t="s">
        <v>230</v>
      </c>
      <c r="C62" s="69" t="s">
        <v>167</v>
      </c>
      <c r="D62" s="73">
        <v>3</v>
      </c>
      <c r="E62" s="73">
        <v>370</v>
      </c>
      <c r="F62" s="80">
        <v>1110</v>
      </c>
    </row>
    <row r="63" spans="1:6" ht="30" x14ac:dyDescent="0.25">
      <c r="A63" s="69">
        <v>9</v>
      </c>
      <c r="B63" s="70" t="s">
        <v>244</v>
      </c>
      <c r="C63" s="69" t="s">
        <v>167</v>
      </c>
      <c r="D63" s="73">
        <v>1</v>
      </c>
      <c r="E63" s="80">
        <v>17694</v>
      </c>
      <c r="F63" s="80">
        <v>17694</v>
      </c>
    </row>
    <row r="64" spans="1:6" ht="30" x14ac:dyDescent="0.25">
      <c r="A64" s="69">
        <v>10</v>
      </c>
      <c r="B64" s="70" t="s">
        <v>270</v>
      </c>
      <c r="C64" s="69" t="s">
        <v>205</v>
      </c>
      <c r="D64" s="73">
        <v>1</v>
      </c>
      <c r="E64" s="80">
        <v>1531</v>
      </c>
      <c r="F64" s="80">
        <v>1531</v>
      </c>
    </row>
    <row r="65" spans="1:6" x14ac:dyDescent="0.25">
      <c r="A65" s="69">
        <v>11</v>
      </c>
      <c r="B65" s="70" t="s">
        <v>209</v>
      </c>
      <c r="C65" s="69" t="s">
        <v>167</v>
      </c>
      <c r="D65" s="73">
        <v>4</v>
      </c>
      <c r="E65" s="73">
        <v>807</v>
      </c>
      <c r="F65" s="80">
        <v>3228</v>
      </c>
    </row>
    <row r="66" spans="1:6" x14ac:dyDescent="0.25">
      <c r="A66" s="69">
        <v>12</v>
      </c>
      <c r="B66" s="70" t="s">
        <v>264</v>
      </c>
      <c r="C66" s="69" t="s">
        <v>195</v>
      </c>
      <c r="D66" s="73">
        <v>25</v>
      </c>
      <c r="E66" s="73">
        <v>72</v>
      </c>
      <c r="F66" s="80">
        <v>1800</v>
      </c>
    </row>
    <row r="67" spans="1:6" x14ac:dyDescent="0.25">
      <c r="A67" s="69">
        <v>13</v>
      </c>
      <c r="B67" s="70" t="s">
        <v>233</v>
      </c>
      <c r="C67" s="69" t="s">
        <v>167</v>
      </c>
      <c r="D67" s="73">
        <v>3</v>
      </c>
      <c r="E67" s="73">
        <v>462</v>
      </c>
      <c r="F67" s="80">
        <v>1386</v>
      </c>
    </row>
    <row r="68" spans="1:6" x14ac:dyDescent="0.25">
      <c r="A68" s="69">
        <v>14</v>
      </c>
      <c r="B68" s="70" t="s">
        <v>246</v>
      </c>
      <c r="C68" s="69" t="s">
        <v>205</v>
      </c>
      <c r="D68" s="73">
        <v>1</v>
      </c>
      <c r="E68" s="80">
        <v>2475</v>
      </c>
      <c r="F68" s="80">
        <v>2475</v>
      </c>
    </row>
    <row r="69" spans="1:6" x14ac:dyDescent="0.25">
      <c r="A69" s="69"/>
      <c r="B69" s="70" t="s">
        <v>247</v>
      </c>
      <c r="C69" s="69" t="s">
        <v>167</v>
      </c>
      <c r="D69" s="73">
        <v>1</v>
      </c>
      <c r="E69" s="80">
        <v>11642</v>
      </c>
      <c r="F69" s="80">
        <v>11642</v>
      </c>
    </row>
    <row r="70" spans="1:6" x14ac:dyDescent="0.25">
      <c r="A70" s="69">
        <v>15</v>
      </c>
      <c r="B70" s="70" t="s">
        <v>234</v>
      </c>
      <c r="C70" s="69" t="s">
        <v>167</v>
      </c>
      <c r="D70" s="73">
        <v>2</v>
      </c>
      <c r="E70" s="73">
        <v>87</v>
      </c>
      <c r="F70" s="73">
        <v>174</v>
      </c>
    </row>
    <row r="71" spans="1:6" x14ac:dyDescent="0.25">
      <c r="A71" s="69">
        <v>16</v>
      </c>
      <c r="B71" s="70" t="s">
        <v>216</v>
      </c>
      <c r="C71" s="69" t="s">
        <v>195</v>
      </c>
      <c r="D71" s="73">
        <v>25</v>
      </c>
      <c r="E71" s="73">
        <v>72</v>
      </c>
      <c r="F71" s="80">
        <v>1800</v>
      </c>
    </row>
    <row r="72" spans="1:6" x14ac:dyDescent="0.25">
      <c r="A72" s="69">
        <v>17</v>
      </c>
      <c r="B72" s="70" t="s">
        <v>212</v>
      </c>
      <c r="C72" s="69" t="s">
        <v>195</v>
      </c>
      <c r="D72" s="73">
        <v>15</v>
      </c>
      <c r="E72" s="73">
        <v>80</v>
      </c>
      <c r="F72" s="80">
        <v>1200</v>
      </c>
    </row>
    <row r="73" spans="1:6" ht="30" x14ac:dyDescent="0.25">
      <c r="A73" s="69">
        <v>18</v>
      </c>
      <c r="B73" s="70" t="s">
        <v>239</v>
      </c>
      <c r="C73" s="69" t="s">
        <v>248</v>
      </c>
      <c r="D73" s="73">
        <v>2</v>
      </c>
      <c r="E73" s="80">
        <v>4328</v>
      </c>
      <c r="F73" s="80">
        <v>8656</v>
      </c>
    </row>
    <row r="74" spans="1:6" ht="30" x14ac:dyDescent="0.25">
      <c r="A74" s="69">
        <v>19</v>
      </c>
      <c r="B74" s="70" t="s">
        <v>249</v>
      </c>
      <c r="C74" s="69" t="s">
        <v>250</v>
      </c>
      <c r="D74" s="73">
        <v>1</v>
      </c>
      <c r="E74" s="73">
        <v>259</v>
      </c>
      <c r="F74" s="73">
        <v>259</v>
      </c>
    </row>
    <row r="75" spans="1:6" x14ac:dyDescent="0.25">
      <c r="A75" s="69">
        <v>20</v>
      </c>
      <c r="B75" s="70" t="s">
        <v>219</v>
      </c>
      <c r="C75" s="69" t="s">
        <v>250</v>
      </c>
      <c r="D75" s="73">
        <v>1</v>
      </c>
      <c r="E75" s="73">
        <v>886</v>
      </c>
      <c r="F75" s="73">
        <v>886</v>
      </c>
    </row>
    <row r="76" spans="1:6" ht="45" x14ac:dyDescent="0.25">
      <c r="A76" s="69">
        <v>21</v>
      </c>
      <c r="B76" s="70" t="s">
        <v>251</v>
      </c>
      <c r="C76" s="69" t="s">
        <v>167</v>
      </c>
      <c r="D76" s="73">
        <v>1</v>
      </c>
      <c r="E76" s="80">
        <v>19199</v>
      </c>
      <c r="F76" s="80">
        <v>19199</v>
      </c>
    </row>
    <row r="77" spans="1:6" x14ac:dyDescent="0.25">
      <c r="A77" s="69"/>
      <c r="B77" s="72" t="s">
        <v>103</v>
      </c>
      <c r="C77" s="69"/>
      <c r="D77" s="73"/>
      <c r="E77" s="73"/>
      <c r="F77" s="74">
        <f>SUM(F55:F76)</f>
        <v>260902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D2FD-36AF-4CA9-8FD1-EF537668D9C4}">
  <dimension ref="A1:F29"/>
  <sheetViews>
    <sheetView topLeftCell="A4" workbookViewId="0">
      <selection activeCell="F26" sqref="F26"/>
    </sheetView>
  </sheetViews>
  <sheetFormatPr defaultColWidth="8.83203125" defaultRowHeight="15" x14ac:dyDescent="0.2"/>
  <cols>
    <col min="1" max="1" width="5.83203125" style="52" bestFit="1" customWidth="1"/>
    <col min="2" max="2" width="52.83203125" style="52" bestFit="1" customWidth="1"/>
    <col min="3" max="3" width="4.1640625" style="52" bestFit="1" customWidth="1"/>
    <col min="4" max="4" width="5.33203125" style="52" bestFit="1" customWidth="1"/>
    <col min="5" max="5" width="12.1640625" style="52" bestFit="1" customWidth="1"/>
    <col min="6" max="6" width="13.33203125" style="52" bestFit="1" customWidth="1"/>
    <col min="7" max="16384" width="8.83203125" style="52"/>
  </cols>
  <sheetData>
    <row r="1" spans="1:6" x14ac:dyDescent="0.2">
      <c r="A1" s="82" t="s">
        <v>89</v>
      </c>
      <c r="B1" s="82" t="s">
        <v>156</v>
      </c>
      <c r="C1" s="82" t="s">
        <v>91</v>
      </c>
      <c r="D1" s="82" t="s">
        <v>92</v>
      </c>
      <c r="E1" s="82" t="s">
        <v>93</v>
      </c>
      <c r="F1" s="82" t="s">
        <v>157</v>
      </c>
    </row>
    <row r="2" spans="1:6" x14ac:dyDescent="0.2">
      <c r="A2" s="55">
        <v>1</v>
      </c>
      <c r="B2" s="60" t="s">
        <v>158</v>
      </c>
      <c r="C2" s="55"/>
      <c r="D2" s="55" t="s">
        <v>159</v>
      </c>
      <c r="E2" s="55"/>
      <c r="F2" s="56"/>
    </row>
    <row r="3" spans="1:6" x14ac:dyDescent="0.2">
      <c r="A3" s="55">
        <v>2</v>
      </c>
      <c r="B3" s="60" t="s">
        <v>160</v>
      </c>
      <c r="C3" s="55"/>
      <c r="D3" s="55" t="s">
        <v>161</v>
      </c>
      <c r="E3" s="55"/>
      <c r="F3" s="56"/>
    </row>
    <row r="4" spans="1:6" x14ac:dyDescent="0.2">
      <c r="A4" s="55">
        <v>3</v>
      </c>
      <c r="B4" s="60" t="s">
        <v>162</v>
      </c>
      <c r="C4" s="55"/>
      <c r="D4" s="55" t="s">
        <v>159</v>
      </c>
      <c r="E4" s="55"/>
      <c r="F4" s="56"/>
    </row>
    <row r="5" spans="1:6" x14ac:dyDescent="0.2">
      <c r="A5" s="55">
        <v>4</v>
      </c>
      <c r="B5" s="60" t="s">
        <v>163</v>
      </c>
      <c r="C5" s="55"/>
      <c r="D5" s="55" t="s">
        <v>161</v>
      </c>
      <c r="E5" s="55"/>
      <c r="F5" s="56"/>
    </row>
    <row r="6" spans="1:6" x14ac:dyDescent="0.2">
      <c r="A6" s="55">
        <v>5</v>
      </c>
      <c r="B6" s="60" t="s">
        <v>164</v>
      </c>
      <c r="C6" s="55"/>
      <c r="D6" s="55" t="s">
        <v>161</v>
      </c>
      <c r="E6" s="55"/>
      <c r="F6" s="56"/>
    </row>
    <row r="7" spans="1:6" x14ac:dyDescent="0.2">
      <c r="A7" s="55">
        <v>6</v>
      </c>
      <c r="B7" s="60" t="s">
        <v>165</v>
      </c>
      <c r="C7" s="55"/>
      <c r="D7" s="55" t="s">
        <v>159</v>
      </c>
      <c r="E7" s="55" t="s">
        <v>99</v>
      </c>
      <c r="F7" s="56">
        <f>'Pohana Material Cost'!F29</f>
        <v>10056</v>
      </c>
    </row>
    <row r="8" spans="1:6" x14ac:dyDescent="0.2">
      <c r="A8" s="55">
        <v>7</v>
      </c>
      <c r="B8" s="60" t="s">
        <v>166</v>
      </c>
      <c r="C8" s="55"/>
      <c r="D8" s="55" t="s">
        <v>167</v>
      </c>
      <c r="E8" s="55"/>
      <c r="F8" s="56"/>
    </row>
    <row r="9" spans="1:6" x14ac:dyDescent="0.2">
      <c r="A9" s="55">
        <v>8</v>
      </c>
      <c r="B9" s="60" t="s">
        <v>272</v>
      </c>
      <c r="C9" s="55"/>
      <c r="D9" s="55" t="s">
        <v>159</v>
      </c>
      <c r="E9" s="55"/>
      <c r="F9" s="56"/>
    </row>
    <row r="10" spans="1:6" x14ac:dyDescent="0.2">
      <c r="A10" s="55">
        <v>9</v>
      </c>
      <c r="B10" s="60" t="s">
        <v>169</v>
      </c>
      <c r="C10" s="55"/>
      <c r="D10" s="55" t="s">
        <v>167</v>
      </c>
      <c r="E10" s="55"/>
      <c r="F10" s="56"/>
    </row>
    <row r="11" spans="1:6" x14ac:dyDescent="0.2">
      <c r="A11" s="55">
        <v>10</v>
      </c>
      <c r="B11" s="60" t="s">
        <v>170</v>
      </c>
      <c r="C11" s="55">
        <v>1</v>
      </c>
      <c r="D11" s="55" t="s">
        <v>167</v>
      </c>
      <c r="E11" s="62">
        <f>'Pohana Material Cost'!F49</f>
        <v>35801</v>
      </c>
      <c r="F11" s="56">
        <f>C11*E11</f>
        <v>35801</v>
      </c>
    </row>
    <row r="12" spans="1:6" x14ac:dyDescent="0.2">
      <c r="A12" s="55">
        <v>11</v>
      </c>
      <c r="B12" s="60" t="s">
        <v>171</v>
      </c>
      <c r="C12" s="55"/>
      <c r="D12" s="55" t="s">
        <v>167</v>
      </c>
      <c r="E12" s="55"/>
      <c r="F12" s="56"/>
    </row>
    <row r="13" spans="1:6" x14ac:dyDescent="0.2">
      <c r="A13" s="55">
        <v>12</v>
      </c>
      <c r="B13" s="60" t="s">
        <v>172</v>
      </c>
      <c r="C13" s="55"/>
      <c r="D13" s="55" t="s">
        <v>159</v>
      </c>
      <c r="E13" s="55"/>
      <c r="F13" s="56"/>
    </row>
    <row r="14" spans="1:6" x14ac:dyDescent="0.2">
      <c r="A14" s="55">
        <v>13</v>
      </c>
      <c r="B14" s="60" t="s">
        <v>173</v>
      </c>
      <c r="C14" s="55"/>
      <c r="D14" s="55" t="s">
        <v>161</v>
      </c>
      <c r="E14" s="55"/>
      <c r="F14" s="56"/>
    </row>
    <row r="15" spans="1:6" x14ac:dyDescent="0.2">
      <c r="A15" s="55">
        <v>14</v>
      </c>
      <c r="B15" s="60" t="s">
        <v>174</v>
      </c>
      <c r="C15" s="55"/>
      <c r="D15" s="55" t="s">
        <v>167</v>
      </c>
      <c r="E15" s="55"/>
      <c r="F15" s="56"/>
    </row>
    <row r="16" spans="1:6" x14ac:dyDescent="0.2">
      <c r="A16" s="55">
        <v>15</v>
      </c>
      <c r="B16" s="60" t="s">
        <v>175</v>
      </c>
      <c r="C16" s="55"/>
      <c r="D16" s="55" t="s">
        <v>161</v>
      </c>
      <c r="E16" s="55"/>
      <c r="F16" s="56"/>
    </row>
    <row r="17" spans="1:6" x14ac:dyDescent="0.2">
      <c r="A17" s="55">
        <v>16</v>
      </c>
      <c r="B17" s="60" t="s">
        <v>176</v>
      </c>
      <c r="C17" s="55">
        <v>1</v>
      </c>
      <c r="D17" s="55" t="s">
        <v>167</v>
      </c>
      <c r="E17" s="62">
        <f>'Pohana Material Cost'!F75</f>
        <v>260902</v>
      </c>
      <c r="F17" s="56">
        <f>C17*E17</f>
        <v>260902</v>
      </c>
    </row>
    <row r="18" spans="1:6" x14ac:dyDescent="0.2">
      <c r="A18" s="55">
        <v>17</v>
      </c>
      <c r="B18" s="60" t="s">
        <v>177</v>
      </c>
      <c r="C18" s="55"/>
      <c r="D18" s="55" t="s">
        <v>167</v>
      </c>
      <c r="E18" s="55"/>
      <c r="F18" s="56">
        <v>0</v>
      </c>
    </row>
    <row r="19" spans="1:6" x14ac:dyDescent="0.2">
      <c r="A19" s="55">
        <v>18</v>
      </c>
      <c r="B19" s="60" t="s">
        <v>178</v>
      </c>
      <c r="C19" s="55"/>
      <c r="D19" s="55"/>
      <c r="E19" s="55"/>
      <c r="F19" s="56"/>
    </row>
    <row r="20" spans="1:6" s="59" customFormat="1" x14ac:dyDescent="0.2">
      <c r="A20" s="57" t="s">
        <v>102</v>
      </c>
      <c r="B20" s="57" t="s">
        <v>179</v>
      </c>
      <c r="C20" s="57"/>
      <c r="D20" s="57"/>
      <c r="E20" s="57"/>
      <c r="F20" s="58">
        <f>SUM(F2:F19)</f>
        <v>306759</v>
      </c>
    </row>
    <row r="21" spans="1:6" x14ac:dyDescent="0.2">
      <c r="A21" s="55" t="s">
        <v>104</v>
      </c>
      <c r="B21" s="60" t="s">
        <v>180</v>
      </c>
      <c r="C21" s="55"/>
      <c r="D21" s="55"/>
      <c r="E21" s="55" t="s">
        <v>106</v>
      </c>
      <c r="F21" s="56">
        <f>F20*15%</f>
        <v>46013.85</v>
      </c>
    </row>
    <row r="22" spans="1:6" x14ac:dyDescent="0.2">
      <c r="A22" s="55" t="s">
        <v>107</v>
      </c>
      <c r="B22" s="60" t="s">
        <v>181</v>
      </c>
      <c r="C22" s="55"/>
      <c r="D22" s="55"/>
      <c r="E22" s="55" t="s">
        <v>99</v>
      </c>
      <c r="F22" s="56"/>
    </row>
    <row r="23" spans="1:6" s="59" customFormat="1" x14ac:dyDescent="0.2">
      <c r="A23" s="57" t="s">
        <v>110</v>
      </c>
      <c r="B23" s="57" t="s">
        <v>111</v>
      </c>
      <c r="C23" s="57"/>
      <c r="D23" s="57"/>
      <c r="E23" s="57"/>
      <c r="F23" s="58">
        <f>F20+F21+F22</f>
        <v>352772.85</v>
      </c>
    </row>
    <row r="24" spans="1:6" x14ac:dyDescent="0.2">
      <c r="A24" s="55" t="s">
        <v>113</v>
      </c>
      <c r="B24" s="60" t="s">
        <v>273</v>
      </c>
      <c r="C24" s="55"/>
      <c r="D24" s="55"/>
      <c r="E24" s="55" t="s">
        <v>145</v>
      </c>
      <c r="F24" s="56">
        <f>F23*18%</f>
        <v>63499.11299999999</v>
      </c>
    </row>
    <row r="25" spans="1:6" s="59" customFormat="1" x14ac:dyDescent="0.2">
      <c r="A25" s="57" t="s">
        <v>115</v>
      </c>
      <c r="B25" s="57" t="s">
        <v>183</v>
      </c>
      <c r="C25" s="57"/>
      <c r="D25" s="57"/>
      <c r="E25" s="57"/>
      <c r="F25" s="58">
        <f>F23+F24</f>
        <v>416271.96299999999</v>
      </c>
    </row>
    <row r="26" spans="1:6" x14ac:dyDescent="0.2">
      <c r="A26" s="55" t="s">
        <v>118</v>
      </c>
      <c r="B26" s="60" t="s">
        <v>274</v>
      </c>
      <c r="C26" s="55"/>
      <c r="D26" s="55"/>
      <c r="E26" s="55" t="s">
        <v>257</v>
      </c>
      <c r="F26" s="56">
        <f>F23*1.3%</f>
        <v>4586.0470500000001</v>
      </c>
    </row>
    <row r="27" spans="1:6" x14ac:dyDescent="0.2">
      <c r="A27" s="55" t="s">
        <v>121</v>
      </c>
      <c r="B27" s="60" t="s">
        <v>275</v>
      </c>
      <c r="C27" s="55"/>
      <c r="D27" s="55"/>
      <c r="E27" s="55" t="s">
        <v>145</v>
      </c>
      <c r="F27" s="56">
        <f>F26*18%</f>
        <v>825.48846900000001</v>
      </c>
    </row>
    <row r="28" spans="1:6" s="59" customFormat="1" x14ac:dyDescent="0.2">
      <c r="A28" s="57" t="s">
        <v>124</v>
      </c>
      <c r="B28" s="57" t="s">
        <v>276</v>
      </c>
      <c r="C28" s="57"/>
      <c r="D28" s="57"/>
      <c r="E28" s="57"/>
      <c r="F28" s="58">
        <f>F26+F27</f>
        <v>5411.535519</v>
      </c>
    </row>
    <row r="29" spans="1:6" s="59" customFormat="1" x14ac:dyDescent="0.2">
      <c r="A29" s="57" t="s">
        <v>127</v>
      </c>
      <c r="B29" s="57" t="s">
        <v>277</v>
      </c>
      <c r="C29" s="57"/>
      <c r="D29" s="57"/>
      <c r="E29" s="57"/>
      <c r="F29" s="58">
        <f>F25+F28</f>
        <v>421683.49851900002</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A9B8-D078-47C2-9095-3A3A5CD48EC2}">
  <dimension ref="A1:F75"/>
  <sheetViews>
    <sheetView topLeftCell="A28" workbookViewId="0">
      <selection activeCell="B17" sqref="B17"/>
    </sheetView>
  </sheetViews>
  <sheetFormatPr defaultColWidth="8.83203125" defaultRowHeight="15" x14ac:dyDescent="0.25"/>
  <cols>
    <col min="1" max="1" width="7" style="66" bestFit="1" customWidth="1"/>
    <col min="2" max="2" width="32.33203125" style="66" customWidth="1"/>
    <col min="3" max="3" width="5.1640625" style="66" bestFit="1" customWidth="1"/>
    <col min="4" max="4" width="4.83203125" style="66" bestFit="1" customWidth="1"/>
    <col min="5" max="6" width="11.33203125" style="66" bestFit="1" customWidth="1"/>
    <col min="7" max="16384" width="8.83203125" style="66"/>
  </cols>
  <sheetData>
    <row r="1" spans="1:6" ht="26.45" customHeight="1" x14ac:dyDescent="0.25">
      <c r="A1" s="389" t="s">
        <v>278</v>
      </c>
      <c r="B1" s="389"/>
      <c r="C1" s="389"/>
      <c r="D1" s="389"/>
      <c r="E1" s="389"/>
      <c r="F1" s="389"/>
    </row>
    <row r="2" spans="1:6" x14ac:dyDescent="0.25">
      <c r="A2" s="66" t="s">
        <v>279</v>
      </c>
    </row>
    <row r="3" spans="1:6" ht="30" x14ac:dyDescent="0.25">
      <c r="A3" s="54" t="s">
        <v>3</v>
      </c>
      <c r="B3" s="54" t="s">
        <v>189</v>
      </c>
      <c r="C3" s="54" t="s">
        <v>92</v>
      </c>
      <c r="D3" s="68" t="s">
        <v>190</v>
      </c>
      <c r="E3" s="68" t="s">
        <v>226</v>
      </c>
      <c r="F3" s="68" t="s">
        <v>192</v>
      </c>
    </row>
    <row r="4" spans="1:6" x14ac:dyDescent="0.25">
      <c r="A4" s="69">
        <v>1</v>
      </c>
      <c r="B4" s="70" t="s">
        <v>227</v>
      </c>
      <c r="C4" s="69" t="s">
        <v>167</v>
      </c>
      <c r="D4" s="73">
        <v>0</v>
      </c>
      <c r="E4" s="80">
        <v>15270</v>
      </c>
      <c r="F4" s="73">
        <v>0</v>
      </c>
    </row>
    <row r="5" spans="1:6" ht="30" x14ac:dyDescent="0.25">
      <c r="A5" s="69">
        <v>2</v>
      </c>
      <c r="B5" s="70" t="s">
        <v>260</v>
      </c>
      <c r="C5" s="69" t="s">
        <v>195</v>
      </c>
      <c r="D5" s="73">
        <v>0</v>
      </c>
      <c r="E5" s="80">
        <v>12493</v>
      </c>
      <c r="F5" s="73">
        <v>0</v>
      </c>
    </row>
    <row r="6" spans="1:6" ht="30" x14ac:dyDescent="0.25">
      <c r="A6" s="69">
        <v>3</v>
      </c>
      <c r="B6" s="70" t="s">
        <v>261</v>
      </c>
      <c r="C6" s="69" t="s">
        <v>195</v>
      </c>
      <c r="D6" s="73">
        <v>15</v>
      </c>
      <c r="E6" s="73">
        <v>70</v>
      </c>
      <c r="F6" s="80">
        <v>1050</v>
      </c>
    </row>
    <row r="7" spans="1:6" ht="30" x14ac:dyDescent="0.25">
      <c r="A7" s="69">
        <v>4</v>
      </c>
      <c r="B7" s="70" t="s">
        <v>262</v>
      </c>
      <c r="C7" s="69" t="s">
        <v>167</v>
      </c>
      <c r="D7" s="73">
        <v>0</v>
      </c>
      <c r="E7" s="73">
        <v>863</v>
      </c>
      <c r="F7" s="73">
        <v>0</v>
      </c>
    </row>
    <row r="8" spans="1:6" x14ac:dyDescent="0.25">
      <c r="A8" s="69">
        <v>5</v>
      </c>
      <c r="B8" s="70" t="s">
        <v>263</v>
      </c>
      <c r="C8" s="69" t="s">
        <v>167</v>
      </c>
      <c r="D8" s="73">
        <v>0</v>
      </c>
      <c r="E8" s="73">
        <v>123</v>
      </c>
      <c r="F8" s="73">
        <v>0</v>
      </c>
    </row>
    <row r="9" spans="1:6" x14ac:dyDescent="0.25">
      <c r="A9" s="69">
        <v>6</v>
      </c>
      <c r="B9" s="70" t="s">
        <v>229</v>
      </c>
      <c r="C9" s="69" t="s">
        <v>195</v>
      </c>
      <c r="D9" s="73">
        <v>0</v>
      </c>
      <c r="E9" s="73">
        <v>70</v>
      </c>
      <c r="F9" s="73">
        <v>0</v>
      </c>
    </row>
    <row r="10" spans="1:6" x14ac:dyDescent="0.25">
      <c r="A10" s="69">
        <v>7</v>
      </c>
      <c r="B10" s="70" t="s">
        <v>200</v>
      </c>
      <c r="C10" s="69" t="s">
        <v>195</v>
      </c>
      <c r="D10" s="73">
        <v>0</v>
      </c>
      <c r="E10" s="73">
        <v>65</v>
      </c>
      <c r="F10" s="73">
        <v>0</v>
      </c>
    </row>
    <row r="11" spans="1:6" x14ac:dyDescent="0.25">
      <c r="A11" s="69">
        <v>8</v>
      </c>
      <c r="B11" s="70" t="s">
        <v>201</v>
      </c>
      <c r="C11" s="69" t="s">
        <v>195</v>
      </c>
      <c r="D11" s="73">
        <v>5</v>
      </c>
      <c r="E11" s="73">
        <v>112</v>
      </c>
      <c r="F11" s="73">
        <v>560</v>
      </c>
    </row>
    <row r="12" spans="1:6" ht="30" x14ac:dyDescent="0.25">
      <c r="A12" s="69">
        <v>9</v>
      </c>
      <c r="B12" s="70" t="s">
        <v>202</v>
      </c>
      <c r="C12" s="69" t="s">
        <v>167</v>
      </c>
      <c r="D12" s="73">
        <v>0</v>
      </c>
      <c r="E12" s="73">
        <v>120</v>
      </c>
      <c r="F12" s="73">
        <v>0</v>
      </c>
    </row>
    <row r="13" spans="1:6" x14ac:dyDescent="0.25">
      <c r="A13" s="69">
        <v>10</v>
      </c>
      <c r="B13" s="70" t="s">
        <v>203</v>
      </c>
      <c r="C13" s="69" t="s">
        <v>167</v>
      </c>
      <c r="D13" s="73">
        <v>0</v>
      </c>
      <c r="E13" s="73">
        <v>326</v>
      </c>
      <c r="F13" s="73">
        <v>0</v>
      </c>
    </row>
    <row r="14" spans="1:6" ht="30" x14ac:dyDescent="0.25">
      <c r="A14" s="69">
        <v>11</v>
      </c>
      <c r="B14" s="70" t="s">
        <v>204</v>
      </c>
      <c r="C14" s="69" t="s">
        <v>205</v>
      </c>
      <c r="D14" s="73">
        <v>0</v>
      </c>
      <c r="E14" s="73">
        <v>175</v>
      </c>
      <c r="F14" s="73">
        <v>0</v>
      </c>
    </row>
    <row r="15" spans="1:6" ht="30" x14ac:dyDescent="0.25">
      <c r="A15" s="69">
        <v>12</v>
      </c>
      <c r="B15" s="70" t="s">
        <v>206</v>
      </c>
      <c r="C15" s="69" t="s">
        <v>207</v>
      </c>
      <c r="D15" s="73">
        <v>180</v>
      </c>
      <c r="E15" s="73">
        <v>36</v>
      </c>
      <c r="F15" s="80">
        <v>6480</v>
      </c>
    </row>
    <row r="16" spans="1:6" x14ac:dyDescent="0.25">
      <c r="A16" s="69">
        <v>13</v>
      </c>
      <c r="B16" s="70" t="s">
        <v>208</v>
      </c>
      <c r="C16" s="69" t="s">
        <v>167</v>
      </c>
      <c r="D16" s="73">
        <v>0</v>
      </c>
      <c r="E16" s="73">
        <v>145</v>
      </c>
      <c r="F16" s="73">
        <v>0</v>
      </c>
    </row>
    <row r="17" spans="1:6" x14ac:dyDescent="0.25">
      <c r="A17" s="69">
        <v>14</v>
      </c>
      <c r="B17" s="70" t="s">
        <v>209</v>
      </c>
      <c r="C17" s="69" t="s">
        <v>205</v>
      </c>
      <c r="D17" s="73">
        <v>0</v>
      </c>
      <c r="E17" s="73">
        <v>807</v>
      </c>
      <c r="F17" s="73">
        <v>0</v>
      </c>
    </row>
    <row r="18" spans="1:6" ht="30" x14ac:dyDescent="0.25">
      <c r="A18" s="69">
        <v>15</v>
      </c>
      <c r="B18" s="70" t="s">
        <v>264</v>
      </c>
      <c r="C18" s="69" t="s">
        <v>195</v>
      </c>
      <c r="D18" s="73">
        <v>0</v>
      </c>
      <c r="E18" s="73">
        <v>72</v>
      </c>
      <c r="F18" s="73">
        <v>0</v>
      </c>
    </row>
    <row r="19" spans="1:6" x14ac:dyDescent="0.25">
      <c r="A19" s="69">
        <v>16</v>
      </c>
      <c r="B19" s="70" t="s">
        <v>233</v>
      </c>
      <c r="C19" s="69" t="s">
        <v>205</v>
      </c>
      <c r="D19" s="73">
        <v>0</v>
      </c>
      <c r="E19" s="73">
        <v>462</v>
      </c>
      <c r="F19" s="73">
        <v>0</v>
      </c>
    </row>
    <row r="20" spans="1:6" x14ac:dyDescent="0.25">
      <c r="A20" s="69">
        <v>17</v>
      </c>
      <c r="B20" s="70" t="s">
        <v>212</v>
      </c>
      <c r="C20" s="69" t="s">
        <v>195</v>
      </c>
      <c r="D20" s="73">
        <v>0</v>
      </c>
      <c r="E20" s="73">
        <v>80</v>
      </c>
      <c r="F20" s="73">
        <v>0</v>
      </c>
    </row>
    <row r="21" spans="1:6" x14ac:dyDescent="0.25">
      <c r="A21" s="69">
        <v>18</v>
      </c>
      <c r="B21" s="70" t="s">
        <v>234</v>
      </c>
      <c r="C21" s="69" t="s">
        <v>167</v>
      </c>
      <c r="D21" s="73">
        <v>0</v>
      </c>
      <c r="E21" s="73">
        <v>87</v>
      </c>
      <c r="F21" s="73">
        <v>0</v>
      </c>
    </row>
    <row r="22" spans="1:6" ht="30" x14ac:dyDescent="0.25">
      <c r="A22" s="69">
        <v>19</v>
      </c>
      <c r="B22" s="70" t="s">
        <v>239</v>
      </c>
      <c r="C22" s="69" t="s">
        <v>215</v>
      </c>
      <c r="D22" s="73">
        <v>0</v>
      </c>
      <c r="E22" s="80">
        <v>4328</v>
      </c>
      <c r="F22" s="73">
        <v>0</v>
      </c>
    </row>
    <row r="23" spans="1:6" x14ac:dyDescent="0.25">
      <c r="A23" s="69">
        <v>20</v>
      </c>
      <c r="B23" s="70" t="s">
        <v>216</v>
      </c>
      <c r="C23" s="69" t="s">
        <v>195</v>
      </c>
      <c r="D23" s="73">
        <v>15</v>
      </c>
      <c r="E23" s="73">
        <v>72</v>
      </c>
      <c r="F23" s="80">
        <v>1080</v>
      </c>
    </row>
    <row r="24" spans="1:6" ht="30" x14ac:dyDescent="0.25">
      <c r="A24" s="69">
        <v>21</v>
      </c>
      <c r="B24" s="70" t="s">
        <v>265</v>
      </c>
      <c r="C24" s="69" t="s">
        <v>218</v>
      </c>
      <c r="D24" s="73">
        <v>0</v>
      </c>
      <c r="E24" s="73">
        <v>178</v>
      </c>
      <c r="F24" s="73">
        <v>0</v>
      </c>
    </row>
    <row r="25" spans="1:6" x14ac:dyDescent="0.25">
      <c r="A25" s="69">
        <v>22</v>
      </c>
      <c r="B25" s="70" t="s">
        <v>219</v>
      </c>
      <c r="C25" s="69" t="s">
        <v>218</v>
      </c>
      <c r="D25" s="73">
        <v>1</v>
      </c>
      <c r="E25" s="73">
        <v>886</v>
      </c>
      <c r="F25" s="73">
        <v>886</v>
      </c>
    </row>
    <row r="26" spans="1:6" ht="30" x14ac:dyDescent="0.25">
      <c r="A26" s="69">
        <v>23</v>
      </c>
      <c r="B26" s="70" t="s">
        <v>266</v>
      </c>
      <c r="C26" s="81">
        <v>0</v>
      </c>
      <c r="D26" s="71">
        <v>0</v>
      </c>
      <c r="E26" s="71">
        <v>0</v>
      </c>
      <c r="F26" s="71">
        <v>0</v>
      </c>
    </row>
    <row r="27" spans="1:6" x14ac:dyDescent="0.25">
      <c r="A27" s="69">
        <v>24</v>
      </c>
      <c r="B27" s="70" t="s">
        <v>267</v>
      </c>
      <c r="C27" s="81">
        <v>0</v>
      </c>
      <c r="D27" s="71">
        <v>0</v>
      </c>
      <c r="E27" s="71">
        <v>0</v>
      </c>
      <c r="F27" s="71">
        <v>0</v>
      </c>
    </row>
    <row r="28" spans="1:6" ht="30" x14ac:dyDescent="0.25">
      <c r="A28" s="69" t="s">
        <v>222</v>
      </c>
      <c r="B28" s="70" t="s">
        <v>268</v>
      </c>
      <c r="C28" s="69" t="s">
        <v>167</v>
      </c>
      <c r="D28" s="73">
        <v>0</v>
      </c>
      <c r="E28" s="73">
        <v>131.22999999999999</v>
      </c>
      <c r="F28" s="73">
        <v>0</v>
      </c>
    </row>
    <row r="29" spans="1:6" x14ac:dyDescent="0.25">
      <c r="A29" s="69"/>
      <c r="B29" s="72" t="s">
        <v>103</v>
      </c>
      <c r="C29" s="69"/>
      <c r="D29" s="73"/>
      <c r="E29" s="73"/>
      <c r="F29" s="74">
        <f>SUM(F4:F28)</f>
        <v>10056</v>
      </c>
    </row>
    <row r="31" spans="1:6" x14ac:dyDescent="0.25">
      <c r="A31" s="66" t="s">
        <v>280</v>
      </c>
    </row>
    <row r="32" spans="1:6" ht="30" x14ac:dyDescent="0.25">
      <c r="A32" s="68" t="s">
        <v>225</v>
      </c>
      <c r="B32" s="54" t="s">
        <v>189</v>
      </c>
      <c r="C32" s="54" t="s">
        <v>92</v>
      </c>
      <c r="D32" s="68" t="s">
        <v>190</v>
      </c>
      <c r="E32" s="68" t="s">
        <v>191</v>
      </c>
      <c r="F32" s="68" t="s">
        <v>192</v>
      </c>
    </row>
    <row r="33" spans="1:6" x14ac:dyDescent="0.25">
      <c r="A33" s="73">
        <v>1</v>
      </c>
      <c r="B33" s="70" t="s">
        <v>227</v>
      </c>
      <c r="C33" s="69" t="s">
        <v>167</v>
      </c>
      <c r="D33" s="73">
        <v>1</v>
      </c>
      <c r="E33" s="80">
        <v>15270</v>
      </c>
      <c r="F33" s="80">
        <v>15270</v>
      </c>
    </row>
    <row r="34" spans="1:6" x14ac:dyDescent="0.25">
      <c r="A34" s="73">
        <v>2</v>
      </c>
      <c r="B34" s="70" t="s">
        <v>228</v>
      </c>
      <c r="C34" s="69" t="s">
        <v>195</v>
      </c>
      <c r="D34" s="73">
        <v>40</v>
      </c>
      <c r="E34" s="73">
        <v>70</v>
      </c>
      <c r="F34" s="80">
        <v>2800</v>
      </c>
    </row>
    <row r="35" spans="1:6" x14ac:dyDescent="0.25">
      <c r="A35" s="73">
        <v>3</v>
      </c>
      <c r="B35" s="70" t="s">
        <v>229</v>
      </c>
      <c r="C35" s="69" t="s">
        <v>195</v>
      </c>
      <c r="D35" s="73">
        <v>25</v>
      </c>
      <c r="E35" s="73">
        <v>70</v>
      </c>
      <c r="F35" s="80">
        <v>1750</v>
      </c>
    </row>
    <row r="36" spans="1:6" ht="30" x14ac:dyDescent="0.25">
      <c r="A36" s="73">
        <v>4</v>
      </c>
      <c r="B36" s="70" t="s">
        <v>281</v>
      </c>
      <c r="C36" s="69" t="s">
        <v>167</v>
      </c>
      <c r="D36" s="73">
        <v>6</v>
      </c>
      <c r="E36" s="73">
        <v>370</v>
      </c>
      <c r="F36" s="80">
        <v>2220</v>
      </c>
    </row>
    <row r="37" spans="1:6" x14ac:dyDescent="0.25">
      <c r="A37" s="73">
        <v>5</v>
      </c>
      <c r="B37" s="70" t="s">
        <v>231</v>
      </c>
      <c r="C37" s="69" t="s">
        <v>167</v>
      </c>
      <c r="D37" s="73">
        <v>6</v>
      </c>
      <c r="E37" s="73">
        <v>326</v>
      </c>
      <c r="F37" s="80">
        <v>1956</v>
      </c>
    </row>
    <row r="38" spans="1:6" x14ac:dyDescent="0.25">
      <c r="A38" s="73">
        <v>6</v>
      </c>
      <c r="B38" s="70" t="s">
        <v>209</v>
      </c>
      <c r="C38" s="69" t="s">
        <v>167</v>
      </c>
      <c r="D38" s="73">
        <v>2</v>
      </c>
      <c r="E38" s="73">
        <v>807</v>
      </c>
      <c r="F38" s="80">
        <v>1614</v>
      </c>
    </row>
    <row r="39" spans="1:6" ht="30" x14ac:dyDescent="0.25">
      <c r="A39" s="73">
        <v>7</v>
      </c>
      <c r="B39" s="70" t="s">
        <v>264</v>
      </c>
      <c r="C39" s="69" t="s">
        <v>195</v>
      </c>
      <c r="D39" s="73">
        <v>20</v>
      </c>
      <c r="E39" s="73">
        <v>72</v>
      </c>
      <c r="F39" s="80">
        <v>1440</v>
      </c>
    </row>
    <row r="40" spans="1:6" x14ac:dyDescent="0.25">
      <c r="A40" s="73">
        <v>8</v>
      </c>
      <c r="B40" s="70" t="s">
        <v>282</v>
      </c>
      <c r="C40" s="69" t="s">
        <v>167</v>
      </c>
      <c r="D40" s="73">
        <v>1</v>
      </c>
      <c r="E40" s="73">
        <v>462</v>
      </c>
      <c r="F40" s="73">
        <v>462</v>
      </c>
    </row>
    <row r="41" spans="1:6" x14ac:dyDescent="0.25">
      <c r="A41" s="73">
        <v>9</v>
      </c>
      <c r="B41" s="70" t="s">
        <v>216</v>
      </c>
      <c r="C41" s="69" t="s">
        <v>195</v>
      </c>
      <c r="D41" s="73">
        <v>2</v>
      </c>
      <c r="E41" s="73">
        <v>72</v>
      </c>
      <c r="F41" s="73">
        <v>144</v>
      </c>
    </row>
    <row r="42" spans="1:6" x14ac:dyDescent="0.25">
      <c r="A42" s="73">
        <v>10</v>
      </c>
      <c r="B42" s="70" t="s">
        <v>283</v>
      </c>
      <c r="C42" s="69" t="s">
        <v>195</v>
      </c>
      <c r="D42" s="73">
        <v>2</v>
      </c>
      <c r="E42" s="73">
        <v>80</v>
      </c>
      <c r="F42" s="73">
        <v>160</v>
      </c>
    </row>
    <row r="43" spans="1:6" x14ac:dyDescent="0.25">
      <c r="A43" s="73">
        <v>11</v>
      </c>
      <c r="B43" s="70" t="s">
        <v>213</v>
      </c>
      <c r="C43" s="69" t="s">
        <v>167</v>
      </c>
      <c r="D43" s="73">
        <v>1</v>
      </c>
      <c r="E43" s="73">
        <v>87</v>
      </c>
      <c r="F43" s="73">
        <v>87</v>
      </c>
    </row>
    <row r="44" spans="1:6" x14ac:dyDescent="0.25">
      <c r="A44" s="73">
        <v>12</v>
      </c>
      <c r="B44" s="70" t="s">
        <v>235</v>
      </c>
      <c r="C44" s="69" t="s">
        <v>236</v>
      </c>
      <c r="D44" s="73">
        <v>0.5</v>
      </c>
      <c r="E44" s="73">
        <v>150</v>
      </c>
      <c r="F44" s="73">
        <v>75</v>
      </c>
    </row>
    <row r="45" spans="1:6" x14ac:dyDescent="0.25">
      <c r="A45" s="73">
        <v>13</v>
      </c>
      <c r="B45" s="70" t="s">
        <v>284</v>
      </c>
      <c r="C45" s="69" t="s">
        <v>236</v>
      </c>
      <c r="D45" s="73">
        <v>1.5</v>
      </c>
      <c r="E45" s="73">
        <v>124</v>
      </c>
      <c r="F45" s="73">
        <v>186</v>
      </c>
    </row>
    <row r="46" spans="1:6" x14ac:dyDescent="0.25">
      <c r="A46" s="73">
        <v>14</v>
      </c>
      <c r="B46" s="70" t="s">
        <v>285</v>
      </c>
      <c r="C46" s="69" t="s">
        <v>236</v>
      </c>
      <c r="D46" s="73">
        <v>1</v>
      </c>
      <c r="E46" s="73">
        <v>260</v>
      </c>
      <c r="F46" s="73">
        <v>260</v>
      </c>
    </row>
    <row r="47" spans="1:6" ht="30" x14ac:dyDescent="0.25">
      <c r="A47" s="73">
        <v>15</v>
      </c>
      <c r="B47" s="70" t="s">
        <v>239</v>
      </c>
      <c r="C47" s="69" t="s">
        <v>215</v>
      </c>
      <c r="D47" s="73">
        <v>1.5</v>
      </c>
      <c r="E47" s="80">
        <v>4328</v>
      </c>
      <c r="F47" s="80">
        <v>6492</v>
      </c>
    </row>
    <row r="48" spans="1:6" x14ac:dyDescent="0.25">
      <c r="A48" s="73">
        <v>16</v>
      </c>
      <c r="B48" s="70" t="s">
        <v>219</v>
      </c>
      <c r="C48" s="69" t="s">
        <v>218</v>
      </c>
      <c r="D48" s="73">
        <v>1</v>
      </c>
      <c r="E48" s="73">
        <v>885</v>
      </c>
      <c r="F48" s="73">
        <v>885</v>
      </c>
    </row>
    <row r="49" spans="1:6" x14ac:dyDescent="0.25">
      <c r="A49" s="83"/>
      <c r="B49" s="83"/>
      <c r="C49" s="83"/>
      <c r="D49" s="83"/>
      <c r="E49" s="83"/>
      <c r="F49" s="84">
        <f>SUM(F33:F48)</f>
        <v>35801</v>
      </c>
    </row>
    <row r="51" spans="1:6" ht="36.6" customHeight="1" x14ac:dyDescent="0.25">
      <c r="A51" s="387" t="s">
        <v>286</v>
      </c>
      <c r="B51" s="387"/>
      <c r="C51" s="387"/>
      <c r="D51" s="387"/>
      <c r="E51" s="387"/>
      <c r="F51" s="387"/>
    </row>
    <row r="52" spans="1:6" ht="30" x14ac:dyDescent="0.25">
      <c r="A52" s="68" t="s">
        <v>225</v>
      </c>
      <c r="B52" s="54" t="s">
        <v>189</v>
      </c>
      <c r="C52" s="54" t="s">
        <v>92</v>
      </c>
      <c r="D52" s="68" t="s">
        <v>190</v>
      </c>
      <c r="E52" s="68" t="s">
        <v>191</v>
      </c>
      <c r="F52" s="68" t="s">
        <v>192</v>
      </c>
    </row>
    <row r="53" spans="1:6" ht="30" x14ac:dyDescent="0.25">
      <c r="A53" s="73">
        <v>1</v>
      </c>
      <c r="B53" s="70" t="s">
        <v>287</v>
      </c>
      <c r="C53" s="69" t="s">
        <v>167</v>
      </c>
      <c r="D53" s="73">
        <v>1</v>
      </c>
      <c r="E53" s="80">
        <v>143782</v>
      </c>
      <c r="F53" s="80">
        <v>143782</v>
      </c>
    </row>
    <row r="54" spans="1:6" x14ac:dyDescent="0.25">
      <c r="A54" s="73">
        <v>2</v>
      </c>
      <c r="B54" s="70" t="s">
        <v>227</v>
      </c>
      <c r="C54" s="69" t="s">
        <v>167</v>
      </c>
      <c r="D54" s="73">
        <v>2</v>
      </c>
      <c r="E54" s="80">
        <v>15270</v>
      </c>
      <c r="F54" s="80">
        <v>30540</v>
      </c>
    </row>
    <row r="55" spans="1:6" x14ac:dyDescent="0.25">
      <c r="A55" s="73">
        <v>3</v>
      </c>
      <c r="B55" s="70" t="s">
        <v>242</v>
      </c>
      <c r="C55" s="69" t="s">
        <v>195</v>
      </c>
      <c r="D55" s="73">
        <v>100</v>
      </c>
      <c r="E55" s="73">
        <v>70</v>
      </c>
      <c r="F55" s="80">
        <v>7000</v>
      </c>
    </row>
    <row r="56" spans="1:6" x14ac:dyDescent="0.25">
      <c r="A56" s="73">
        <v>4</v>
      </c>
      <c r="B56" s="70" t="s">
        <v>228</v>
      </c>
      <c r="C56" s="69" t="s">
        <v>195</v>
      </c>
      <c r="D56" s="73">
        <v>44</v>
      </c>
      <c r="E56" s="73">
        <v>70</v>
      </c>
      <c r="F56" s="80">
        <v>3080</v>
      </c>
    </row>
    <row r="57" spans="1:6" x14ac:dyDescent="0.25">
      <c r="A57" s="73">
        <v>5</v>
      </c>
      <c r="B57" s="70" t="s">
        <v>229</v>
      </c>
      <c r="C57" s="69" t="s">
        <v>195</v>
      </c>
      <c r="D57" s="73">
        <v>22</v>
      </c>
      <c r="E57" s="73">
        <v>70</v>
      </c>
      <c r="F57" s="80">
        <v>1540</v>
      </c>
    </row>
    <row r="58" spans="1:6" x14ac:dyDescent="0.25">
      <c r="A58" s="73">
        <v>6</v>
      </c>
      <c r="B58" s="70" t="s">
        <v>243</v>
      </c>
      <c r="C58" s="69" t="s">
        <v>195</v>
      </c>
      <c r="D58" s="73">
        <v>24</v>
      </c>
      <c r="E58" s="73">
        <v>65</v>
      </c>
      <c r="F58" s="80">
        <v>1560</v>
      </c>
    </row>
    <row r="59" spans="1:6" ht="30" x14ac:dyDescent="0.25">
      <c r="A59" s="73">
        <v>7</v>
      </c>
      <c r="B59" s="70" t="s">
        <v>202</v>
      </c>
      <c r="C59" s="69" t="s">
        <v>167</v>
      </c>
      <c r="D59" s="73">
        <v>3</v>
      </c>
      <c r="E59" s="73">
        <v>120</v>
      </c>
      <c r="F59" s="73">
        <v>360</v>
      </c>
    </row>
    <row r="60" spans="1:6" ht="30" x14ac:dyDescent="0.25">
      <c r="A60" s="73">
        <v>8</v>
      </c>
      <c r="B60" s="70" t="s">
        <v>281</v>
      </c>
      <c r="C60" s="69" t="s">
        <v>167</v>
      </c>
      <c r="D60" s="73">
        <v>3</v>
      </c>
      <c r="E60" s="73">
        <v>370</v>
      </c>
      <c r="F60" s="80">
        <v>1110</v>
      </c>
    </row>
    <row r="61" spans="1:6" ht="30" x14ac:dyDescent="0.25">
      <c r="A61" s="73">
        <v>9</v>
      </c>
      <c r="B61" s="70" t="s">
        <v>288</v>
      </c>
      <c r="C61" s="69" t="s">
        <v>167</v>
      </c>
      <c r="D61" s="73">
        <v>1</v>
      </c>
      <c r="E61" s="80">
        <v>17694</v>
      </c>
      <c r="F61" s="80">
        <v>17694</v>
      </c>
    </row>
    <row r="62" spans="1:6" ht="30" x14ac:dyDescent="0.25">
      <c r="A62" s="73">
        <v>10</v>
      </c>
      <c r="B62" s="70" t="s">
        <v>289</v>
      </c>
      <c r="C62" s="69" t="s">
        <v>205</v>
      </c>
      <c r="D62" s="73">
        <v>1</v>
      </c>
      <c r="E62" s="80">
        <v>1531</v>
      </c>
      <c r="F62" s="80">
        <v>1531</v>
      </c>
    </row>
    <row r="63" spans="1:6" x14ac:dyDescent="0.25">
      <c r="A63" s="73">
        <v>11</v>
      </c>
      <c r="B63" s="70" t="s">
        <v>209</v>
      </c>
      <c r="C63" s="69" t="s">
        <v>167</v>
      </c>
      <c r="D63" s="73">
        <v>4</v>
      </c>
      <c r="E63" s="73">
        <v>807</v>
      </c>
      <c r="F63" s="80">
        <v>3228</v>
      </c>
    </row>
    <row r="64" spans="1:6" ht="30" x14ac:dyDescent="0.25">
      <c r="A64" s="73">
        <v>12</v>
      </c>
      <c r="B64" s="70" t="s">
        <v>264</v>
      </c>
      <c r="C64" s="69" t="s">
        <v>195</v>
      </c>
      <c r="D64" s="73">
        <v>25</v>
      </c>
      <c r="E64" s="73">
        <v>72</v>
      </c>
      <c r="F64" s="80">
        <v>1800</v>
      </c>
    </row>
    <row r="65" spans="1:6" x14ac:dyDescent="0.25">
      <c r="A65" s="73">
        <v>13</v>
      </c>
      <c r="B65" s="70" t="s">
        <v>233</v>
      </c>
      <c r="C65" s="69" t="s">
        <v>167</v>
      </c>
      <c r="D65" s="73">
        <v>3</v>
      </c>
      <c r="E65" s="73">
        <v>462</v>
      </c>
      <c r="F65" s="80">
        <v>1386</v>
      </c>
    </row>
    <row r="66" spans="1:6" x14ac:dyDescent="0.25">
      <c r="A66" s="73">
        <v>14</v>
      </c>
      <c r="B66" s="70" t="s">
        <v>246</v>
      </c>
      <c r="C66" s="69" t="s">
        <v>205</v>
      </c>
      <c r="D66" s="73">
        <v>1</v>
      </c>
      <c r="E66" s="80">
        <v>2475</v>
      </c>
      <c r="F66" s="80">
        <v>2475</v>
      </c>
    </row>
    <row r="67" spans="1:6" x14ac:dyDescent="0.25">
      <c r="A67" s="73">
        <v>15</v>
      </c>
      <c r="B67" s="70" t="s">
        <v>247</v>
      </c>
      <c r="C67" s="69" t="s">
        <v>167</v>
      </c>
      <c r="D67" s="73">
        <v>1</v>
      </c>
      <c r="E67" s="80">
        <v>11642</v>
      </c>
      <c r="F67" s="80">
        <v>11642</v>
      </c>
    </row>
    <row r="68" spans="1:6" x14ac:dyDescent="0.25">
      <c r="A68" s="73">
        <v>16</v>
      </c>
      <c r="B68" s="70" t="s">
        <v>234</v>
      </c>
      <c r="C68" s="69" t="s">
        <v>167</v>
      </c>
      <c r="D68" s="73">
        <v>2</v>
      </c>
      <c r="E68" s="73">
        <v>87</v>
      </c>
      <c r="F68" s="73">
        <v>174</v>
      </c>
    </row>
    <row r="69" spans="1:6" x14ac:dyDescent="0.25">
      <c r="A69" s="73">
        <v>17</v>
      </c>
      <c r="B69" s="70" t="s">
        <v>216</v>
      </c>
      <c r="C69" s="69" t="s">
        <v>195</v>
      </c>
      <c r="D69" s="73">
        <v>25</v>
      </c>
      <c r="E69" s="73">
        <v>72</v>
      </c>
      <c r="F69" s="80">
        <v>1800</v>
      </c>
    </row>
    <row r="70" spans="1:6" x14ac:dyDescent="0.25">
      <c r="A70" s="73">
        <v>18</v>
      </c>
      <c r="B70" s="70" t="s">
        <v>212</v>
      </c>
      <c r="C70" s="69" t="s">
        <v>195</v>
      </c>
      <c r="D70" s="73">
        <v>15</v>
      </c>
      <c r="E70" s="73">
        <v>80</v>
      </c>
      <c r="F70" s="80">
        <v>1200</v>
      </c>
    </row>
    <row r="71" spans="1:6" ht="30" x14ac:dyDescent="0.25">
      <c r="A71" s="73">
        <v>19</v>
      </c>
      <c r="B71" s="70" t="s">
        <v>239</v>
      </c>
      <c r="C71" s="69" t="s">
        <v>248</v>
      </c>
      <c r="D71" s="73">
        <v>2</v>
      </c>
      <c r="E71" s="80">
        <v>4328</v>
      </c>
      <c r="F71" s="80">
        <v>8656</v>
      </c>
    </row>
    <row r="72" spans="1:6" ht="30" x14ac:dyDescent="0.25">
      <c r="A72" s="73">
        <v>20</v>
      </c>
      <c r="B72" s="70" t="s">
        <v>249</v>
      </c>
      <c r="C72" s="69" t="s">
        <v>250</v>
      </c>
      <c r="D72" s="73">
        <v>1</v>
      </c>
      <c r="E72" s="73">
        <v>259</v>
      </c>
      <c r="F72" s="73">
        <v>259</v>
      </c>
    </row>
    <row r="73" spans="1:6" x14ac:dyDescent="0.25">
      <c r="A73" s="73">
        <v>21</v>
      </c>
      <c r="B73" s="70" t="s">
        <v>219</v>
      </c>
      <c r="C73" s="69" t="s">
        <v>250</v>
      </c>
      <c r="D73" s="73">
        <v>1</v>
      </c>
      <c r="E73" s="73">
        <v>886</v>
      </c>
      <c r="F73" s="73">
        <v>886</v>
      </c>
    </row>
    <row r="74" spans="1:6" ht="60" x14ac:dyDescent="0.25">
      <c r="A74" s="73">
        <v>22</v>
      </c>
      <c r="B74" s="70" t="s">
        <v>251</v>
      </c>
      <c r="C74" s="69" t="s">
        <v>167</v>
      </c>
      <c r="D74" s="73">
        <v>1</v>
      </c>
      <c r="E74" s="80">
        <v>19199</v>
      </c>
      <c r="F74" s="80">
        <v>19199</v>
      </c>
    </row>
    <row r="75" spans="1:6" x14ac:dyDescent="0.25">
      <c r="A75" s="83"/>
      <c r="B75" s="83"/>
      <c r="C75" s="83"/>
      <c r="D75" s="83"/>
      <c r="E75" s="83"/>
      <c r="F75" s="84">
        <f>SUM(F53:F74)</f>
        <v>260902</v>
      </c>
    </row>
  </sheetData>
  <mergeCells count="2">
    <mergeCell ref="A1:F1"/>
    <mergeCell ref="A51:F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C33F8-85E8-4E73-98E3-3C0CE67BC9BD}">
  <dimension ref="A1:E16"/>
  <sheetViews>
    <sheetView workbookViewId="0">
      <selection activeCell="E13" sqref="E13"/>
    </sheetView>
  </sheetViews>
  <sheetFormatPr defaultColWidth="8.83203125" defaultRowHeight="15" x14ac:dyDescent="0.25"/>
  <cols>
    <col min="1" max="1" width="7" style="52" bestFit="1" customWidth="1"/>
    <col min="2" max="2" width="46.6640625" style="66" bestFit="1" customWidth="1"/>
    <col min="3" max="3" width="7.33203125" style="66" bestFit="1" customWidth="1"/>
    <col min="4" max="4" width="5.33203125" style="66" bestFit="1" customWidth="1"/>
    <col min="5" max="5" width="15.83203125" style="66" bestFit="1" customWidth="1"/>
    <col min="6" max="16384" width="8.83203125" style="66"/>
  </cols>
  <sheetData>
    <row r="1" spans="1:5" ht="48.6" customHeight="1" x14ac:dyDescent="0.25">
      <c r="A1" s="390" t="s">
        <v>305</v>
      </c>
      <c r="B1" s="390"/>
      <c r="C1" s="390"/>
      <c r="D1" s="390"/>
      <c r="E1" s="390"/>
    </row>
    <row r="2" spans="1:5" s="86" customFormat="1" x14ac:dyDescent="0.25">
      <c r="A2" s="82" t="s">
        <v>3</v>
      </c>
      <c r="B2" s="85" t="s">
        <v>156</v>
      </c>
      <c r="C2" s="85" t="s">
        <v>92</v>
      </c>
      <c r="D2" s="85" t="s">
        <v>91</v>
      </c>
      <c r="E2" s="85" t="s">
        <v>103</v>
      </c>
    </row>
    <row r="3" spans="1:5" x14ac:dyDescent="0.25">
      <c r="A3" s="55">
        <v>1</v>
      </c>
      <c r="B3" s="83" t="s">
        <v>292</v>
      </c>
      <c r="C3" s="83" t="s">
        <v>293</v>
      </c>
      <c r="D3" s="83">
        <v>0.06</v>
      </c>
      <c r="E3" s="87">
        <f>'Wadki Material Cost'!F32</f>
        <v>38233</v>
      </c>
    </row>
    <row r="4" spans="1:5" x14ac:dyDescent="0.25">
      <c r="A4" s="55">
        <v>2</v>
      </c>
      <c r="B4" s="83" t="s">
        <v>294</v>
      </c>
      <c r="C4" s="83" t="s">
        <v>295</v>
      </c>
      <c r="D4" s="83">
        <v>1</v>
      </c>
      <c r="E4" s="87">
        <f>'Wadki Material Cost'!F63</f>
        <v>225451</v>
      </c>
    </row>
    <row r="5" spans="1:5" s="90" customFormat="1" x14ac:dyDescent="0.25">
      <c r="A5" s="57" t="s">
        <v>102</v>
      </c>
      <c r="B5" s="88" t="s">
        <v>296</v>
      </c>
      <c r="C5" s="88"/>
      <c r="D5" s="88"/>
      <c r="E5" s="89">
        <f>SUM(E3:E4)</f>
        <v>263684</v>
      </c>
    </row>
    <row r="6" spans="1:5" x14ac:dyDescent="0.25">
      <c r="A6" s="55" t="s">
        <v>104</v>
      </c>
      <c r="B6" s="83" t="s">
        <v>306</v>
      </c>
      <c r="C6" s="91">
        <v>0.15</v>
      </c>
      <c r="D6" s="83"/>
      <c r="E6" s="87">
        <f>E5*15%</f>
        <v>39552.6</v>
      </c>
    </row>
    <row r="7" spans="1:5" s="90" customFormat="1" x14ac:dyDescent="0.25">
      <c r="A7" s="57" t="s">
        <v>107</v>
      </c>
      <c r="B7" s="88" t="s">
        <v>297</v>
      </c>
      <c r="C7" s="88"/>
      <c r="D7" s="88"/>
      <c r="E7" s="89">
        <f>E5+E6</f>
        <v>303236.59999999998</v>
      </c>
    </row>
    <row r="8" spans="1:5" x14ac:dyDescent="0.25">
      <c r="A8" s="55" t="s">
        <v>298</v>
      </c>
      <c r="B8" s="83" t="s">
        <v>307</v>
      </c>
      <c r="C8" s="83"/>
      <c r="D8" s="83"/>
      <c r="E8" s="87">
        <v>0</v>
      </c>
    </row>
    <row r="9" spans="1:5" x14ac:dyDescent="0.25">
      <c r="A9" s="55" t="s">
        <v>299</v>
      </c>
      <c r="B9" s="83" t="s">
        <v>308</v>
      </c>
      <c r="C9" s="83"/>
      <c r="D9" s="83"/>
      <c r="E9" s="87">
        <v>0</v>
      </c>
    </row>
    <row r="10" spans="1:5" s="90" customFormat="1" x14ac:dyDescent="0.25">
      <c r="A10" s="57" t="s">
        <v>110</v>
      </c>
      <c r="B10" s="88" t="s">
        <v>300</v>
      </c>
      <c r="C10" s="88"/>
      <c r="D10" s="88"/>
      <c r="E10" s="89">
        <f>E7+E8+E9</f>
        <v>303236.59999999998</v>
      </c>
    </row>
    <row r="11" spans="1:5" x14ac:dyDescent="0.25">
      <c r="A11" s="55" t="s">
        <v>113</v>
      </c>
      <c r="B11" s="83" t="s">
        <v>309</v>
      </c>
      <c r="C11" s="91">
        <v>0.18</v>
      </c>
      <c r="D11" s="83"/>
      <c r="E11" s="87">
        <f>E10*18%</f>
        <v>54582.587999999996</v>
      </c>
    </row>
    <row r="12" spans="1:5" s="90" customFormat="1" x14ac:dyDescent="0.25">
      <c r="A12" s="57" t="s">
        <v>115</v>
      </c>
      <c r="B12" s="88" t="s">
        <v>310</v>
      </c>
      <c r="C12" s="88"/>
      <c r="D12" s="88"/>
      <c r="E12" s="89">
        <f>E10+E11</f>
        <v>357819.18799999997</v>
      </c>
    </row>
    <row r="13" spans="1:5" x14ac:dyDescent="0.25">
      <c r="A13" s="55" t="s">
        <v>301</v>
      </c>
      <c r="B13" s="83" t="s">
        <v>311</v>
      </c>
      <c r="C13" s="92">
        <v>1.2999999999999999E-2</v>
      </c>
      <c r="D13" s="83"/>
      <c r="E13" s="87">
        <f>E12*1.3%</f>
        <v>4651.6494439999997</v>
      </c>
    </row>
    <row r="14" spans="1:5" x14ac:dyDescent="0.25">
      <c r="A14" s="55" t="s">
        <v>302</v>
      </c>
      <c r="B14" s="83" t="s">
        <v>303</v>
      </c>
      <c r="C14" s="91">
        <v>0.18</v>
      </c>
      <c r="D14" s="83"/>
      <c r="E14" s="87">
        <f>E13*18%</f>
        <v>837.29689991999987</v>
      </c>
    </row>
    <row r="15" spans="1:5" s="90" customFormat="1" x14ac:dyDescent="0.25">
      <c r="A15" s="57" t="s">
        <v>118</v>
      </c>
      <c r="B15" s="88" t="s">
        <v>312</v>
      </c>
      <c r="C15" s="88"/>
      <c r="D15" s="88"/>
      <c r="E15" s="89">
        <f>E13+E14</f>
        <v>5488.9463439199999</v>
      </c>
    </row>
    <row r="16" spans="1:5" s="90" customFormat="1" x14ac:dyDescent="0.25">
      <c r="A16" s="57" t="s">
        <v>121</v>
      </c>
      <c r="B16" s="88" t="s">
        <v>304</v>
      </c>
      <c r="C16" s="88"/>
      <c r="D16" s="88"/>
      <c r="E16" s="89">
        <f>E12+E15</f>
        <v>363308.13434391998</v>
      </c>
    </row>
  </sheetData>
  <mergeCells count="1">
    <mergeCell ref="A1:E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ADBD7-7473-4E65-B7B8-7A5ED7F2B9F5}">
  <dimension ref="A1:F63"/>
  <sheetViews>
    <sheetView workbookViewId="0">
      <selection activeCell="K9" sqref="K9"/>
    </sheetView>
  </sheetViews>
  <sheetFormatPr defaultColWidth="8.83203125" defaultRowHeight="15" x14ac:dyDescent="0.25"/>
  <cols>
    <col min="1" max="1" width="8.83203125" style="66"/>
    <col min="2" max="2" width="30" style="66" customWidth="1"/>
    <col min="3" max="4" width="8.83203125" style="66"/>
    <col min="5" max="6" width="11.33203125" style="66" bestFit="1" customWidth="1"/>
    <col min="7" max="16384" width="8.83203125" style="66"/>
  </cols>
  <sheetData>
    <row r="1" spans="1:6" x14ac:dyDescent="0.25">
      <c r="A1" s="66" t="s">
        <v>292</v>
      </c>
    </row>
    <row r="2" spans="1:6" x14ac:dyDescent="0.25">
      <c r="A2" s="68" t="s">
        <v>225</v>
      </c>
      <c r="B2" s="54" t="s">
        <v>189</v>
      </c>
      <c r="C2" s="54" t="s">
        <v>92</v>
      </c>
      <c r="D2" s="68" t="s">
        <v>313</v>
      </c>
      <c r="E2" s="68" t="s">
        <v>314</v>
      </c>
      <c r="F2" s="68" t="s">
        <v>315</v>
      </c>
    </row>
    <row r="3" spans="1:6" x14ac:dyDescent="0.25">
      <c r="A3" s="73">
        <v>1</v>
      </c>
      <c r="B3" s="70" t="s">
        <v>316</v>
      </c>
      <c r="C3" s="69" t="s">
        <v>167</v>
      </c>
      <c r="D3" s="73">
        <v>0</v>
      </c>
      <c r="E3" s="80">
        <v>2178</v>
      </c>
      <c r="F3" s="73">
        <v>0</v>
      </c>
    </row>
    <row r="4" spans="1:6" x14ac:dyDescent="0.25">
      <c r="A4" s="73">
        <v>2</v>
      </c>
      <c r="B4" s="70" t="s">
        <v>317</v>
      </c>
      <c r="C4" s="69" t="s">
        <v>167</v>
      </c>
      <c r="D4" s="73">
        <v>0</v>
      </c>
      <c r="E4" s="80">
        <v>2983</v>
      </c>
      <c r="F4" s="73">
        <v>0</v>
      </c>
    </row>
    <row r="5" spans="1:6" x14ac:dyDescent="0.25">
      <c r="A5" s="73">
        <v>3</v>
      </c>
      <c r="B5" s="70" t="s">
        <v>318</v>
      </c>
      <c r="C5" s="69" t="s">
        <v>167</v>
      </c>
      <c r="D5" s="73">
        <v>1</v>
      </c>
      <c r="E5" s="80">
        <v>12493</v>
      </c>
      <c r="F5" s="80">
        <v>12493</v>
      </c>
    </row>
    <row r="6" spans="1:6" x14ac:dyDescent="0.25">
      <c r="A6" s="73">
        <v>4</v>
      </c>
      <c r="B6" s="70" t="s">
        <v>319</v>
      </c>
      <c r="C6" s="69" t="s">
        <v>167</v>
      </c>
      <c r="D6" s="73">
        <v>0</v>
      </c>
      <c r="E6" s="80">
        <v>13882</v>
      </c>
      <c r="F6" s="73">
        <v>0</v>
      </c>
    </row>
    <row r="7" spans="1:6" ht="30" x14ac:dyDescent="0.25">
      <c r="A7" s="73">
        <v>5</v>
      </c>
      <c r="B7" s="70" t="s">
        <v>261</v>
      </c>
      <c r="C7" s="69" t="s">
        <v>195</v>
      </c>
      <c r="D7" s="73">
        <v>25</v>
      </c>
      <c r="E7" s="73">
        <v>70</v>
      </c>
      <c r="F7" s="80">
        <v>1750</v>
      </c>
    </row>
    <row r="8" spans="1:6" x14ac:dyDescent="0.25">
      <c r="A8" s="73">
        <v>6</v>
      </c>
      <c r="B8" s="70" t="s">
        <v>228</v>
      </c>
      <c r="C8" s="69" t="s">
        <v>195</v>
      </c>
      <c r="D8" s="73">
        <v>21</v>
      </c>
      <c r="E8" s="73">
        <v>70</v>
      </c>
      <c r="F8" s="80">
        <v>1470</v>
      </c>
    </row>
    <row r="9" spans="1:6" x14ac:dyDescent="0.25">
      <c r="A9" s="73">
        <v>7</v>
      </c>
      <c r="B9" s="70" t="s">
        <v>229</v>
      </c>
      <c r="C9" s="69" t="s">
        <v>195</v>
      </c>
      <c r="D9" s="73">
        <v>11</v>
      </c>
      <c r="E9" s="73">
        <v>70</v>
      </c>
      <c r="F9" s="73">
        <v>770</v>
      </c>
    </row>
    <row r="10" spans="1:6" ht="30" x14ac:dyDescent="0.25">
      <c r="A10" s="73">
        <v>8</v>
      </c>
      <c r="B10" s="70" t="s">
        <v>262</v>
      </c>
      <c r="C10" s="69" t="s">
        <v>167</v>
      </c>
      <c r="D10" s="73">
        <v>1</v>
      </c>
      <c r="E10" s="73">
        <v>863</v>
      </c>
      <c r="F10" s="73">
        <v>863</v>
      </c>
    </row>
    <row r="11" spans="1:6" ht="30" x14ac:dyDescent="0.25">
      <c r="A11" s="73">
        <v>9</v>
      </c>
      <c r="B11" s="70" t="s">
        <v>263</v>
      </c>
      <c r="C11" s="69" t="s">
        <v>167</v>
      </c>
      <c r="D11" s="73">
        <v>1</v>
      </c>
      <c r="E11" s="73">
        <v>123</v>
      </c>
      <c r="F11" s="73">
        <v>123</v>
      </c>
    </row>
    <row r="12" spans="1:6" x14ac:dyDescent="0.25">
      <c r="A12" s="73">
        <v>10</v>
      </c>
      <c r="B12" s="70" t="s">
        <v>200</v>
      </c>
      <c r="C12" s="69" t="s">
        <v>195</v>
      </c>
      <c r="D12" s="73">
        <v>10</v>
      </c>
      <c r="E12" s="73">
        <v>65</v>
      </c>
      <c r="F12" s="73">
        <v>650</v>
      </c>
    </row>
    <row r="13" spans="1:6" ht="30" x14ac:dyDescent="0.25">
      <c r="A13" s="73">
        <v>11</v>
      </c>
      <c r="B13" s="70" t="s">
        <v>202</v>
      </c>
      <c r="C13" s="69" t="s">
        <v>167</v>
      </c>
      <c r="D13" s="73">
        <v>9</v>
      </c>
      <c r="E13" s="73">
        <v>120</v>
      </c>
      <c r="F13" s="80">
        <v>1080</v>
      </c>
    </row>
    <row r="14" spans="1:6" x14ac:dyDescent="0.25">
      <c r="A14" s="73">
        <v>12</v>
      </c>
      <c r="B14" s="70" t="s">
        <v>320</v>
      </c>
      <c r="C14" s="69" t="s">
        <v>167</v>
      </c>
      <c r="D14" s="73">
        <v>3</v>
      </c>
      <c r="E14" s="73">
        <v>326</v>
      </c>
      <c r="F14" s="73">
        <v>978</v>
      </c>
    </row>
    <row r="15" spans="1:6" ht="30" x14ac:dyDescent="0.25">
      <c r="A15" s="73">
        <v>13</v>
      </c>
      <c r="B15" s="70" t="s">
        <v>321</v>
      </c>
      <c r="C15" s="69" t="s">
        <v>205</v>
      </c>
      <c r="D15" s="73">
        <v>3</v>
      </c>
      <c r="E15" s="73">
        <v>175</v>
      </c>
      <c r="F15" s="73">
        <v>525</v>
      </c>
    </row>
    <row r="16" spans="1:6" x14ac:dyDescent="0.25">
      <c r="A16" s="73">
        <v>14</v>
      </c>
      <c r="B16" s="70" t="s">
        <v>206</v>
      </c>
      <c r="C16" s="69" t="s">
        <v>207</v>
      </c>
      <c r="D16" s="73">
        <v>189</v>
      </c>
      <c r="E16" s="73">
        <v>36</v>
      </c>
      <c r="F16" s="80">
        <v>6804</v>
      </c>
    </row>
    <row r="17" spans="1:6" x14ac:dyDescent="0.25">
      <c r="A17" s="73">
        <v>15</v>
      </c>
      <c r="B17" s="70" t="s">
        <v>208</v>
      </c>
      <c r="C17" s="69" t="s">
        <v>167</v>
      </c>
      <c r="D17" s="73">
        <v>1</v>
      </c>
      <c r="E17" s="73">
        <v>145</v>
      </c>
      <c r="F17" s="73">
        <v>145</v>
      </c>
    </row>
    <row r="18" spans="1:6" x14ac:dyDescent="0.25">
      <c r="A18" s="73">
        <v>16</v>
      </c>
      <c r="B18" s="70" t="s">
        <v>209</v>
      </c>
      <c r="C18" s="69" t="s">
        <v>205</v>
      </c>
      <c r="D18" s="73">
        <v>1</v>
      </c>
      <c r="E18" s="73">
        <v>807</v>
      </c>
      <c r="F18" s="73">
        <v>807</v>
      </c>
    </row>
    <row r="19" spans="1:6" x14ac:dyDescent="0.25">
      <c r="A19" s="73">
        <v>17</v>
      </c>
      <c r="B19" s="70" t="s">
        <v>322</v>
      </c>
      <c r="C19" s="69" t="s">
        <v>195</v>
      </c>
      <c r="D19" s="73">
        <v>10</v>
      </c>
      <c r="E19" s="73">
        <v>72</v>
      </c>
      <c r="F19" s="73">
        <v>720</v>
      </c>
    </row>
    <row r="20" spans="1:6" x14ac:dyDescent="0.25">
      <c r="A20" s="73">
        <v>18</v>
      </c>
      <c r="B20" s="70" t="s">
        <v>211</v>
      </c>
      <c r="C20" s="69" t="s">
        <v>205</v>
      </c>
      <c r="D20" s="73">
        <v>1</v>
      </c>
      <c r="E20" s="73">
        <v>462</v>
      </c>
      <c r="F20" s="73">
        <v>462</v>
      </c>
    </row>
    <row r="21" spans="1:6" x14ac:dyDescent="0.25">
      <c r="A21" s="73">
        <v>19</v>
      </c>
      <c r="B21" s="70" t="s">
        <v>283</v>
      </c>
      <c r="C21" s="69" t="s">
        <v>195</v>
      </c>
      <c r="D21" s="73">
        <v>4</v>
      </c>
      <c r="E21" s="73">
        <v>80</v>
      </c>
      <c r="F21" s="73">
        <v>320</v>
      </c>
    </row>
    <row r="22" spans="1:6" x14ac:dyDescent="0.25">
      <c r="A22" s="73">
        <v>20</v>
      </c>
      <c r="B22" s="70" t="s">
        <v>323</v>
      </c>
      <c r="C22" s="69" t="s">
        <v>167</v>
      </c>
      <c r="D22" s="73">
        <v>2</v>
      </c>
      <c r="E22" s="73">
        <v>87</v>
      </c>
      <c r="F22" s="73">
        <v>174</v>
      </c>
    </row>
    <row r="23" spans="1:6" x14ac:dyDescent="0.25">
      <c r="A23" s="73">
        <v>21</v>
      </c>
      <c r="B23" s="70" t="s">
        <v>239</v>
      </c>
      <c r="C23" s="69" t="s">
        <v>215</v>
      </c>
      <c r="D23" s="73">
        <v>1</v>
      </c>
      <c r="E23" s="80">
        <v>4328</v>
      </c>
      <c r="F23" s="80">
        <v>4328</v>
      </c>
    </row>
    <row r="24" spans="1:6" x14ac:dyDescent="0.25">
      <c r="A24" s="73">
        <v>22</v>
      </c>
      <c r="B24" s="70" t="s">
        <v>216</v>
      </c>
      <c r="C24" s="69" t="s">
        <v>195</v>
      </c>
      <c r="D24" s="73">
        <v>21.5</v>
      </c>
      <c r="E24" s="73">
        <v>72</v>
      </c>
      <c r="F24" s="80">
        <v>1548</v>
      </c>
    </row>
    <row r="25" spans="1:6" x14ac:dyDescent="0.25">
      <c r="A25" s="73">
        <v>23</v>
      </c>
      <c r="B25" s="70" t="s">
        <v>235</v>
      </c>
      <c r="C25" s="69" t="s">
        <v>236</v>
      </c>
      <c r="D25" s="73">
        <v>0</v>
      </c>
      <c r="E25" s="73">
        <v>150</v>
      </c>
      <c r="F25" s="73">
        <v>0</v>
      </c>
    </row>
    <row r="26" spans="1:6" x14ac:dyDescent="0.25">
      <c r="A26" s="73">
        <v>24</v>
      </c>
      <c r="B26" s="70" t="s">
        <v>237</v>
      </c>
      <c r="C26" s="69" t="s">
        <v>236</v>
      </c>
      <c r="D26" s="73">
        <v>1</v>
      </c>
      <c r="E26" s="73">
        <v>124</v>
      </c>
      <c r="F26" s="73">
        <v>124</v>
      </c>
    </row>
    <row r="27" spans="1:6" x14ac:dyDescent="0.25">
      <c r="A27" s="73">
        <v>25</v>
      </c>
      <c r="B27" s="70" t="s">
        <v>238</v>
      </c>
      <c r="C27" s="69" t="s">
        <v>236</v>
      </c>
      <c r="D27" s="73">
        <v>1</v>
      </c>
      <c r="E27" s="73">
        <v>260</v>
      </c>
      <c r="F27" s="73">
        <v>260</v>
      </c>
    </row>
    <row r="28" spans="1:6" x14ac:dyDescent="0.25">
      <c r="A28" s="73">
        <v>26</v>
      </c>
      <c r="B28" s="70" t="s">
        <v>201</v>
      </c>
      <c r="C28" s="69" t="s">
        <v>195</v>
      </c>
      <c r="D28" s="73">
        <v>5</v>
      </c>
      <c r="E28" s="73">
        <v>112</v>
      </c>
      <c r="F28" s="73">
        <v>560</v>
      </c>
    </row>
    <row r="29" spans="1:6" x14ac:dyDescent="0.25">
      <c r="A29" s="73">
        <v>27</v>
      </c>
      <c r="B29" s="70" t="s">
        <v>219</v>
      </c>
      <c r="C29" s="69" t="s">
        <v>218</v>
      </c>
      <c r="D29" s="73">
        <v>1</v>
      </c>
      <c r="E29" s="73">
        <v>886</v>
      </c>
      <c r="F29" s="73">
        <v>886</v>
      </c>
    </row>
    <row r="30" spans="1:6" ht="45" x14ac:dyDescent="0.25">
      <c r="A30" s="73">
        <v>28</v>
      </c>
      <c r="B30" s="70" t="s">
        <v>324</v>
      </c>
      <c r="C30" s="69" t="s">
        <v>207</v>
      </c>
      <c r="D30" s="73">
        <v>0</v>
      </c>
      <c r="E30" s="73">
        <v>891</v>
      </c>
      <c r="F30" s="73">
        <v>0</v>
      </c>
    </row>
    <row r="31" spans="1:6" x14ac:dyDescent="0.25">
      <c r="A31" s="73">
        <v>29</v>
      </c>
      <c r="B31" s="70" t="s">
        <v>325</v>
      </c>
      <c r="C31" s="69" t="s">
        <v>167</v>
      </c>
      <c r="D31" s="73">
        <v>3</v>
      </c>
      <c r="E31" s="73">
        <v>131</v>
      </c>
      <c r="F31" s="73">
        <v>393</v>
      </c>
    </row>
    <row r="32" spans="1:6" x14ac:dyDescent="0.25">
      <c r="A32" s="93"/>
      <c r="B32" s="77" t="s">
        <v>103</v>
      </c>
      <c r="C32" s="76"/>
      <c r="D32" s="93"/>
      <c r="E32" s="93"/>
      <c r="F32" s="94">
        <f>SUM(F3:F31)</f>
        <v>38233</v>
      </c>
    </row>
    <row r="33" spans="1:6" x14ac:dyDescent="0.25">
      <c r="A33" s="93"/>
      <c r="B33" s="77"/>
      <c r="C33" s="76"/>
      <c r="D33" s="93"/>
      <c r="E33" s="93"/>
      <c r="F33" s="94"/>
    </row>
    <row r="34" spans="1:6" x14ac:dyDescent="0.25">
      <c r="A34" s="66" t="s">
        <v>294</v>
      </c>
    </row>
    <row r="35" spans="1:6" x14ac:dyDescent="0.25">
      <c r="A35" s="54" t="s">
        <v>225</v>
      </c>
      <c r="B35" s="54" t="s">
        <v>189</v>
      </c>
      <c r="C35" s="54" t="s">
        <v>92</v>
      </c>
      <c r="D35" s="54" t="s">
        <v>313</v>
      </c>
      <c r="E35" s="54" t="s">
        <v>314</v>
      </c>
      <c r="F35" s="54" t="s">
        <v>315</v>
      </c>
    </row>
    <row r="36" spans="1:6" x14ac:dyDescent="0.25">
      <c r="A36" s="69">
        <v>1</v>
      </c>
      <c r="B36" s="69" t="s">
        <v>319</v>
      </c>
      <c r="C36" s="69" t="s">
        <v>295</v>
      </c>
      <c r="D36" s="69">
        <v>2</v>
      </c>
      <c r="E36" s="95">
        <v>13882</v>
      </c>
      <c r="F36" s="95">
        <v>27764</v>
      </c>
    </row>
    <row r="37" spans="1:6" ht="30" x14ac:dyDescent="0.25">
      <c r="A37" s="69">
        <v>2</v>
      </c>
      <c r="B37" s="69" t="s">
        <v>326</v>
      </c>
      <c r="C37" s="69" t="s">
        <v>295</v>
      </c>
      <c r="D37" s="69">
        <v>1</v>
      </c>
      <c r="E37" s="95">
        <v>6322</v>
      </c>
      <c r="F37" s="95">
        <v>6322</v>
      </c>
    </row>
    <row r="38" spans="1:6" x14ac:dyDescent="0.25">
      <c r="A38" s="69">
        <v>3</v>
      </c>
      <c r="B38" s="69" t="s">
        <v>242</v>
      </c>
      <c r="C38" s="69" t="s">
        <v>195</v>
      </c>
      <c r="D38" s="69">
        <v>100</v>
      </c>
      <c r="E38" s="69">
        <v>70</v>
      </c>
      <c r="F38" s="95">
        <v>7000</v>
      </c>
    </row>
    <row r="39" spans="1:6" x14ac:dyDescent="0.25">
      <c r="A39" s="69">
        <v>4</v>
      </c>
      <c r="B39" s="69" t="s">
        <v>228</v>
      </c>
      <c r="C39" s="69" t="s">
        <v>195</v>
      </c>
      <c r="D39" s="69">
        <v>44</v>
      </c>
      <c r="E39" s="69">
        <v>70</v>
      </c>
      <c r="F39" s="95">
        <v>3080</v>
      </c>
    </row>
    <row r="40" spans="1:6" x14ac:dyDescent="0.25">
      <c r="A40" s="69">
        <v>5</v>
      </c>
      <c r="B40" s="69" t="s">
        <v>229</v>
      </c>
      <c r="C40" s="69" t="s">
        <v>195</v>
      </c>
      <c r="D40" s="69">
        <v>42</v>
      </c>
      <c r="E40" s="69">
        <v>70</v>
      </c>
      <c r="F40" s="95">
        <v>2940</v>
      </c>
    </row>
    <row r="41" spans="1:6" x14ac:dyDescent="0.25">
      <c r="A41" s="69">
        <v>6</v>
      </c>
      <c r="B41" s="69" t="s">
        <v>243</v>
      </c>
      <c r="C41" s="69" t="s">
        <v>195</v>
      </c>
      <c r="D41" s="69">
        <v>24</v>
      </c>
      <c r="E41" s="69">
        <v>65</v>
      </c>
      <c r="F41" s="95">
        <v>1560</v>
      </c>
    </row>
    <row r="42" spans="1:6" ht="30" x14ac:dyDescent="0.25">
      <c r="A42" s="69">
        <v>7</v>
      </c>
      <c r="B42" s="69" t="s">
        <v>202</v>
      </c>
      <c r="C42" s="69" t="s">
        <v>167</v>
      </c>
      <c r="D42" s="69">
        <v>3</v>
      </c>
      <c r="E42" s="69">
        <v>120</v>
      </c>
      <c r="F42" s="69">
        <v>360</v>
      </c>
    </row>
    <row r="43" spans="1:6" ht="30" x14ac:dyDescent="0.25">
      <c r="A43" s="69">
        <v>8</v>
      </c>
      <c r="B43" s="69" t="s">
        <v>327</v>
      </c>
      <c r="C43" s="69" t="s">
        <v>167</v>
      </c>
      <c r="D43" s="69">
        <v>3</v>
      </c>
      <c r="E43" s="69">
        <v>175</v>
      </c>
      <c r="F43" s="69">
        <v>525</v>
      </c>
    </row>
    <row r="44" spans="1:6" x14ac:dyDescent="0.25">
      <c r="A44" s="69">
        <v>9</v>
      </c>
      <c r="B44" s="69" t="s">
        <v>320</v>
      </c>
      <c r="C44" s="69" t="s">
        <v>167</v>
      </c>
      <c r="D44" s="69">
        <v>3</v>
      </c>
      <c r="E44" s="69">
        <v>326</v>
      </c>
      <c r="F44" s="69">
        <v>978</v>
      </c>
    </row>
    <row r="45" spans="1:6" ht="60" x14ac:dyDescent="0.25">
      <c r="A45" s="69">
        <v>10</v>
      </c>
      <c r="B45" s="69" t="s">
        <v>328</v>
      </c>
      <c r="C45" s="69" t="s">
        <v>167</v>
      </c>
      <c r="D45" s="69">
        <v>1</v>
      </c>
      <c r="E45" s="95">
        <v>109925</v>
      </c>
      <c r="F45" s="95">
        <v>109925</v>
      </c>
    </row>
    <row r="46" spans="1:6" ht="30" x14ac:dyDescent="0.25">
      <c r="A46" s="69">
        <v>11</v>
      </c>
      <c r="B46" s="69" t="s">
        <v>329</v>
      </c>
      <c r="C46" s="69" t="s">
        <v>167</v>
      </c>
      <c r="D46" s="69">
        <v>1</v>
      </c>
      <c r="E46" s="95">
        <v>14904</v>
      </c>
      <c r="F46" s="95">
        <v>14904</v>
      </c>
    </row>
    <row r="47" spans="1:6" ht="30" x14ac:dyDescent="0.25">
      <c r="A47" s="69">
        <v>12</v>
      </c>
      <c r="B47" s="69" t="s">
        <v>245</v>
      </c>
      <c r="C47" s="69" t="s">
        <v>205</v>
      </c>
      <c r="D47" s="69">
        <v>1</v>
      </c>
      <c r="E47" s="95">
        <v>1531</v>
      </c>
      <c r="F47" s="95">
        <v>1531</v>
      </c>
    </row>
    <row r="48" spans="1:6" x14ac:dyDescent="0.25">
      <c r="A48" s="69">
        <v>13</v>
      </c>
      <c r="B48" s="69" t="s">
        <v>209</v>
      </c>
      <c r="C48" s="69" t="s">
        <v>167</v>
      </c>
      <c r="D48" s="69">
        <v>2</v>
      </c>
      <c r="E48" s="69">
        <v>807</v>
      </c>
      <c r="F48" s="95">
        <v>1614</v>
      </c>
    </row>
    <row r="49" spans="1:6" ht="30" x14ac:dyDescent="0.25">
      <c r="A49" s="69">
        <v>14</v>
      </c>
      <c r="B49" s="69" t="s">
        <v>264</v>
      </c>
      <c r="C49" s="69" t="s">
        <v>195</v>
      </c>
      <c r="D49" s="69">
        <v>20</v>
      </c>
      <c r="E49" s="69">
        <v>72</v>
      </c>
      <c r="F49" s="95">
        <v>1440</v>
      </c>
    </row>
    <row r="50" spans="1:6" x14ac:dyDescent="0.25">
      <c r="A50" s="69">
        <v>15</v>
      </c>
      <c r="B50" s="69" t="s">
        <v>211</v>
      </c>
      <c r="C50" s="69" t="s">
        <v>167</v>
      </c>
      <c r="D50" s="69">
        <v>3</v>
      </c>
      <c r="E50" s="69">
        <v>462</v>
      </c>
      <c r="F50" s="95">
        <v>1386</v>
      </c>
    </row>
    <row r="51" spans="1:6" x14ac:dyDescent="0.25">
      <c r="A51" s="69">
        <v>16</v>
      </c>
      <c r="B51" s="69" t="s">
        <v>246</v>
      </c>
      <c r="C51" s="69" t="s">
        <v>205</v>
      </c>
      <c r="D51" s="69">
        <v>1</v>
      </c>
      <c r="E51" s="95">
        <v>2475</v>
      </c>
      <c r="F51" s="95">
        <v>2475</v>
      </c>
    </row>
    <row r="52" spans="1:6" x14ac:dyDescent="0.25">
      <c r="A52" s="69">
        <v>17</v>
      </c>
      <c r="B52" s="69" t="s">
        <v>330</v>
      </c>
      <c r="C52" s="69" t="s">
        <v>167</v>
      </c>
      <c r="D52" s="69">
        <v>4</v>
      </c>
      <c r="E52" s="69">
        <v>15</v>
      </c>
      <c r="F52" s="69">
        <v>60</v>
      </c>
    </row>
    <row r="53" spans="1:6" ht="30" x14ac:dyDescent="0.25">
      <c r="A53" s="69">
        <v>18</v>
      </c>
      <c r="B53" s="69" t="s">
        <v>331</v>
      </c>
      <c r="C53" s="69" t="s">
        <v>167</v>
      </c>
      <c r="D53" s="69">
        <v>1</v>
      </c>
      <c r="E53" s="69">
        <v>41</v>
      </c>
      <c r="F53" s="69">
        <v>41</v>
      </c>
    </row>
    <row r="54" spans="1:6" x14ac:dyDescent="0.25">
      <c r="A54" s="69">
        <v>19</v>
      </c>
      <c r="B54" s="69" t="s">
        <v>332</v>
      </c>
      <c r="C54" s="69" t="s">
        <v>333</v>
      </c>
      <c r="D54" s="69">
        <v>5</v>
      </c>
      <c r="E54" s="69">
        <v>50</v>
      </c>
      <c r="F54" s="69">
        <v>250</v>
      </c>
    </row>
    <row r="55" spans="1:6" x14ac:dyDescent="0.25">
      <c r="A55" s="69">
        <v>20</v>
      </c>
      <c r="B55" s="69" t="s">
        <v>334</v>
      </c>
      <c r="C55" s="69" t="s">
        <v>167</v>
      </c>
      <c r="D55" s="69">
        <v>1</v>
      </c>
      <c r="E55" s="95">
        <v>11642</v>
      </c>
      <c r="F55" s="95">
        <v>11642</v>
      </c>
    </row>
    <row r="56" spans="1:6" x14ac:dyDescent="0.25">
      <c r="A56" s="69">
        <v>21</v>
      </c>
      <c r="B56" s="69" t="s">
        <v>234</v>
      </c>
      <c r="C56" s="69" t="s">
        <v>167</v>
      </c>
      <c r="D56" s="69">
        <v>2</v>
      </c>
      <c r="E56" s="69">
        <v>87</v>
      </c>
      <c r="F56" s="69">
        <v>174</v>
      </c>
    </row>
    <row r="57" spans="1:6" x14ac:dyDescent="0.25">
      <c r="A57" s="69">
        <v>22</v>
      </c>
      <c r="B57" s="69" t="s">
        <v>216</v>
      </c>
      <c r="C57" s="69" t="s">
        <v>195</v>
      </c>
      <c r="D57" s="69">
        <v>25</v>
      </c>
      <c r="E57" s="69">
        <v>72</v>
      </c>
      <c r="F57" s="95">
        <v>1800</v>
      </c>
    </row>
    <row r="58" spans="1:6" x14ac:dyDescent="0.25">
      <c r="A58" s="69">
        <v>23</v>
      </c>
      <c r="B58" s="69" t="s">
        <v>283</v>
      </c>
      <c r="C58" s="69" t="s">
        <v>195</v>
      </c>
      <c r="D58" s="69">
        <v>15</v>
      </c>
      <c r="E58" s="69">
        <v>80</v>
      </c>
      <c r="F58" s="95">
        <v>1200</v>
      </c>
    </row>
    <row r="59" spans="1:6" x14ac:dyDescent="0.25">
      <c r="A59" s="69">
        <v>24</v>
      </c>
      <c r="B59" s="69" t="s">
        <v>239</v>
      </c>
      <c r="C59" s="69" t="s">
        <v>335</v>
      </c>
      <c r="D59" s="69">
        <v>2</v>
      </c>
      <c r="E59" s="95">
        <v>4328</v>
      </c>
      <c r="F59" s="95">
        <v>8656</v>
      </c>
    </row>
    <row r="60" spans="1:6" ht="45" x14ac:dyDescent="0.25">
      <c r="A60" s="69">
        <v>25</v>
      </c>
      <c r="B60" s="69" t="s">
        <v>249</v>
      </c>
      <c r="C60" s="69" t="s">
        <v>250</v>
      </c>
      <c r="D60" s="69">
        <v>1</v>
      </c>
      <c r="E60" s="69">
        <v>259</v>
      </c>
      <c r="F60" s="69">
        <v>259</v>
      </c>
    </row>
    <row r="61" spans="1:6" x14ac:dyDescent="0.25">
      <c r="A61" s="69">
        <v>26</v>
      </c>
      <c r="B61" s="69" t="s">
        <v>219</v>
      </c>
      <c r="C61" s="69" t="s">
        <v>250</v>
      </c>
      <c r="D61" s="69">
        <v>1</v>
      </c>
      <c r="E61" s="69">
        <v>886</v>
      </c>
      <c r="F61" s="69">
        <v>886</v>
      </c>
    </row>
    <row r="62" spans="1:6" ht="60" x14ac:dyDescent="0.25">
      <c r="A62" s="69">
        <v>27</v>
      </c>
      <c r="B62" s="69" t="s">
        <v>336</v>
      </c>
      <c r="C62" s="69" t="s">
        <v>167</v>
      </c>
      <c r="D62" s="69">
        <v>1</v>
      </c>
      <c r="E62" s="95">
        <v>16679</v>
      </c>
      <c r="F62" s="95">
        <v>16679</v>
      </c>
    </row>
    <row r="63" spans="1:6" x14ac:dyDescent="0.25">
      <c r="A63" s="69"/>
      <c r="B63" s="54" t="s">
        <v>103</v>
      </c>
      <c r="C63" s="69"/>
      <c r="D63" s="69"/>
      <c r="E63" s="69"/>
      <c r="F63" s="96">
        <f>SUM(F36:F62)</f>
        <v>225451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4A1E-F88E-4F1E-B488-3B383D33C3EC}">
  <dimension ref="A1:E15"/>
  <sheetViews>
    <sheetView workbookViewId="0">
      <selection activeCell="B3" sqref="B3"/>
    </sheetView>
  </sheetViews>
  <sheetFormatPr defaultColWidth="8.83203125" defaultRowHeight="15" x14ac:dyDescent="0.25"/>
  <cols>
    <col min="1" max="1" width="5.83203125" style="86" bestFit="1" customWidth="1"/>
    <col min="2" max="2" width="37.83203125" style="66" bestFit="1" customWidth="1"/>
    <col min="3" max="3" width="4.6640625" style="66" bestFit="1" customWidth="1"/>
    <col min="4" max="4" width="5.33203125" style="66" bestFit="1" customWidth="1"/>
    <col min="5" max="5" width="15.6640625" style="66" bestFit="1" customWidth="1"/>
    <col min="6" max="16384" width="8.83203125" style="66"/>
  </cols>
  <sheetData>
    <row r="1" spans="1:5" s="67" customFormat="1" x14ac:dyDescent="0.25">
      <c r="A1" s="88" t="s">
        <v>339</v>
      </c>
      <c r="B1" s="97" t="s">
        <v>156</v>
      </c>
      <c r="C1" s="97" t="s">
        <v>92</v>
      </c>
      <c r="D1" s="97" t="s">
        <v>91</v>
      </c>
      <c r="E1" s="97" t="s">
        <v>103</v>
      </c>
    </row>
    <row r="2" spans="1:5" x14ac:dyDescent="0.25">
      <c r="A2" s="98">
        <v>1</v>
      </c>
      <c r="B2" s="83" t="s">
        <v>292</v>
      </c>
      <c r="C2" s="83" t="s">
        <v>293</v>
      </c>
      <c r="D2" s="83">
        <v>0.04</v>
      </c>
      <c r="E2" s="87">
        <f>'Bori Material Cost'!F63</f>
        <v>35853</v>
      </c>
    </row>
    <row r="3" spans="1:5" x14ac:dyDescent="0.25">
      <c r="A3" s="98">
        <v>2</v>
      </c>
      <c r="B3" s="83" t="s">
        <v>294</v>
      </c>
      <c r="C3" s="83" t="s">
        <v>295</v>
      </c>
      <c r="D3" s="83">
        <v>1</v>
      </c>
      <c r="E3" s="87">
        <f>'Bori Material Cost'!F30</f>
        <v>225451</v>
      </c>
    </row>
    <row r="4" spans="1:5" s="90" customFormat="1" x14ac:dyDescent="0.25">
      <c r="A4" s="88" t="s">
        <v>102</v>
      </c>
      <c r="B4" s="88" t="s">
        <v>296</v>
      </c>
      <c r="C4" s="88"/>
      <c r="D4" s="88"/>
      <c r="E4" s="89">
        <f>SUM(E2:E3)</f>
        <v>261304</v>
      </c>
    </row>
    <row r="5" spans="1:5" x14ac:dyDescent="0.25">
      <c r="A5" s="98" t="s">
        <v>104</v>
      </c>
      <c r="B5" s="83" t="s">
        <v>340</v>
      </c>
      <c r="C5" s="83"/>
      <c r="D5" s="83"/>
      <c r="E5" s="87">
        <f>E4*15%</f>
        <v>39195.599999999999</v>
      </c>
    </row>
    <row r="6" spans="1:5" s="59" customFormat="1" x14ac:dyDescent="0.2">
      <c r="A6" s="57" t="s">
        <v>107</v>
      </c>
      <c r="B6" s="57" t="s">
        <v>297</v>
      </c>
      <c r="C6" s="57"/>
      <c r="D6" s="57"/>
      <c r="E6" s="58">
        <f>E4+E5</f>
        <v>300499.59999999998</v>
      </c>
    </row>
    <row r="7" spans="1:5" x14ac:dyDescent="0.25">
      <c r="A7" s="98" t="s">
        <v>298</v>
      </c>
      <c r="B7" s="83" t="s">
        <v>341</v>
      </c>
      <c r="C7" s="83"/>
      <c r="D7" s="83"/>
      <c r="E7" s="87">
        <v>0</v>
      </c>
    </row>
    <row r="8" spans="1:5" x14ac:dyDescent="0.25">
      <c r="A8" s="98" t="s">
        <v>299</v>
      </c>
      <c r="B8" s="83" t="s">
        <v>308</v>
      </c>
      <c r="C8" s="83"/>
      <c r="D8" s="83"/>
      <c r="E8" s="87">
        <v>0</v>
      </c>
    </row>
    <row r="9" spans="1:5" s="90" customFormat="1" x14ac:dyDescent="0.25">
      <c r="A9" s="88" t="s">
        <v>110</v>
      </c>
      <c r="B9" s="88" t="s">
        <v>342</v>
      </c>
      <c r="C9" s="88"/>
      <c r="D9" s="88"/>
      <c r="E9" s="89">
        <f>E6+E7+E8</f>
        <v>300499.59999999998</v>
      </c>
    </row>
    <row r="10" spans="1:5" x14ac:dyDescent="0.25">
      <c r="A10" s="98" t="s">
        <v>113</v>
      </c>
      <c r="B10" s="83" t="s">
        <v>343</v>
      </c>
      <c r="C10" s="83"/>
      <c r="D10" s="83"/>
      <c r="E10" s="87">
        <f>E9*18%</f>
        <v>54089.927999999993</v>
      </c>
    </row>
    <row r="11" spans="1:5" s="90" customFormat="1" x14ac:dyDescent="0.25">
      <c r="A11" s="88" t="s">
        <v>115</v>
      </c>
      <c r="B11" s="88" t="s">
        <v>344</v>
      </c>
      <c r="C11" s="88"/>
      <c r="D11" s="88"/>
      <c r="E11" s="89">
        <f>E9+E10</f>
        <v>354589.52799999999</v>
      </c>
    </row>
    <row r="12" spans="1:5" x14ac:dyDescent="0.25">
      <c r="A12" s="98" t="s">
        <v>301</v>
      </c>
      <c r="B12" s="83" t="s">
        <v>345</v>
      </c>
      <c r="C12" s="83"/>
      <c r="D12" s="83"/>
      <c r="E12" s="87">
        <f>E11*1.3%</f>
        <v>4609.6638640000001</v>
      </c>
    </row>
    <row r="13" spans="1:5" x14ac:dyDescent="0.25">
      <c r="A13" s="98" t="s">
        <v>302</v>
      </c>
      <c r="B13" s="83" t="s">
        <v>346</v>
      </c>
      <c r="C13" s="83"/>
      <c r="D13" s="83"/>
      <c r="E13" s="87">
        <f>E12*18%</f>
        <v>829.73949551999999</v>
      </c>
    </row>
    <row r="14" spans="1:5" s="90" customFormat="1" x14ac:dyDescent="0.25">
      <c r="A14" s="88" t="s">
        <v>118</v>
      </c>
      <c r="B14" s="88" t="s">
        <v>347</v>
      </c>
      <c r="C14" s="88"/>
      <c r="D14" s="88"/>
      <c r="E14" s="89">
        <f>E12+E13</f>
        <v>5439.4033595199999</v>
      </c>
    </row>
    <row r="15" spans="1:5" s="90" customFormat="1" x14ac:dyDescent="0.25">
      <c r="A15" s="88" t="s">
        <v>121</v>
      </c>
      <c r="B15" s="88" t="s">
        <v>304</v>
      </c>
      <c r="C15" s="88"/>
      <c r="D15" s="88"/>
      <c r="E15" s="89">
        <f>E11+E14</f>
        <v>360028.93135952001</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C2A9B-E832-482B-BCB4-EDC2CB35BC1E}">
  <dimension ref="A1:F63"/>
  <sheetViews>
    <sheetView workbookViewId="0">
      <selection activeCell="B3" sqref="B3"/>
    </sheetView>
  </sheetViews>
  <sheetFormatPr defaultColWidth="8.83203125" defaultRowHeight="15" x14ac:dyDescent="0.25"/>
  <cols>
    <col min="1" max="1" width="8.83203125" style="86"/>
    <col min="2" max="2" width="38.1640625" style="86" customWidth="1"/>
    <col min="3" max="4" width="8.83203125" style="86"/>
    <col min="5" max="6" width="11.33203125" style="86" bestFit="1" customWidth="1"/>
    <col min="7" max="16384" width="8.83203125" style="66"/>
  </cols>
  <sheetData>
    <row r="1" spans="1:6" x14ac:dyDescent="0.25">
      <c r="A1" s="99" t="s">
        <v>294</v>
      </c>
    </row>
    <row r="2" spans="1:6" x14ac:dyDescent="0.25">
      <c r="A2" s="54" t="s">
        <v>225</v>
      </c>
      <c r="B2" s="54" t="s">
        <v>189</v>
      </c>
      <c r="C2" s="54" t="s">
        <v>92</v>
      </c>
      <c r="D2" s="54" t="s">
        <v>313</v>
      </c>
      <c r="E2" s="54" t="s">
        <v>314</v>
      </c>
      <c r="F2" s="54" t="s">
        <v>315</v>
      </c>
    </row>
    <row r="3" spans="1:6" x14ac:dyDescent="0.25">
      <c r="A3" s="69">
        <v>1</v>
      </c>
      <c r="B3" s="100" t="s">
        <v>348</v>
      </c>
      <c r="C3" s="69" t="s">
        <v>167</v>
      </c>
      <c r="D3" s="69">
        <v>2</v>
      </c>
      <c r="E3" s="95">
        <v>13882</v>
      </c>
      <c r="F3" s="95">
        <v>27764</v>
      </c>
    </row>
    <row r="4" spans="1:6" x14ac:dyDescent="0.25">
      <c r="A4" s="69">
        <v>2</v>
      </c>
      <c r="B4" s="100" t="s">
        <v>349</v>
      </c>
      <c r="C4" s="69" t="s">
        <v>167</v>
      </c>
      <c r="D4" s="69">
        <v>1</v>
      </c>
      <c r="E4" s="95">
        <v>6322</v>
      </c>
      <c r="F4" s="95">
        <v>6322</v>
      </c>
    </row>
    <row r="5" spans="1:6" x14ac:dyDescent="0.25">
      <c r="A5" s="69">
        <v>3</v>
      </c>
      <c r="B5" s="100" t="s">
        <v>242</v>
      </c>
      <c r="C5" s="69" t="s">
        <v>195</v>
      </c>
      <c r="D5" s="69">
        <v>100</v>
      </c>
      <c r="E5" s="69">
        <v>70</v>
      </c>
      <c r="F5" s="95">
        <v>7000</v>
      </c>
    </row>
    <row r="6" spans="1:6" x14ac:dyDescent="0.25">
      <c r="A6" s="69">
        <v>4</v>
      </c>
      <c r="B6" s="100" t="s">
        <v>228</v>
      </c>
      <c r="C6" s="69" t="s">
        <v>195</v>
      </c>
      <c r="D6" s="69">
        <v>44</v>
      </c>
      <c r="E6" s="69">
        <v>70</v>
      </c>
      <c r="F6" s="95">
        <v>3080</v>
      </c>
    </row>
    <row r="7" spans="1:6" x14ac:dyDescent="0.25">
      <c r="A7" s="69">
        <v>5</v>
      </c>
      <c r="B7" s="100" t="s">
        <v>229</v>
      </c>
      <c r="C7" s="69" t="s">
        <v>195</v>
      </c>
      <c r="D7" s="69">
        <v>42</v>
      </c>
      <c r="E7" s="69">
        <v>70</v>
      </c>
      <c r="F7" s="95">
        <v>2940</v>
      </c>
    </row>
    <row r="8" spans="1:6" x14ac:dyDescent="0.25">
      <c r="A8" s="69">
        <v>6</v>
      </c>
      <c r="B8" s="100" t="s">
        <v>243</v>
      </c>
      <c r="C8" s="69" t="s">
        <v>195</v>
      </c>
      <c r="D8" s="69">
        <v>24</v>
      </c>
      <c r="E8" s="69">
        <v>65</v>
      </c>
      <c r="F8" s="95">
        <v>1560</v>
      </c>
    </row>
    <row r="9" spans="1:6" x14ac:dyDescent="0.25">
      <c r="A9" s="69">
        <v>7</v>
      </c>
      <c r="B9" s="100" t="s">
        <v>202</v>
      </c>
      <c r="C9" s="69" t="s">
        <v>167</v>
      </c>
      <c r="D9" s="69">
        <v>3</v>
      </c>
      <c r="E9" s="69">
        <v>120</v>
      </c>
      <c r="F9" s="69">
        <v>360</v>
      </c>
    </row>
    <row r="10" spans="1:6" x14ac:dyDescent="0.25">
      <c r="A10" s="69">
        <v>8</v>
      </c>
      <c r="B10" s="100" t="s">
        <v>327</v>
      </c>
      <c r="C10" s="69" t="s">
        <v>167</v>
      </c>
      <c r="D10" s="69">
        <v>3</v>
      </c>
      <c r="E10" s="69">
        <v>175</v>
      </c>
      <c r="F10" s="69">
        <v>525</v>
      </c>
    </row>
    <row r="11" spans="1:6" x14ac:dyDescent="0.25">
      <c r="A11" s="69">
        <v>9</v>
      </c>
      <c r="B11" s="100" t="s">
        <v>350</v>
      </c>
      <c r="C11" s="69" t="s">
        <v>167</v>
      </c>
      <c r="D11" s="69">
        <v>3</v>
      </c>
      <c r="E11" s="69">
        <v>326</v>
      </c>
      <c r="F11" s="69">
        <v>978</v>
      </c>
    </row>
    <row r="12" spans="1:6" ht="45" x14ac:dyDescent="0.25">
      <c r="A12" s="69">
        <v>10</v>
      </c>
      <c r="B12" s="100" t="s">
        <v>328</v>
      </c>
      <c r="C12" s="69" t="s">
        <v>167</v>
      </c>
      <c r="D12" s="69">
        <v>1</v>
      </c>
      <c r="E12" s="95">
        <v>109925</v>
      </c>
      <c r="F12" s="95">
        <v>109925</v>
      </c>
    </row>
    <row r="13" spans="1:6" ht="30" x14ac:dyDescent="0.25">
      <c r="A13" s="69">
        <v>11</v>
      </c>
      <c r="B13" s="100" t="s">
        <v>329</v>
      </c>
      <c r="C13" s="69" t="s">
        <v>167</v>
      </c>
      <c r="D13" s="69">
        <v>1</v>
      </c>
      <c r="E13" s="95">
        <v>14904</v>
      </c>
      <c r="F13" s="95">
        <v>14904</v>
      </c>
    </row>
    <row r="14" spans="1:6" ht="30" x14ac:dyDescent="0.25">
      <c r="A14" s="69">
        <v>12</v>
      </c>
      <c r="B14" s="100" t="s">
        <v>245</v>
      </c>
      <c r="C14" s="69" t="s">
        <v>205</v>
      </c>
      <c r="D14" s="69">
        <v>1</v>
      </c>
      <c r="E14" s="95">
        <v>1531</v>
      </c>
      <c r="F14" s="95">
        <v>1531</v>
      </c>
    </row>
    <row r="15" spans="1:6" x14ac:dyDescent="0.25">
      <c r="A15" s="69">
        <v>13</v>
      </c>
      <c r="B15" s="100" t="s">
        <v>209</v>
      </c>
      <c r="C15" s="69" t="s">
        <v>167</v>
      </c>
      <c r="D15" s="69">
        <v>2</v>
      </c>
      <c r="E15" s="69">
        <v>807</v>
      </c>
      <c r="F15" s="95">
        <v>1614</v>
      </c>
    </row>
    <row r="16" spans="1:6" x14ac:dyDescent="0.25">
      <c r="A16" s="69">
        <v>14</v>
      </c>
      <c r="B16" s="100" t="s">
        <v>264</v>
      </c>
      <c r="C16" s="69" t="s">
        <v>195</v>
      </c>
      <c r="D16" s="69">
        <v>20</v>
      </c>
      <c r="E16" s="69">
        <v>72</v>
      </c>
      <c r="F16" s="95">
        <v>1440</v>
      </c>
    </row>
    <row r="17" spans="1:6" x14ac:dyDescent="0.25">
      <c r="A17" s="69">
        <v>15</v>
      </c>
      <c r="B17" s="100" t="s">
        <v>211</v>
      </c>
      <c r="C17" s="69" t="s">
        <v>167</v>
      </c>
      <c r="D17" s="69">
        <v>3</v>
      </c>
      <c r="E17" s="69">
        <v>462</v>
      </c>
      <c r="F17" s="95">
        <v>1386</v>
      </c>
    </row>
    <row r="18" spans="1:6" x14ac:dyDescent="0.25">
      <c r="A18" s="69">
        <v>16</v>
      </c>
      <c r="B18" s="100" t="s">
        <v>246</v>
      </c>
      <c r="C18" s="69" t="s">
        <v>205</v>
      </c>
      <c r="D18" s="69">
        <v>1</v>
      </c>
      <c r="E18" s="95">
        <v>2475</v>
      </c>
      <c r="F18" s="95">
        <v>2475</v>
      </c>
    </row>
    <row r="19" spans="1:6" x14ac:dyDescent="0.25">
      <c r="A19" s="69">
        <v>17</v>
      </c>
      <c r="B19" s="100" t="s">
        <v>330</v>
      </c>
      <c r="C19" s="69" t="s">
        <v>167</v>
      </c>
      <c r="D19" s="69">
        <v>4</v>
      </c>
      <c r="E19" s="69">
        <v>15</v>
      </c>
      <c r="F19" s="69">
        <v>60</v>
      </c>
    </row>
    <row r="20" spans="1:6" x14ac:dyDescent="0.25">
      <c r="A20" s="69">
        <v>18</v>
      </c>
      <c r="B20" s="100" t="s">
        <v>331</v>
      </c>
      <c r="C20" s="69" t="s">
        <v>167</v>
      </c>
      <c r="D20" s="69">
        <v>1</v>
      </c>
      <c r="E20" s="69">
        <v>41</v>
      </c>
      <c r="F20" s="69">
        <v>41</v>
      </c>
    </row>
    <row r="21" spans="1:6" x14ac:dyDescent="0.25">
      <c r="A21" s="69">
        <v>19</v>
      </c>
      <c r="B21" s="100" t="s">
        <v>332</v>
      </c>
      <c r="C21" s="69" t="s">
        <v>333</v>
      </c>
      <c r="D21" s="69">
        <v>5</v>
      </c>
      <c r="E21" s="69">
        <v>50</v>
      </c>
      <c r="F21" s="69">
        <v>250</v>
      </c>
    </row>
    <row r="22" spans="1:6" x14ac:dyDescent="0.25">
      <c r="A22" s="69">
        <v>20</v>
      </c>
      <c r="B22" s="100" t="s">
        <v>334</v>
      </c>
      <c r="C22" s="69" t="s">
        <v>167</v>
      </c>
      <c r="D22" s="69">
        <v>1</v>
      </c>
      <c r="E22" s="95">
        <v>11642</v>
      </c>
      <c r="F22" s="95">
        <v>11642</v>
      </c>
    </row>
    <row r="23" spans="1:6" x14ac:dyDescent="0.25">
      <c r="A23" s="69">
        <v>21</v>
      </c>
      <c r="B23" s="100" t="s">
        <v>234</v>
      </c>
      <c r="C23" s="69" t="s">
        <v>167</v>
      </c>
      <c r="D23" s="69">
        <v>2</v>
      </c>
      <c r="E23" s="69">
        <v>87</v>
      </c>
      <c r="F23" s="69">
        <v>174</v>
      </c>
    </row>
    <row r="24" spans="1:6" x14ac:dyDescent="0.25">
      <c r="A24" s="69">
        <v>22</v>
      </c>
      <c r="B24" s="100" t="s">
        <v>216</v>
      </c>
      <c r="C24" s="69" t="s">
        <v>195</v>
      </c>
      <c r="D24" s="69">
        <v>25</v>
      </c>
      <c r="E24" s="69">
        <v>72</v>
      </c>
      <c r="F24" s="95">
        <v>1800</v>
      </c>
    </row>
    <row r="25" spans="1:6" x14ac:dyDescent="0.25">
      <c r="A25" s="69">
        <v>23</v>
      </c>
      <c r="B25" s="100" t="s">
        <v>283</v>
      </c>
      <c r="C25" s="69" t="s">
        <v>195</v>
      </c>
      <c r="D25" s="69">
        <v>15</v>
      </c>
      <c r="E25" s="69">
        <v>80</v>
      </c>
      <c r="F25" s="95">
        <v>1200</v>
      </c>
    </row>
    <row r="26" spans="1:6" x14ac:dyDescent="0.25">
      <c r="A26" s="69">
        <v>24</v>
      </c>
      <c r="B26" s="100" t="s">
        <v>239</v>
      </c>
      <c r="C26" s="69" t="s">
        <v>335</v>
      </c>
      <c r="D26" s="69">
        <v>2</v>
      </c>
      <c r="E26" s="95">
        <v>4328</v>
      </c>
      <c r="F26" s="95">
        <v>8656</v>
      </c>
    </row>
    <row r="27" spans="1:6" ht="30" x14ac:dyDescent="0.25">
      <c r="A27" s="69">
        <v>25</v>
      </c>
      <c r="B27" s="100" t="s">
        <v>351</v>
      </c>
      <c r="C27" s="69" t="s">
        <v>250</v>
      </c>
      <c r="D27" s="69">
        <v>1</v>
      </c>
      <c r="E27" s="69">
        <v>259</v>
      </c>
      <c r="F27" s="69">
        <v>259</v>
      </c>
    </row>
    <row r="28" spans="1:6" x14ac:dyDescent="0.25">
      <c r="A28" s="69">
        <v>26</v>
      </c>
      <c r="B28" s="100" t="s">
        <v>219</v>
      </c>
      <c r="C28" s="69" t="s">
        <v>250</v>
      </c>
      <c r="D28" s="69">
        <v>1</v>
      </c>
      <c r="E28" s="69">
        <v>886</v>
      </c>
      <c r="F28" s="69">
        <v>886</v>
      </c>
    </row>
    <row r="29" spans="1:6" ht="60" x14ac:dyDescent="0.25">
      <c r="A29" s="69">
        <v>27</v>
      </c>
      <c r="B29" s="100" t="s">
        <v>336</v>
      </c>
      <c r="C29" s="69" t="s">
        <v>167</v>
      </c>
      <c r="D29" s="69">
        <v>1</v>
      </c>
      <c r="E29" s="95">
        <v>16679</v>
      </c>
      <c r="F29" s="95">
        <v>16679</v>
      </c>
    </row>
    <row r="30" spans="1:6" x14ac:dyDescent="0.25">
      <c r="A30" s="69"/>
      <c r="B30" s="54" t="s">
        <v>103</v>
      </c>
      <c r="C30" s="69"/>
      <c r="D30" s="69"/>
      <c r="E30" s="69"/>
      <c r="F30" s="96">
        <f>SUM(F3:F29)</f>
        <v>225451</v>
      </c>
    </row>
    <row r="32" spans="1:6" x14ac:dyDescent="0.25">
      <c r="A32" s="99" t="s">
        <v>292</v>
      </c>
    </row>
    <row r="33" spans="1:6" x14ac:dyDescent="0.25">
      <c r="A33" s="54" t="s">
        <v>225</v>
      </c>
      <c r="B33" s="54" t="s">
        <v>189</v>
      </c>
      <c r="C33" s="54" t="s">
        <v>92</v>
      </c>
      <c r="D33" s="54" t="s">
        <v>313</v>
      </c>
      <c r="E33" s="54" t="s">
        <v>314</v>
      </c>
      <c r="F33" s="54" t="s">
        <v>315</v>
      </c>
    </row>
    <row r="34" spans="1:6" x14ac:dyDescent="0.25">
      <c r="A34" s="69">
        <v>1</v>
      </c>
      <c r="B34" s="100" t="s">
        <v>316</v>
      </c>
      <c r="C34" s="69" t="s">
        <v>167</v>
      </c>
      <c r="D34" s="69">
        <v>0</v>
      </c>
      <c r="E34" s="95">
        <v>2178</v>
      </c>
      <c r="F34" s="69">
        <v>0</v>
      </c>
    </row>
    <row r="35" spans="1:6" x14ac:dyDescent="0.25">
      <c r="A35" s="69">
        <v>2</v>
      </c>
      <c r="B35" s="100" t="s">
        <v>317</v>
      </c>
      <c r="C35" s="69" t="s">
        <v>167</v>
      </c>
      <c r="D35" s="69">
        <v>0</v>
      </c>
      <c r="E35" s="95">
        <v>2983</v>
      </c>
      <c r="F35" s="69">
        <v>0</v>
      </c>
    </row>
    <row r="36" spans="1:6" x14ac:dyDescent="0.25">
      <c r="A36" s="69">
        <v>3</v>
      </c>
      <c r="B36" s="100" t="s">
        <v>352</v>
      </c>
      <c r="C36" s="69" t="s">
        <v>167</v>
      </c>
      <c r="D36" s="69">
        <v>1</v>
      </c>
      <c r="E36" s="95">
        <v>12493</v>
      </c>
      <c r="F36" s="95">
        <v>12493</v>
      </c>
    </row>
    <row r="37" spans="1:6" x14ac:dyDescent="0.25">
      <c r="A37" s="69">
        <v>4</v>
      </c>
      <c r="B37" s="100" t="s">
        <v>348</v>
      </c>
      <c r="C37" s="69" t="s">
        <v>167</v>
      </c>
      <c r="D37" s="69">
        <v>0</v>
      </c>
      <c r="E37" s="95">
        <v>13882</v>
      </c>
      <c r="F37" s="69">
        <v>0</v>
      </c>
    </row>
    <row r="38" spans="1:6" x14ac:dyDescent="0.25">
      <c r="A38" s="69">
        <v>5</v>
      </c>
      <c r="B38" s="100" t="s">
        <v>261</v>
      </c>
      <c r="C38" s="69" t="s">
        <v>195</v>
      </c>
      <c r="D38" s="69">
        <v>25</v>
      </c>
      <c r="E38" s="69">
        <v>70</v>
      </c>
      <c r="F38" s="95">
        <v>1750</v>
      </c>
    </row>
    <row r="39" spans="1:6" x14ac:dyDescent="0.25">
      <c r="A39" s="69">
        <v>6</v>
      </c>
      <c r="B39" s="100" t="s">
        <v>228</v>
      </c>
      <c r="C39" s="69" t="s">
        <v>195</v>
      </c>
      <c r="D39" s="69">
        <v>21</v>
      </c>
      <c r="E39" s="69">
        <v>70</v>
      </c>
      <c r="F39" s="95">
        <v>1470</v>
      </c>
    </row>
    <row r="40" spans="1:6" x14ac:dyDescent="0.25">
      <c r="A40" s="69">
        <v>7</v>
      </c>
      <c r="B40" s="100" t="s">
        <v>229</v>
      </c>
      <c r="C40" s="69" t="s">
        <v>195</v>
      </c>
      <c r="D40" s="69">
        <v>11</v>
      </c>
      <c r="E40" s="69">
        <v>70</v>
      </c>
      <c r="F40" s="69">
        <v>770</v>
      </c>
    </row>
    <row r="41" spans="1:6" x14ac:dyDescent="0.25">
      <c r="A41" s="69">
        <v>8</v>
      </c>
      <c r="B41" s="100" t="s">
        <v>262</v>
      </c>
      <c r="C41" s="69" t="s">
        <v>167</v>
      </c>
      <c r="D41" s="69">
        <v>1</v>
      </c>
      <c r="E41" s="69">
        <v>863</v>
      </c>
      <c r="F41" s="69">
        <v>863</v>
      </c>
    </row>
    <row r="42" spans="1:6" x14ac:dyDescent="0.25">
      <c r="A42" s="69">
        <v>9</v>
      </c>
      <c r="B42" s="100" t="s">
        <v>263</v>
      </c>
      <c r="C42" s="69" t="s">
        <v>167</v>
      </c>
      <c r="D42" s="69">
        <v>1</v>
      </c>
      <c r="E42" s="69">
        <v>123</v>
      </c>
      <c r="F42" s="69">
        <v>123</v>
      </c>
    </row>
    <row r="43" spans="1:6" x14ac:dyDescent="0.25">
      <c r="A43" s="69">
        <v>10</v>
      </c>
      <c r="B43" s="100" t="s">
        <v>200</v>
      </c>
      <c r="C43" s="69" t="s">
        <v>195</v>
      </c>
      <c r="D43" s="69">
        <v>10</v>
      </c>
      <c r="E43" s="69">
        <v>65</v>
      </c>
      <c r="F43" s="69">
        <v>650</v>
      </c>
    </row>
    <row r="44" spans="1:6" x14ac:dyDescent="0.25">
      <c r="A44" s="69">
        <v>11</v>
      </c>
      <c r="B44" s="100" t="s">
        <v>202</v>
      </c>
      <c r="C44" s="69" t="s">
        <v>167</v>
      </c>
      <c r="D44" s="69">
        <v>9</v>
      </c>
      <c r="E44" s="69">
        <v>120</v>
      </c>
      <c r="F44" s="95">
        <v>1080</v>
      </c>
    </row>
    <row r="45" spans="1:6" x14ac:dyDescent="0.25">
      <c r="A45" s="69">
        <v>12</v>
      </c>
      <c r="B45" s="100" t="s">
        <v>350</v>
      </c>
      <c r="C45" s="69" t="s">
        <v>167</v>
      </c>
      <c r="D45" s="69">
        <v>3</v>
      </c>
      <c r="E45" s="69">
        <v>326</v>
      </c>
      <c r="F45" s="69">
        <v>978</v>
      </c>
    </row>
    <row r="46" spans="1:6" ht="30" x14ac:dyDescent="0.25">
      <c r="A46" s="69">
        <v>13</v>
      </c>
      <c r="B46" s="100" t="s">
        <v>321</v>
      </c>
      <c r="C46" s="69" t="s">
        <v>205</v>
      </c>
      <c r="D46" s="69">
        <v>3</v>
      </c>
      <c r="E46" s="69">
        <v>175</v>
      </c>
      <c r="F46" s="69">
        <v>525</v>
      </c>
    </row>
    <row r="47" spans="1:6" x14ac:dyDescent="0.25">
      <c r="A47" s="69">
        <v>14</v>
      </c>
      <c r="B47" s="100" t="s">
        <v>206</v>
      </c>
      <c r="C47" s="69" t="s">
        <v>207</v>
      </c>
      <c r="D47" s="69">
        <v>126</v>
      </c>
      <c r="E47" s="69">
        <v>36</v>
      </c>
      <c r="F47" s="95">
        <v>4536</v>
      </c>
    </row>
    <row r="48" spans="1:6" x14ac:dyDescent="0.25">
      <c r="A48" s="69">
        <v>15</v>
      </c>
      <c r="B48" s="100" t="s">
        <v>208</v>
      </c>
      <c r="C48" s="69" t="s">
        <v>167</v>
      </c>
      <c r="D48" s="69">
        <v>1</v>
      </c>
      <c r="E48" s="69">
        <v>145</v>
      </c>
      <c r="F48" s="69">
        <v>145</v>
      </c>
    </row>
    <row r="49" spans="1:6" x14ac:dyDescent="0.25">
      <c r="A49" s="69">
        <v>16</v>
      </c>
      <c r="B49" s="100" t="s">
        <v>209</v>
      </c>
      <c r="C49" s="69" t="s">
        <v>205</v>
      </c>
      <c r="D49" s="69">
        <v>1</v>
      </c>
      <c r="E49" s="69">
        <v>807</v>
      </c>
      <c r="F49" s="69">
        <v>807</v>
      </c>
    </row>
    <row r="50" spans="1:6" x14ac:dyDescent="0.25">
      <c r="A50" s="69">
        <v>17</v>
      </c>
      <c r="B50" s="100" t="s">
        <v>322</v>
      </c>
      <c r="C50" s="69" t="s">
        <v>195</v>
      </c>
      <c r="D50" s="69">
        <v>10</v>
      </c>
      <c r="E50" s="69">
        <v>72</v>
      </c>
      <c r="F50" s="69">
        <v>720</v>
      </c>
    </row>
    <row r="51" spans="1:6" x14ac:dyDescent="0.25">
      <c r="A51" s="69">
        <v>18</v>
      </c>
      <c r="B51" s="100" t="s">
        <v>211</v>
      </c>
      <c r="C51" s="69" t="s">
        <v>205</v>
      </c>
      <c r="D51" s="69">
        <v>1</v>
      </c>
      <c r="E51" s="69">
        <v>462</v>
      </c>
      <c r="F51" s="69">
        <v>462</v>
      </c>
    </row>
    <row r="52" spans="1:6" x14ac:dyDescent="0.25">
      <c r="A52" s="69">
        <v>19</v>
      </c>
      <c r="B52" s="100" t="s">
        <v>283</v>
      </c>
      <c r="C52" s="69" t="s">
        <v>195</v>
      </c>
      <c r="D52" s="69">
        <v>4</v>
      </c>
      <c r="E52" s="69">
        <v>80</v>
      </c>
      <c r="F52" s="69">
        <v>320</v>
      </c>
    </row>
    <row r="53" spans="1:6" x14ac:dyDescent="0.25">
      <c r="A53" s="69">
        <v>20</v>
      </c>
      <c r="B53" s="100" t="s">
        <v>323</v>
      </c>
      <c r="C53" s="69" t="s">
        <v>167</v>
      </c>
      <c r="D53" s="69">
        <v>2</v>
      </c>
      <c r="E53" s="69">
        <v>87</v>
      </c>
      <c r="F53" s="69">
        <v>174</v>
      </c>
    </row>
    <row r="54" spans="1:6" x14ac:dyDescent="0.25">
      <c r="A54" s="69">
        <v>21</v>
      </c>
      <c r="B54" s="100" t="s">
        <v>239</v>
      </c>
      <c r="C54" s="69" t="s">
        <v>215</v>
      </c>
      <c r="D54" s="69">
        <v>1</v>
      </c>
      <c r="E54" s="95">
        <v>4328</v>
      </c>
      <c r="F54" s="95">
        <v>4328</v>
      </c>
    </row>
    <row r="55" spans="1:6" x14ac:dyDescent="0.25">
      <c r="A55" s="69">
        <v>22</v>
      </c>
      <c r="B55" s="100" t="s">
        <v>216</v>
      </c>
      <c r="C55" s="69" t="s">
        <v>195</v>
      </c>
      <c r="D55" s="69">
        <v>21.5</v>
      </c>
      <c r="E55" s="69">
        <v>72</v>
      </c>
      <c r="F55" s="95">
        <v>1548</v>
      </c>
    </row>
    <row r="56" spans="1:6" x14ac:dyDescent="0.25">
      <c r="A56" s="69">
        <v>23</v>
      </c>
      <c r="B56" s="100" t="s">
        <v>235</v>
      </c>
      <c r="C56" s="69" t="s">
        <v>236</v>
      </c>
      <c r="D56" s="69">
        <v>0</v>
      </c>
      <c r="E56" s="69">
        <v>150</v>
      </c>
      <c r="F56" s="69">
        <v>0</v>
      </c>
    </row>
    <row r="57" spans="1:6" x14ac:dyDescent="0.25">
      <c r="A57" s="69">
        <v>24</v>
      </c>
      <c r="B57" s="100" t="s">
        <v>237</v>
      </c>
      <c r="C57" s="69" t="s">
        <v>236</v>
      </c>
      <c r="D57" s="69">
        <v>1</v>
      </c>
      <c r="E57" s="69">
        <v>124</v>
      </c>
      <c r="F57" s="69">
        <v>124</v>
      </c>
    </row>
    <row r="58" spans="1:6" x14ac:dyDescent="0.25">
      <c r="A58" s="69">
        <v>25</v>
      </c>
      <c r="B58" s="100" t="s">
        <v>238</v>
      </c>
      <c r="C58" s="69" t="s">
        <v>236</v>
      </c>
      <c r="D58" s="69">
        <v>1</v>
      </c>
      <c r="E58" s="69">
        <v>260</v>
      </c>
      <c r="F58" s="69">
        <v>260</v>
      </c>
    </row>
    <row r="59" spans="1:6" x14ac:dyDescent="0.25">
      <c r="A59" s="69">
        <v>26</v>
      </c>
      <c r="B59" s="100" t="s">
        <v>201</v>
      </c>
      <c r="C59" s="69" t="s">
        <v>195</v>
      </c>
      <c r="D59" s="69">
        <v>4</v>
      </c>
      <c r="E59" s="69">
        <v>112</v>
      </c>
      <c r="F59" s="69">
        <v>448</v>
      </c>
    </row>
    <row r="60" spans="1:6" x14ac:dyDescent="0.25">
      <c r="A60" s="69">
        <v>27</v>
      </c>
      <c r="B60" s="100" t="s">
        <v>219</v>
      </c>
      <c r="C60" s="69" t="s">
        <v>218</v>
      </c>
      <c r="D60" s="69">
        <v>1</v>
      </c>
      <c r="E60" s="69">
        <v>886</v>
      </c>
      <c r="F60" s="69">
        <v>886</v>
      </c>
    </row>
    <row r="61" spans="1:6" ht="30" x14ac:dyDescent="0.25">
      <c r="A61" s="69">
        <v>28</v>
      </c>
      <c r="B61" s="100" t="s">
        <v>324</v>
      </c>
      <c r="C61" s="69" t="s">
        <v>207</v>
      </c>
      <c r="D61" s="69">
        <v>0</v>
      </c>
      <c r="E61" s="69">
        <v>891</v>
      </c>
      <c r="F61" s="69">
        <v>0</v>
      </c>
    </row>
    <row r="62" spans="1:6" x14ac:dyDescent="0.25">
      <c r="A62" s="69">
        <v>29</v>
      </c>
      <c r="B62" s="100" t="s">
        <v>353</v>
      </c>
      <c r="C62" s="69" t="s">
        <v>167</v>
      </c>
      <c r="D62" s="69">
        <v>3</v>
      </c>
      <c r="E62" s="69">
        <v>131</v>
      </c>
      <c r="F62" s="69">
        <v>393</v>
      </c>
    </row>
    <row r="63" spans="1:6" x14ac:dyDescent="0.25">
      <c r="A63" s="69"/>
      <c r="B63" s="54" t="s">
        <v>103</v>
      </c>
      <c r="C63" s="69"/>
      <c r="D63" s="69"/>
      <c r="E63" s="69"/>
      <c r="F63" s="96">
        <f>SUM(F34:F62)</f>
        <v>35853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88266-769A-49F6-AD95-91166D09C661}">
  <dimension ref="A2:E16"/>
  <sheetViews>
    <sheetView workbookViewId="0">
      <selection activeCell="E5" sqref="E5"/>
    </sheetView>
  </sheetViews>
  <sheetFormatPr defaultColWidth="8.83203125" defaultRowHeight="15" x14ac:dyDescent="0.25"/>
  <cols>
    <col min="1" max="1" width="5.83203125" style="52" bestFit="1" customWidth="1"/>
    <col min="2" max="2" width="38.33203125" style="66" bestFit="1" customWidth="1"/>
    <col min="3" max="3" width="4.6640625" style="66" bestFit="1" customWidth="1"/>
    <col min="4" max="4" width="5.33203125" style="66" bestFit="1" customWidth="1"/>
    <col min="5" max="5" width="15.6640625" style="66" bestFit="1" customWidth="1"/>
    <col min="6" max="16384" width="8.83203125" style="66"/>
  </cols>
  <sheetData>
    <row r="2" spans="1:5" s="90" customFormat="1" x14ac:dyDescent="0.25">
      <c r="A2" s="57" t="s">
        <v>339</v>
      </c>
      <c r="B2" s="88" t="s">
        <v>156</v>
      </c>
      <c r="C2" s="88" t="s">
        <v>92</v>
      </c>
      <c r="D2" s="88" t="s">
        <v>91</v>
      </c>
      <c r="E2" s="88" t="s">
        <v>103</v>
      </c>
    </row>
    <row r="3" spans="1:5" x14ac:dyDescent="0.25">
      <c r="A3" s="55">
        <v>1</v>
      </c>
      <c r="B3" s="83" t="s">
        <v>390</v>
      </c>
      <c r="C3" s="83" t="s">
        <v>293</v>
      </c>
      <c r="D3" s="83">
        <v>0.02</v>
      </c>
      <c r="E3" s="87">
        <f>'Patan bori material cost'!F32</f>
        <v>8249.7200000000012</v>
      </c>
    </row>
    <row r="4" spans="1:5" x14ac:dyDescent="0.25">
      <c r="A4" s="55">
        <v>2</v>
      </c>
      <c r="B4" s="83" t="s">
        <v>294</v>
      </c>
      <c r="C4" s="83" t="s">
        <v>295</v>
      </c>
      <c r="D4" s="83">
        <v>1</v>
      </c>
      <c r="E4" s="87">
        <f>'Patan bori material cost'!F63</f>
        <v>227090</v>
      </c>
    </row>
    <row r="5" spans="1:5" s="122" customFormat="1" x14ac:dyDescent="0.2">
      <c r="A5" s="57" t="s">
        <v>102</v>
      </c>
      <c r="B5" s="120" t="s">
        <v>296</v>
      </c>
      <c r="C5" s="120"/>
      <c r="D5" s="120"/>
      <c r="E5" s="121">
        <f>SUM(E3:E4)</f>
        <v>235339.72</v>
      </c>
    </row>
    <row r="6" spans="1:5" x14ac:dyDescent="0.25">
      <c r="A6" s="55" t="s">
        <v>104</v>
      </c>
      <c r="B6" s="83" t="s">
        <v>391</v>
      </c>
      <c r="C6" s="83"/>
      <c r="D6" s="83" t="s">
        <v>106</v>
      </c>
      <c r="E6" s="87">
        <f>E5*15%</f>
        <v>35300.957999999999</v>
      </c>
    </row>
    <row r="7" spans="1:5" s="59" customFormat="1" x14ac:dyDescent="0.2">
      <c r="A7" s="57" t="s">
        <v>107</v>
      </c>
      <c r="B7" s="57" t="s">
        <v>297</v>
      </c>
      <c r="C7" s="57"/>
      <c r="D7" s="57"/>
      <c r="E7" s="58">
        <f>E5+E6</f>
        <v>270640.67800000001</v>
      </c>
    </row>
    <row r="8" spans="1:5" x14ac:dyDescent="0.25">
      <c r="A8" s="55" t="s">
        <v>298</v>
      </c>
      <c r="B8" s="83" t="s">
        <v>341</v>
      </c>
      <c r="C8" s="83"/>
      <c r="D8" s="83"/>
      <c r="E8" s="87">
        <v>0</v>
      </c>
    </row>
    <row r="9" spans="1:5" x14ac:dyDescent="0.25">
      <c r="A9" s="55" t="s">
        <v>299</v>
      </c>
      <c r="B9" s="83" t="s">
        <v>308</v>
      </c>
      <c r="C9" s="83"/>
      <c r="D9" s="83"/>
      <c r="E9" s="87">
        <v>0</v>
      </c>
    </row>
    <row r="10" spans="1:5" s="59" customFormat="1" x14ac:dyDescent="0.2">
      <c r="A10" s="57" t="s">
        <v>110</v>
      </c>
      <c r="B10" s="57" t="s">
        <v>342</v>
      </c>
      <c r="C10" s="57"/>
      <c r="D10" s="57"/>
      <c r="E10" s="58">
        <f>E7+E8+E9</f>
        <v>270640.67800000001</v>
      </c>
    </row>
    <row r="11" spans="1:5" x14ac:dyDescent="0.25">
      <c r="A11" s="55" t="s">
        <v>113</v>
      </c>
      <c r="B11" s="83" t="s">
        <v>343</v>
      </c>
      <c r="C11" s="83"/>
      <c r="D11" s="83" t="s">
        <v>145</v>
      </c>
      <c r="E11" s="87">
        <f>E10*18%</f>
        <v>48715.322039999999</v>
      </c>
    </row>
    <row r="12" spans="1:5" s="59" customFormat="1" x14ac:dyDescent="0.2">
      <c r="A12" s="57" t="s">
        <v>115</v>
      </c>
      <c r="B12" s="57" t="s">
        <v>344</v>
      </c>
      <c r="C12" s="57"/>
      <c r="D12" s="57"/>
      <c r="E12" s="58">
        <f>E10+E11</f>
        <v>319356.00004000001</v>
      </c>
    </row>
    <row r="13" spans="1:5" x14ac:dyDescent="0.25">
      <c r="A13" s="55" t="s">
        <v>301</v>
      </c>
      <c r="B13" s="83" t="s">
        <v>345</v>
      </c>
      <c r="C13" s="83"/>
      <c r="D13" s="83" t="s">
        <v>257</v>
      </c>
      <c r="E13" s="87">
        <f>E12*1.3%</f>
        <v>4151.6280005200006</v>
      </c>
    </row>
    <row r="14" spans="1:5" x14ac:dyDescent="0.25">
      <c r="A14" s="55" t="s">
        <v>302</v>
      </c>
      <c r="B14" s="83" t="s">
        <v>392</v>
      </c>
      <c r="C14" s="83"/>
      <c r="D14" s="83" t="s">
        <v>145</v>
      </c>
      <c r="E14" s="87">
        <f>E13*18%</f>
        <v>747.2930400936001</v>
      </c>
    </row>
    <row r="15" spans="1:5" s="52" customFormat="1" x14ac:dyDescent="0.2">
      <c r="A15" s="57" t="s">
        <v>118</v>
      </c>
      <c r="B15" s="57" t="s">
        <v>347</v>
      </c>
      <c r="C15" s="57"/>
      <c r="D15" s="57"/>
      <c r="E15" s="58">
        <f>E13+E14</f>
        <v>4898.9210406136008</v>
      </c>
    </row>
    <row r="16" spans="1:5" s="52" customFormat="1" x14ac:dyDescent="0.2">
      <c r="A16" s="57" t="s">
        <v>121</v>
      </c>
      <c r="B16" s="57" t="s">
        <v>304</v>
      </c>
      <c r="C16" s="57"/>
      <c r="D16" s="57"/>
      <c r="E16" s="58">
        <f>E12+E15</f>
        <v>324254.92108061363</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0FCC-1219-4314-B0F9-1ECF0A226EFA}">
  <dimension ref="A2:F63"/>
  <sheetViews>
    <sheetView topLeftCell="A57" workbookViewId="0">
      <selection activeCell="E5" sqref="E5"/>
    </sheetView>
  </sheetViews>
  <sheetFormatPr defaultColWidth="8.83203125" defaultRowHeight="15" x14ac:dyDescent="0.25"/>
  <cols>
    <col min="1" max="1" width="8.83203125" style="66"/>
    <col min="2" max="2" width="32.1640625" style="66" customWidth="1"/>
    <col min="3" max="4" width="8.83203125" style="66"/>
    <col min="5" max="6" width="11.33203125" style="66" bestFit="1" customWidth="1"/>
    <col min="7" max="16384" width="8.83203125" style="66"/>
  </cols>
  <sheetData>
    <row r="2" spans="1:6" x14ac:dyDescent="0.25">
      <c r="A2" s="68" t="s">
        <v>225</v>
      </c>
      <c r="B2" s="54" t="s">
        <v>189</v>
      </c>
      <c r="C2" s="54" t="s">
        <v>92</v>
      </c>
      <c r="D2" s="68" t="s">
        <v>313</v>
      </c>
      <c r="E2" s="68" t="s">
        <v>314</v>
      </c>
      <c r="F2" s="68" t="s">
        <v>315</v>
      </c>
    </row>
    <row r="3" spans="1:6" x14ac:dyDescent="0.25">
      <c r="A3" s="73">
        <v>1</v>
      </c>
      <c r="B3" s="70" t="s">
        <v>316</v>
      </c>
      <c r="C3" s="69" t="s">
        <v>167</v>
      </c>
      <c r="D3" s="73">
        <v>0</v>
      </c>
      <c r="E3" s="80">
        <v>2178</v>
      </c>
      <c r="F3" s="73">
        <v>0</v>
      </c>
    </row>
    <row r="4" spans="1:6" x14ac:dyDescent="0.25">
      <c r="A4" s="73">
        <v>2</v>
      </c>
      <c r="B4" s="70" t="s">
        <v>317</v>
      </c>
      <c r="C4" s="69" t="s">
        <v>167</v>
      </c>
      <c r="D4" s="73">
        <v>0</v>
      </c>
      <c r="E4" s="80">
        <v>2983</v>
      </c>
      <c r="F4" s="73">
        <v>0</v>
      </c>
    </row>
    <row r="5" spans="1:6" x14ac:dyDescent="0.25">
      <c r="A5" s="73">
        <v>3</v>
      </c>
      <c r="B5" s="70" t="s">
        <v>352</v>
      </c>
      <c r="C5" s="69" t="s">
        <v>167</v>
      </c>
      <c r="D5" s="73">
        <v>0</v>
      </c>
      <c r="E5" s="80">
        <v>12493</v>
      </c>
      <c r="F5" s="73">
        <v>0</v>
      </c>
    </row>
    <row r="6" spans="1:6" x14ac:dyDescent="0.25">
      <c r="A6" s="73">
        <v>4</v>
      </c>
      <c r="B6" s="70" t="s">
        <v>348</v>
      </c>
      <c r="C6" s="69" t="s">
        <v>167</v>
      </c>
      <c r="D6" s="73">
        <v>0</v>
      </c>
      <c r="E6" s="80">
        <v>13882</v>
      </c>
      <c r="F6" s="73">
        <v>0</v>
      </c>
    </row>
    <row r="7" spans="1:6" ht="30" x14ac:dyDescent="0.25">
      <c r="A7" s="73">
        <v>5</v>
      </c>
      <c r="B7" s="70" t="s">
        <v>261</v>
      </c>
      <c r="C7" s="69" t="s">
        <v>195</v>
      </c>
      <c r="D7" s="73">
        <v>0</v>
      </c>
      <c r="E7" s="73">
        <v>70</v>
      </c>
      <c r="F7" s="73">
        <v>0</v>
      </c>
    </row>
    <row r="8" spans="1:6" x14ac:dyDescent="0.25">
      <c r="A8" s="73">
        <v>6</v>
      </c>
      <c r="B8" s="70" t="s">
        <v>228</v>
      </c>
      <c r="C8" s="69" t="s">
        <v>195</v>
      </c>
      <c r="D8" s="73">
        <v>12</v>
      </c>
      <c r="E8" s="73">
        <v>70</v>
      </c>
      <c r="F8" s="73">
        <v>840</v>
      </c>
    </row>
    <row r="9" spans="1:6" x14ac:dyDescent="0.25">
      <c r="A9" s="73">
        <v>7</v>
      </c>
      <c r="B9" s="70" t="s">
        <v>229</v>
      </c>
      <c r="C9" s="69" t="s">
        <v>195</v>
      </c>
      <c r="D9" s="73">
        <v>10</v>
      </c>
      <c r="E9" s="73">
        <v>70</v>
      </c>
      <c r="F9" s="73">
        <v>700</v>
      </c>
    </row>
    <row r="10" spans="1:6" ht="30" x14ac:dyDescent="0.25">
      <c r="A10" s="73">
        <v>8</v>
      </c>
      <c r="B10" s="70" t="s">
        <v>262</v>
      </c>
      <c r="C10" s="69" t="s">
        <v>167</v>
      </c>
      <c r="D10" s="73">
        <v>0</v>
      </c>
      <c r="E10" s="73">
        <v>863</v>
      </c>
      <c r="F10" s="73">
        <v>0</v>
      </c>
    </row>
    <row r="11" spans="1:6" x14ac:dyDescent="0.25">
      <c r="A11" s="73">
        <v>9</v>
      </c>
      <c r="B11" s="70" t="s">
        <v>263</v>
      </c>
      <c r="C11" s="69" t="s">
        <v>167</v>
      </c>
      <c r="D11" s="73">
        <v>0</v>
      </c>
      <c r="E11" s="73">
        <v>123</v>
      </c>
      <c r="F11" s="73">
        <v>0</v>
      </c>
    </row>
    <row r="12" spans="1:6" x14ac:dyDescent="0.25">
      <c r="A12" s="73">
        <v>10</v>
      </c>
      <c r="B12" s="70" t="s">
        <v>200</v>
      </c>
      <c r="C12" s="69" t="s">
        <v>195</v>
      </c>
      <c r="D12" s="73">
        <v>8</v>
      </c>
      <c r="E12" s="73">
        <v>65</v>
      </c>
      <c r="F12" s="73">
        <v>520</v>
      </c>
    </row>
    <row r="13" spans="1:6" ht="30" x14ac:dyDescent="0.25">
      <c r="A13" s="73">
        <v>11</v>
      </c>
      <c r="B13" s="70" t="s">
        <v>202</v>
      </c>
      <c r="C13" s="69" t="s">
        <v>167</v>
      </c>
      <c r="D13" s="73">
        <v>0</v>
      </c>
      <c r="E13" s="73">
        <v>120</v>
      </c>
      <c r="F13" s="73">
        <v>0</v>
      </c>
    </row>
    <row r="14" spans="1:6" x14ac:dyDescent="0.25">
      <c r="A14" s="73">
        <v>12</v>
      </c>
      <c r="B14" s="70" t="s">
        <v>350</v>
      </c>
      <c r="C14" s="69" t="s">
        <v>167</v>
      </c>
      <c r="D14" s="73">
        <v>3</v>
      </c>
      <c r="E14" s="73">
        <v>326</v>
      </c>
      <c r="F14" s="73">
        <v>978</v>
      </c>
    </row>
    <row r="15" spans="1:6" ht="30" x14ac:dyDescent="0.25">
      <c r="A15" s="73">
        <v>13</v>
      </c>
      <c r="B15" s="70" t="s">
        <v>321</v>
      </c>
      <c r="C15" s="69" t="s">
        <v>205</v>
      </c>
      <c r="D15" s="73">
        <v>3</v>
      </c>
      <c r="E15" s="73">
        <v>175</v>
      </c>
      <c r="F15" s="73">
        <v>525</v>
      </c>
    </row>
    <row r="16" spans="1:6" x14ac:dyDescent="0.25">
      <c r="A16" s="73">
        <v>14</v>
      </c>
      <c r="B16" s="70" t="s">
        <v>206</v>
      </c>
      <c r="C16" s="69" t="s">
        <v>207</v>
      </c>
      <c r="D16" s="73">
        <v>63</v>
      </c>
      <c r="E16" s="73">
        <v>36</v>
      </c>
      <c r="F16" s="80">
        <v>2268</v>
      </c>
    </row>
    <row r="17" spans="1:6" x14ac:dyDescent="0.25">
      <c r="A17" s="73">
        <v>15</v>
      </c>
      <c r="B17" s="70" t="s">
        <v>208</v>
      </c>
      <c r="C17" s="69" t="s">
        <v>167</v>
      </c>
      <c r="D17" s="73">
        <v>1</v>
      </c>
      <c r="E17" s="73">
        <v>145</v>
      </c>
      <c r="F17" s="73">
        <v>145</v>
      </c>
    </row>
    <row r="18" spans="1:6" x14ac:dyDescent="0.25">
      <c r="A18" s="73">
        <v>16</v>
      </c>
      <c r="B18" s="70" t="s">
        <v>209</v>
      </c>
      <c r="C18" s="69" t="s">
        <v>205</v>
      </c>
      <c r="D18" s="73">
        <v>1</v>
      </c>
      <c r="E18" s="73">
        <v>807</v>
      </c>
      <c r="F18" s="73">
        <v>807</v>
      </c>
    </row>
    <row r="19" spans="1:6" x14ac:dyDescent="0.25">
      <c r="A19" s="73">
        <v>17</v>
      </c>
      <c r="B19" s="70" t="s">
        <v>322</v>
      </c>
      <c r="C19" s="69" t="s">
        <v>195</v>
      </c>
      <c r="D19" s="73">
        <v>10</v>
      </c>
      <c r="E19" s="73">
        <v>72</v>
      </c>
      <c r="F19" s="73">
        <v>720</v>
      </c>
    </row>
    <row r="20" spans="1:6" x14ac:dyDescent="0.25">
      <c r="A20" s="73">
        <v>18</v>
      </c>
      <c r="B20" s="70" t="s">
        <v>211</v>
      </c>
      <c r="C20" s="69" t="s">
        <v>205</v>
      </c>
      <c r="D20" s="73">
        <v>0</v>
      </c>
      <c r="E20" s="73">
        <v>462</v>
      </c>
      <c r="F20" s="73">
        <v>0</v>
      </c>
    </row>
    <row r="21" spans="1:6" x14ac:dyDescent="0.25">
      <c r="A21" s="73">
        <v>19</v>
      </c>
      <c r="B21" s="70" t="s">
        <v>283</v>
      </c>
      <c r="C21" s="69" t="s">
        <v>195</v>
      </c>
      <c r="D21" s="73">
        <v>0</v>
      </c>
      <c r="E21" s="73">
        <v>80</v>
      </c>
      <c r="F21" s="73">
        <v>0</v>
      </c>
    </row>
    <row r="22" spans="1:6" x14ac:dyDescent="0.25">
      <c r="A22" s="73">
        <v>20</v>
      </c>
      <c r="B22" s="70" t="s">
        <v>323</v>
      </c>
      <c r="C22" s="69" t="s">
        <v>167</v>
      </c>
      <c r="D22" s="73">
        <v>0</v>
      </c>
      <c r="E22" s="73">
        <v>87</v>
      </c>
      <c r="F22" s="73">
        <v>0</v>
      </c>
    </row>
    <row r="23" spans="1:6" x14ac:dyDescent="0.25">
      <c r="A23" s="73">
        <v>21</v>
      </c>
      <c r="B23" s="70" t="s">
        <v>239</v>
      </c>
      <c r="C23" s="69" t="s">
        <v>215</v>
      </c>
      <c r="D23" s="73">
        <v>0</v>
      </c>
      <c r="E23" s="80">
        <v>4328</v>
      </c>
      <c r="F23" s="73">
        <v>0</v>
      </c>
    </row>
    <row r="24" spans="1:6" x14ac:dyDescent="0.25">
      <c r="A24" s="73">
        <v>22</v>
      </c>
      <c r="B24" s="70" t="s">
        <v>216</v>
      </c>
      <c r="C24" s="69" t="s">
        <v>195</v>
      </c>
      <c r="D24" s="73">
        <v>0</v>
      </c>
      <c r="E24" s="73">
        <v>72</v>
      </c>
      <c r="F24" s="73">
        <v>0</v>
      </c>
    </row>
    <row r="25" spans="1:6" x14ac:dyDescent="0.25">
      <c r="A25" s="73">
        <v>23</v>
      </c>
      <c r="B25" s="70" t="s">
        <v>235</v>
      </c>
      <c r="C25" s="69" t="s">
        <v>236</v>
      </c>
      <c r="D25" s="73">
        <v>0</v>
      </c>
      <c r="E25" s="73">
        <v>150</v>
      </c>
      <c r="F25" s="73">
        <v>0</v>
      </c>
    </row>
    <row r="26" spans="1:6" x14ac:dyDescent="0.25">
      <c r="A26" s="73">
        <v>24</v>
      </c>
      <c r="B26" s="70" t="s">
        <v>237</v>
      </c>
      <c r="C26" s="69" t="s">
        <v>236</v>
      </c>
      <c r="D26" s="73">
        <v>0</v>
      </c>
      <c r="E26" s="73">
        <v>124</v>
      </c>
      <c r="F26" s="73">
        <v>0</v>
      </c>
    </row>
    <row r="27" spans="1:6" x14ac:dyDescent="0.25">
      <c r="A27" s="73">
        <v>25</v>
      </c>
      <c r="B27" s="70" t="s">
        <v>238</v>
      </c>
      <c r="C27" s="69" t="s">
        <v>236</v>
      </c>
      <c r="D27" s="73">
        <v>0</v>
      </c>
      <c r="E27" s="73">
        <v>260</v>
      </c>
      <c r="F27" s="73">
        <v>0</v>
      </c>
    </row>
    <row r="28" spans="1:6" x14ac:dyDescent="0.25">
      <c r="A28" s="73">
        <v>26</v>
      </c>
      <c r="B28" s="70" t="s">
        <v>201</v>
      </c>
      <c r="C28" s="69" t="s">
        <v>195</v>
      </c>
      <c r="D28" s="73">
        <v>3</v>
      </c>
      <c r="E28" s="73">
        <v>112</v>
      </c>
      <c r="F28" s="73">
        <v>336</v>
      </c>
    </row>
    <row r="29" spans="1:6" x14ac:dyDescent="0.25">
      <c r="A29" s="73">
        <v>27</v>
      </c>
      <c r="B29" s="70" t="s">
        <v>219</v>
      </c>
      <c r="C29" s="69" t="s">
        <v>218</v>
      </c>
      <c r="D29" s="73">
        <v>0.02</v>
      </c>
      <c r="E29" s="73">
        <v>886</v>
      </c>
      <c r="F29" s="73">
        <v>17.72</v>
      </c>
    </row>
    <row r="30" spans="1:6" ht="30" x14ac:dyDescent="0.25">
      <c r="A30" s="73">
        <v>28</v>
      </c>
      <c r="B30" s="70" t="s">
        <v>324</v>
      </c>
      <c r="C30" s="69" t="s">
        <v>207</v>
      </c>
      <c r="D30" s="73">
        <v>0</v>
      </c>
      <c r="E30" s="73">
        <v>891</v>
      </c>
      <c r="F30" s="73">
        <v>0</v>
      </c>
    </row>
    <row r="31" spans="1:6" x14ac:dyDescent="0.25">
      <c r="A31" s="73">
        <v>29</v>
      </c>
      <c r="B31" s="70" t="s">
        <v>353</v>
      </c>
      <c r="C31" s="69" t="s">
        <v>167</v>
      </c>
      <c r="D31" s="73">
        <v>3</v>
      </c>
      <c r="E31" s="73">
        <v>131</v>
      </c>
      <c r="F31" s="73">
        <v>393</v>
      </c>
    </row>
    <row r="32" spans="1:6" x14ac:dyDescent="0.25">
      <c r="A32" s="73"/>
      <c r="B32" s="72" t="s">
        <v>103</v>
      </c>
      <c r="C32" s="69"/>
      <c r="D32" s="73"/>
      <c r="E32" s="73"/>
      <c r="F32" s="74">
        <f>SUM(F3:F31)</f>
        <v>8249.7200000000012</v>
      </c>
    </row>
    <row r="34" spans="1:6" x14ac:dyDescent="0.25">
      <c r="A34" s="54" t="s">
        <v>225</v>
      </c>
      <c r="B34" s="54" t="s">
        <v>189</v>
      </c>
      <c r="C34" s="54" t="s">
        <v>92</v>
      </c>
      <c r="D34" s="54" t="s">
        <v>313</v>
      </c>
      <c r="E34" s="54" t="s">
        <v>314</v>
      </c>
      <c r="F34" s="54" t="s">
        <v>315</v>
      </c>
    </row>
    <row r="35" spans="1:6" x14ac:dyDescent="0.25">
      <c r="A35" s="69">
        <v>1</v>
      </c>
      <c r="B35" s="69" t="s">
        <v>348</v>
      </c>
      <c r="C35" s="69" t="s">
        <v>167</v>
      </c>
      <c r="D35" s="69">
        <v>2</v>
      </c>
      <c r="E35" s="95">
        <v>13882</v>
      </c>
      <c r="F35" s="95">
        <v>27764</v>
      </c>
    </row>
    <row r="36" spans="1:6" ht="30" x14ac:dyDescent="0.25">
      <c r="A36" s="69">
        <v>2</v>
      </c>
      <c r="B36" s="69" t="s">
        <v>349</v>
      </c>
      <c r="C36" s="69" t="s">
        <v>167</v>
      </c>
      <c r="D36" s="69">
        <v>0</v>
      </c>
      <c r="E36" s="95">
        <v>6322</v>
      </c>
      <c r="F36" s="69">
        <v>0</v>
      </c>
    </row>
    <row r="37" spans="1:6" x14ac:dyDescent="0.25">
      <c r="A37" s="69">
        <v>3</v>
      </c>
      <c r="B37" s="69" t="s">
        <v>242</v>
      </c>
      <c r="C37" s="69" t="s">
        <v>195</v>
      </c>
      <c r="D37" s="69">
        <v>100</v>
      </c>
      <c r="E37" s="69">
        <v>70</v>
      </c>
      <c r="F37" s="95">
        <v>7000</v>
      </c>
    </row>
    <row r="38" spans="1:6" x14ac:dyDescent="0.25">
      <c r="A38" s="69">
        <v>4</v>
      </c>
      <c r="B38" s="69" t="s">
        <v>228</v>
      </c>
      <c r="C38" s="69" t="s">
        <v>195</v>
      </c>
      <c r="D38" s="69">
        <v>48</v>
      </c>
      <c r="E38" s="69">
        <v>70</v>
      </c>
      <c r="F38" s="95">
        <v>3360</v>
      </c>
    </row>
    <row r="39" spans="1:6" x14ac:dyDescent="0.25">
      <c r="A39" s="69">
        <v>5</v>
      </c>
      <c r="B39" s="69" t="s">
        <v>229</v>
      </c>
      <c r="C39" s="69" t="s">
        <v>195</v>
      </c>
      <c r="D39" s="69">
        <v>50</v>
      </c>
      <c r="E39" s="69">
        <v>70</v>
      </c>
      <c r="F39" s="95">
        <v>3500</v>
      </c>
    </row>
    <row r="40" spans="1:6" x14ac:dyDescent="0.25">
      <c r="A40" s="69">
        <v>6</v>
      </c>
      <c r="B40" s="69" t="s">
        <v>243</v>
      </c>
      <c r="C40" s="69" t="s">
        <v>195</v>
      </c>
      <c r="D40" s="69">
        <v>28</v>
      </c>
      <c r="E40" s="69">
        <v>65</v>
      </c>
      <c r="F40" s="95">
        <v>1820</v>
      </c>
    </row>
    <row r="41" spans="1:6" ht="30" x14ac:dyDescent="0.25">
      <c r="A41" s="69">
        <v>7</v>
      </c>
      <c r="B41" s="69" t="s">
        <v>202</v>
      </c>
      <c r="C41" s="69" t="s">
        <v>167</v>
      </c>
      <c r="D41" s="69">
        <v>3</v>
      </c>
      <c r="E41" s="69">
        <v>120</v>
      </c>
      <c r="F41" s="69">
        <v>360</v>
      </c>
    </row>
    <row r="42" spans="1:6" ht="30" x14ac:dyDescent="0.25">
      <c r="A42" s="69">
        <v>8</v>
      </c>
      <c r="B42" s="69" t="s">
        <v>327</v>
      </c>
      <c r="C42" s="69" t="s">
        <v>167</v>
      </c>
      <c r="D42" s="69">
        <v>3</v>
      </c>
      <c r="E42" s="69">
        <v>175</v>
      </c>
      <c r="F42" s="69">
        <v>525</v>
      </c>
    </row>
    <row r="43" spans="1:6" x14ac:dyDescent="0.25">
      <c r="A43" s="69">
        <v>9</v>
      </c>
      <c r="B43" s="69" t="s">
        <v>350</v>
      </c>
      <c r="C43" s="69" t="s">
        <v>167</v>
      </c>
      <c r="D43" s="69">
        <v>3</v>
      </c>
      <c r="E43" s="69">
        <v>326</v>
      </c>
      <c r="F43" s="69">
        <v>978</v>
      </c>
    </row>
    <row r="44" spans="1:6" ht="60" x14ac:dyDescent="0.25">
      <c r="A44" s="69">
        <v>10</v>
      </c>
      <c r="B44" s="69" t="s">
        <v>328</v>
      </c>
      <c r="C44" s="69" t="s">
        <v>167</v>
      </c>
      <c r="D44" s="69">
        <v>1</v>
      </c>
      <c r="E44" s="95">
        <v>109925</v>
      </c>
      <c r="F44" s="95">
        <v>109925</v>
      </c>
    </row>
    <row r="45" spans="1:6" ht="30" x14ac:dyDescent="0.25">
      <c r="A45" s="69">
        <v>11</v>
      </c>
      <c r="B45" s="69" t="s">
        <v>329</v>
      </c>
      <c r="C45" s="69" t="s">
        <v>167</v>
      </c>
      <c r="D45" s="69">
        <v>1</v>
      </c>
      <c r="E45" s="95">
        <v>14904</v>
      </c>
      <c r="F45" s="95">
        <v>14904</v>
      </c>
    </row>
    <row r="46" spans="1:6" ht="30" x14ac:dyDescent="0.25">
      <c r="A46" s="69">
        <v>12</v>
      </c>
      <c r="B46" s="69" t="s">
        <v>245</v>
      </c>
      <c r="C46" s="69" t="s">
        <v>205</v>
      </c>
      <c r="D46" s="69">
        <v>1</v>
      </c>
      <c r="E46" s="95">
        <v>1531</v>
      </c>
      <c r="F46" s="95">
        <v>1531</v>
      </c>
    </row>
    <row r="47" spans="1:6" x14ac:dyDescent="0.25">
      <c r="A47" s="69">
        <v>13</v>
      </c>
      <c r="B47" s="69" t="s">
        <v>209</v>
      </c>
      <c r="C47" s="69" t="s">
        <v>167</v>
      </c>
      <c r="D47" s="69">
        <v>2</v>
      </c>
      <c r="E47" s="69">
        <v>807</v>
      </c>
      <c r="F47" s="95">
        <v>1614</v>
      </c>
    </row>
    <row r="48" spans="1:6" ht="30" x14ac:dyDescent="0.25">
      <c r="A48" s="69">
        <v>14</v>
      </c>
      <c r="B48" s="69" t="s">
        <v>264</v>
      </c>
      <c r="C48" s="69" t="s">
        <v>195</v>
      </c>
      <c r="D48" s="69">
        <v>20</v>
      </c>
      <c r="E48" s="69">
        <v>72</v>
      </c>
      <c r="F48" s="95">
        <v>1440</v>
      </c>
    </row>
    <row r="49" spans="1:6" x14ac:dyDescent="0.25">
      <c r="A49" s="69">
        <v>15</v>
      </c>
      <c r="B49" s="69" t="s">
        <v>211</v>
      </c>
      <c r="C49" s="69" t="s">
        <v>167</v>
      </c>
      <c r="D49" s="69">
        <v>4</v>
      </c>
      <c r="E49" s="69">
        <v>462</v>
      </c>
      <c r="F49" s="95">
        <v>1848</v>
      </c>
    </row>
    <row r="50" spans="1:6" x14ac:dyDescent="0.25">
      <c r="A50" s="69">
        <v>16</v>
      </c>
      <c r="B50" s="69" t="s">
        <v>246</v>
      </c>
      <c r="C50" s="69" t="s">
        <v>205</v>
      </c>
      <c r="D50" s="69">
        <v>1</v>
      </c>
      <c r="E50" s="95">
        <v>2475</v>
      </c>
      <c r="F50" s="95">
        <v>2475</v>
      </c>
    </row>
    <row r="51" spans="1:6" x14ac:dyDescent="0.25">
      <c r="A51" s="69">
        <v>17</v>
      </c>
      <c r="B51" s="69" t="s">
        <v>330</v>
      </c>
      <c r="C51" s="69" t="s">
        <v>167</v>
      </c>
      <c r="D51" s="69">
        <v>0</v>
      </c>
      <c r="E51" s="69">
        <v>15</v>
      </c>
      <c r="F51" s="69">
        <v>0</v>
      </c>
    </row>
    <row r="52" spans="1:6" ht="30" x14ac:dyDescent="0.25">
      <c r="A52" s="69">
        <v>18</v>
      </c>
      <c r="B52" s="69" t="s">
        <v>331</v>
      </c>
      <c r="C52" s="69" t="s">
        <v>167</v>
      </c>
      <c r="D52" s="69">
        <v>0</v>
      </c>
      <c r="E52" s="69">
        <v>41</v>
      </c>
      <c r="F52" s="69">
        <v>0</v>
      </c>
    </row>
    <row r="53" spans="1:6" x14ac:dyDescent="0.25">
      <c r="A53" s="69">
        <v>19</v>
      </c>
      <c r="B53" s="69" t="s">
        <v>332</v>
      </c>
      <c r="C53" s="69" t="s">
        <v>333</v>
      </c>
      <c r="D53" s="69">
        <v>0</v>
      </c>
      <c r="E53" s="69">
        <v>50</v>
      </c>
      <c r="F53" s="69">
        <v>0</v>
      </c>
    </row>
    <row r="54" spans="1:6" x14ac:dyDescent="0.25">
      <c r="A54" s="69">
        <v>20</v>
      </c>
      <c r="B54" s="69" t="s">
        <v>334</v>
      </c>
      <c r="C54" s="69" t="s">
        <v>167</v>
      </c>
      <c r="D54" s="69">
        <v>1</v>
      </c>
      <c r="E54" s="95">
        <v>11642</v>
      </c>
      <c r="F54" s="95">
        <v>11642</v>
      </c>
    </row>
    <row r="55" spans="1:6" x14ac:dyDescent="0.25">
      <c r="A55" s="69">
        <v>21</v>
      </c>
      <c r="B55" s="69" t="s">
        <v>234</v>
      </c>
      <c r="C55" s="69" t="s">
        <v>167</v>
      </c>
      <c r="D55" s="69">
        <v>2</v>
      </c>
      <c r="E55" s="69">
        <v>87</v>
      </c>
      <c r="F55" s="69">
        <v>174</v>
      </c>
    </row>
    <row r="56" spans="1:6" x14ac:dyDescent="0.25">
      <c r="A56" s="69">
        <v>22</v>
      </c>
      <c r="B56" s="69" t="s">
        <v>216</v>
      </c>
      <c r="C56" s="69" t="s">
        <v>195</v>
      </c>
      <c r="D56" s="69">
        <v>25</v>
      </c>
      <c r="E56" s="69">
        <v>72</v>
      </c>
      <c r="F56" s="95">
        <v>1800</v>
      </c>
    </row>
    <row r="57" spans="1:6" x14ac:dyDescent="0.25">
      <c r="A57" s="69">
        <v>23</v>
      </c>
      <c r="B57" s="69" t="s">
        <v>283</v>
      </c>
      <c r="C57" s="69" t="s">
        <v>195</v>
      </c>
      <c r="D57" s="69">
        <v>15</v>
      </c>
      <c r="E57" s="69">
        <v>80</v>
      </c>
      <c r="F57" s="95">
        <v>1200</v>
      </c>
    </row>
    <row r="58" spans="1:6" x14ac:dyDescent="0.25">
      <c r="A58" s="69">
        <v>24</v>
      </c>
      <c r="B58" s="69" t="s">
        <v>239</v>
      </c>
      <c r="C58" s="69" t="s">
        <v>335</v>
      </c>
      <c r="D58" s="69">
        <v>2</v>
      </c>
      <c r="E58" s="95">
        <v>4328</v>
      </c>
      <c r="F58" s="95">
        <v>8656</v>
      </c>
    </row>
    <row r="59" spans="1:6" ht="45" x14ac:dyDescent="0.25">
      <c r="A59" s="69">
        <v>25</v>
      </c>
      <c r="B59" s="69" t="s">
        <v>351</v>
      </c>
      <c r="C59" s="69" t="s">
        <v>250</v>
      </c>
      <c r="D59" s="69">
        <v>1</v>
      </c>
      <c r="E59" s="69">
        <v>259</v>
      </c>
      <c r="F59" s="69">
        <v>259</v>
      </c>
    </row>
    <row r="60" spans="1:6" x14ac:dyDescent="0.25">
      <c r="A60" s="69">
        <v>26</v>
      </c>
      <c r="B60" s="69" t="s">
        <v>219</v>
      </c>
      <c r="C60" s="69" t="s">
        <v>250</v>
      </c>
      <c r="D60" s="69">
        <v>1</v>
      </c>
      <c r="E60" s="69">
        <v>886</v>
      </c>
      <c r="F60" s="69">
        <v>886</v>
      </c>
    </row>
    <row r="61" spans="1:6" ht="30" x14ac:dyDescent="0.25">
      <c r="A61" s="69">
        <v>27</v>
      </c>
      <c r="B61" s="69" t="s">
        <v>393</v>
      </c>
      <c r="C61" s="69" t="s">
        <v>394</v>
      </c>
      <c r="D61" s="69">
        <v>10</v>
      </c>
      <c r="E61" s="69">
        <v>675</v>
      </c>
      <c r="F61" s="95">
        <v>6750</v>
      </c>
    </row>
    <row r="62" spans="1:6" ht="60" x14ac:dyDescent="0.25">
      <c r="A62" s="69">
        <v>28</v>
      </c>
      <c r="B62" s="69" t="s">
        <v>336</v>
      </c>
      <c r="C62" s="69" t="s">
        <v>167</v>
      </c>
      <c r="D62" s="69">
        <v>1</v>
      </c>
      <c r="E62" s="95">
        <v>16679</v>
      </c>
      <c r="F62" s="95">
        <v>16679</v>
      </c>
    </row>
    <row r="63" spans="1:6" x14ac:dyDescent="0.25">
      <c r="A63" s="69"/>
      <c r="B63" s="54" t="s">
        <v>103</v>
      </c>
      <c r="C63" s="69"/>
      <c r="D63" s="69"/>
      <c r="E63" s="69"/>
      <c r="F63" s="96">
        <f>SUM(F35:F62)</f>
        <v>227090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C8A7-37B2-4512-AE35-304245EB330A}">
  <dimension ref="A2:E22"/>
  <sheetViews>
    <sheetView topLeftCell="A2" workbookViewId="0">
      <selection activeCell="M17" sqref="M17"/>
    </sheetView>
  </sheetViews>
  <sheetFormatPr defaultColWidth="8.83203125" defaultRowHeight="15" x14ac:dyDescent="0.25"/>
  <cols>
    <col min="1" max="1" width="5.83203125" style="66" bestFit="1" customWidth="1"/>
    <col min="2" max="2" width="31.33203125" style="66" bestFit="1" customWidth="1"/>
    <col min="3" max="3" width="4.6640625" style="66" bestFit="1" customWidth="1"/>
    <col min="4" max="4" width="5.33203125" style="66" bestFit="1" customWidth="1"/>
    <col min="5" max="5" width="15.6640625" style="66" bestFit="1" customWidth="1"/>
    <col min="6" max="16384" width="8.83203125" style="66"/>
  </cols>
  <sheetData>
    <row r="2" spans="1:5" ht="71.45" customHeight="1" x14ac:dyDescent="0.25">
      <c r="A2" s="392" t="s">
        <v>401</v>
      </c>
      <c r="B2" s="392"/>
      <c r="C2" s="392"/>
      <c r="D2" s="392"/>
      <c r="E2" s="392"/>
    </row>
    <row r="4" spans="1:5" s="67" customFormat="1" x14ac:dyDescent="0.25">
      <c r="A4" s="57" t="s">
        <v>339</v>
      </c>
      <c r="B4" s="57" t="s">
        <v>156</v>
      </c>
      <c r="C4" s="57" t="s">
        <v>92</v>
      </c>
      <c r="D4" s="57" t="s">
        <v>91</v>
      </c>
      <c r="E4" s="57" t="s">
        <v>103</v>
      </c>
    </row>
    <row r="5" spans="1:5" x14ac:dyDescent="0.25">
      <c r="A5" s="55">
        <v>1</v>
      </c>
      <c r="B5" s="60" t="s">
        <v>395</v>
      </c>
      <c r="C5" s="55" t="s">
        <v>295</v>
      </c>
      <c r="D5" s="55">
        <v>1</v>
      </c>
      <c r="E5" s="56">
        <f>'pimpalkuti material cost'!F31</f>
        <v>173998</v>
      </c>
    </row>
    <row r="6" spans="1:5" x14ac:dyDescent="0.25">
      <c r="A6" s="55">
        <v>2</v>
      </c>
      <c r="B6" s="60"/>
      <c r="C6" s="55"/>
      <c r="D6" s="55">
        <v>0</v>
      </c>
      <c r="E6" s="87"/>
    </row>
    <row r="7" spans="1:5" x14ac:dyDescent="0.25">
      <c r="A7" s="55">
        <v>3</v>
      </c>
      <c r="B7" s="60"/>
      <c r="C7" s="55"/>
      <c r="D7" s="55"/>
      <c r="E7" s="56"/>
    </row>
    <row r="8" spans="1:5" x14ac:dyDescent="0.25">
      <c r="A8" s="55">
        <v>4</v>
      </c>
      <c r="B8" s="60"/>
      <c r="C8" s="55"/>
      <c r="D8" s="55"/>
      <c r="E8" s="391">
        <v>3471.2</v>
      </c>
    </row>
    <row r="9" spans="1:5" x14ac:dyDescent="0.25">
      <c r="A9" s="55">
        <v>5</v>
      </c>
      <c r="B9" s="60"/>
      <c r="C9" s="55"/>
      <c r="D9" s="55"/>
      <c r="E9" s="391"/>
    </row>
    <row r="10" spans="1:5" x14ac:dyDescent="0.25">
      <c r="A10" s="55">
        <v>6</v>
      </c>
      <c r="B10" s="60"/>
      <c r="C10" s="55"/>
      <c r="D10" s="55"/>
      <c r="E10" s="391"/>
    </row>
    <row r="11" spans="1:5" s="59" customFormat="1" x14ac:dyDescent="0.2">
      <c r="A11" s="57" t="s">
        <v>102</v>
      </c>
      <c r="B11" s="65" t="s">
        <v>296</v>
      </c>
      <c r="C11" s="57"/>
      <c r="D11" s="57"/>
      <c r="E11" s="58">
        <f>SUM(E5:E10)</f>
        <v>177469.2</v>
      </c>
    </row>
    <row r="12" spans="1:5" x14ac:dyDescent="0.25">
      <c r="A12" s="55" t="s">
        <v>104</v>
      </c>
      <c r="B12" s="60" t="s">
        <v>396</v>
      </c>
      <c r="C12" s="55"/>
      <c r="D12" s="55" t="s">
        <v>106</v>
      </c>
      <c r="E12" s="56">
        <f>E11*15%</f>
        <v>26620.38</v>
      </c>
    </row>
    <row r="13" spans="1:5" s="59" customFormat="1" x14ac:dyDescent="0.2">
      <c r="A13" s="57" t="s">
        <v>107</v>
      </c>
      <c r="B13" s="65" t="s">
        <v>297</v>
      </c>
      <c r="C13" s="57"/>
      <c r="D13" s="57"/>
      <c r="E13" s="58">
        <f>E11+E12</f>
        <v>204089.58000000002</v>
      </c>
    </row>
    <row r="14" spans="1:5" x14ac:dyDescent="0.25">
      <c r="A14" s="55" t="s">
        <v>298</v>
      </c>
      <c r="B14" s="60" t="s">
        <v>341</v>
      </c>
      <c r="C14" s="55"/>
      <c r="D14" s="55"/>
      <c r="E14" s="56">
        <v>0</v>
      </c>
    </row>
    <row r="15" spans="1:5" x14ac:dyDescent="0.25">
      <c r="A15" s="55" t="s">
        <v>299</v>
      </c>
      <c r="B15" s="60" t="s">
        <v>308</v>
      </c>
      <c r="C15" s="55"/>
      <c r="D15" s="55"/>
      <c r="E15" s="56">
        <v>0</v>
      </c>
    </row>
    <row r="16" spans="1:5" s="59" customFormat="1" x14ac:dyDescent="0.2">
      <c r="A16" s="57" t="s">
        <v>110</v>
      </c>
      <c r="B16" s="65" t="s">
        <v>342</v>
      </c>
      <c r="C16" s="57"/>
      <c r="D16" s="57"/>
      <c r="E16" s="58">
        <f>E13+E14+E15</f>
        <v>204089.58000000002</v>
      </c>
    </row>
    <row r="17" spans="1:5" x14ac:dyDescent="0.25">
      <c r="A17" s="55" t="s">
        <v>113</v>
      </c>
      <c r="B17" s="60" t="s">
        <v>397</v>
      </c>
      <c r="C17" s="55"/>
      <c r="D17" s="55" t="s">
        <v>145</v>
      </c>
      <c r="E17" s="56">
        <f>E16*18%</f>
        <v>36736.124400000001</v>
      </c>
    </row>
    <row r="18" spans="1:5" s="59" customFormat="1" x14ac:dyDescent="0.2">
      <c r="A18" s="57" t="s">
        <v>115</v>
      </c>
      <c r="B18" s="65" t="s">
        <v>344</v>
      </c>
      <c r="C18" s="57"/>
      <c r="D18" s="57"/>
      <c r="E18" s="58">
        <f>E16+E17</f>
        <v>240825.70440000002</v>
      </c>
    </row>
    <row r="19" spans="1:5" x14ac:dyDescent="0.25">
      <c r="A19" s="55" t="s">
        <v>301</v>
      </c>
      <c r="B19" s="60" t="s">
        <v>345</v>
      </c>
      <c r="C19" s="55"/>
      <c r="D19" s="55" t="s">
        <v>257</v>
      </c>
      <c r="E19" s="56">
        <f>E18*1.3%</f>
        <v>3130.7341572000005</v>
      </c>
    </row>
    <row r="20" spans="1:5" x14ac:dyDescent="0.25">
      <c r="A20" s="55" t="s">
        <v>302</v>
      </c>
      <c r="B20" s="60" t="s">
        <v>392</v>
      </c>
      <c r="C20" s="55"/>
      <c r="D20" s="55" t="s">
        <v>145</v>
      </c>
      <c r="E20" s="56">
        <f>E19*18%</f>
        <v>563.53214829600006</v>
      </c>
    </row>
    <row r="21" spans="1:5" s="59" customFormat="1" x14ac:dyDescent="0.2">
      <c r="A21" s="57" t="s">
        <v>118</v>
      </c>
      <c r="B21" s="65" t="s">
        <v>312</v>
      </c>
      <c r="C21" s="57"/>
      <c r="D21" s="57"/>
      <c r="E21" s="58">
        <f>E19+E20</f>
        <v>3694.2663054960003</v>
      </c>
    </row>
    <row r="22" spans="1:5" s="59" customFormat="1" x14ac:dyDescent="0.2">
      <c r="A22" s="57" t="s">
        <v>121</v>
      </c>
      <c r="B22" s="65" t="s">
        <v>304</v>
      </c>
      <c r="C22" s="57"/>
      <c r="D22" s="57"/>
      <c r="E22" s="58">
        <f>E18+E21</f>
        <v>244519.97070549603</v>
      </c>
    </row>
  </sheetData>
  <mergeCells count="2">
    <mergeCell ref="E8:E10"/>
    <mergeCell ref="A2:E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C3B3-E1A5-45B4-A72B-2D695E59546B}">
  <dimension ref="A1:F31"/>
  <sheetViews>
    <sheetView topLeftCell="A18" workbookViewId="0">
      <selection activeCell="F8" sqref="F8"/>
    </sheetView>
  </sheetViews>
  <sheetFormatPr defaultColWidth="8.83203125" defaultRowHeight="15" x14ac:dyDescent="0.25"/>
  <cols>
    <col min="1" max="1" width="4.33203125" style="66" bestFit="1" customWidth="1"/>
    <col min="2" max="2" width="33.83203125" style="66" customWidth="1"/>
    <col min="3" max="5" width="8.83203125" style="66"/>
    <col min="6" max="6" width="11.33203125" style="66" bestFit="1" customWidth="1"/>
    <col min="7" max="16384" width="8.83203125" style="66"/>
  </cols>
  <sheetData>
    <row r="1" spans="1:6" x14ac:dyDescent="0.25">
      <c r="A1" s="66" t="s">
        <v>398</v>
      </c>
    </row>
    <row r="2" spans="1:6" ht="30" x14ac:dyDescent="0.25">
      <c r="A2" s="68" t="s">
        <v>225</v>
      </c>
      <c r="B2" s="54" t="s">
        <v>189</v>
      </c>
      <c r="C2" s="54" t="s">
        <v>92</v>
      </c>
      <c r="D2" s="68" t="s">
        <v>313</v>
      </c>
      <c r="E2" s="68" t="s">
        <v>314</v>
      </c>
      <c r="F2" s="68" t="s">
        <v>315</v>
      </c>
    </row>
    <row r="3" spans="1:6" x14ac:dyDescent="0.25">
      <c r="A3" s="73">
        <v>1</v>
      </c>
      <c r="B3" s="70" t="s">
        <v>348</v>
      </c>
      <c r="C3" s="69" t="s">
        <v>167</v>
      </c>
      <c r="D3" s="73">
        <v>2</v>
      </c>
      <c r="E3" s="80">
        <v>13882</v>
      </c>
      <c r="F3" s="80">
        <v>27764</v>
      </c>
    </row>
    <row r="4" spans="1:6" x14ac:dyDescent="0.25">
      <c r="A4" s="73">
        <v>2</v>
      </c>
      <c r="B4" s="70" t="s">
        <v>349</v>
      </c>
      <c r="C4" s="69" t="s">
        <v>167</v>
      </c>
      <c r="D4" s="73">
        <v>0</v>
      </c>
      <c r="E4" s="80">
        <v>6322</v>
      </c>
      <c r="F4" s="73">
        <v>0</v>
      </c>
    </row>
    <row r="5" spans="1:6" x14ac:dyDescent="0.25">
      <c r="A5" s="73">
        <v>3</v>
      </c>
      <c r="B5" s="70" t="s">
        <v>242</v>
      </c>
      <c r="C5" s="69" t="s">
        <v>195</v>
      </c>
      <c r="D5" s="73">
        <v>100</v>
      </c>
      <c r="E5" s="73">
        <v>70</v>
      </c>
      <c r="F5" s="80">
        <v>7000</v>
      </c>
    </row>
    <row r="6" spans="1:6" x14ac:dyDescent="0.25">
      <c r="A6" s="73">
        <v>4</v>
      </c>
      <c r="B6" s="70" t="s">
        <v>228</v>
      </c>
      <c r="C6" s="69" t="s">
        <v>195</v>
      </c>
      <c r="D6" s="73">
        <v>48</v>
      </c>
      <c r="E6" s="73">
        <v>70</v>
      </c>
      <c r="F6" s="80">
        <v>3360</v>
      </c>
    </row>
    <row r="7" spans="1:6" x14ac:dyDescent="0.25">
      <c r="A7" s="73">
        <v>5</v>
      </c>
      <c r="B7" s="70" t="s">
        <v>229</v>
      </c>
      <c r="C7" s="69" t="s">
        <v>195</v>
      </c>
      <c r="D7" s="73">
        <v>50</v>
      </c>
      <c r="E7" s="73">
        <v>70</v>
      </c>
      <c r="F7" s="80">
        <v>3500</v>
      </c>
    </row>
    <row r="8" spans="1:6" x14ac:dyDescent="0.25">
      <c r="A8" s="73">
        <v>6</v>
      </c>
      <c r="B8" s="70" t="s">
        <v>243</v>
      </c>
      <c r="C8" s="69" t="s">
        <v>195</v>
      </c>
      <c r="D8" s="73">
        <v>28</v>
      </c>
      <c r="E8" s="73">
        <v>65</v>
      </c>
      <c r="F8" s="80">
        <v>1820</v>
      </c>
    </row>
    <row r="9" spans="1:6" ht="30" x14ac:dyDescent="0.25">
      <c r="A9" s="73">
        <v>7</v>
      </c>
      <c r="B9" s="70" t="s">
        <v>202</v>
      </c>
      <c r="C9" s="69" t="s">
        <v>167</v>
      </c>
      <c r="D9" s="73">
        <v>3</v>
      </c>
      <c r="E9" s="73">
        <v>120</v>
      </c>
      <c r="F9" s="73">
        <v>360</v>
      </c>
    </row>
    <row r="10" spans="1:6" ht="30" x14ac:dyDescent="0.25">
      <c r="A10" s="73">
        <v>8</v>
      </c>
      <c r="B10" s="70" t="s">
        <v>327</v>
      </c>
      <c r="C10" s="69" t="s">
        <v>167</v>
      </c>
      <c r="D10" s="73">
        <v>6</v>
      </c>
      <c r="E10" s="73">
        <v>175</v>
      </c>
      <c r="F10" s="80">
        <v>1050</v>
      </c>
    </row>
    <row r="11" spans="1:6" x14ac:dyDescent="0.25">
      <c r="A11" s="73">
        <v>9</v>
      </c>
      <c r="B11" s="70" t="s">
        <v>350</v>
      </c>
      <c r="C11" s="69" t="s">
        <v>167</v>
      </c>
      <c r="D11" s="73">
        <v>6</v>
      </c>
      <c r="E11" s="73">
        <v>326</v>
      </c>
      <c r="F11" s="80">
        <v>1956</v>
      </c>
    </row>
    <row r="12" spans="1:6" x14ac:dyDescent="0.25">
      <c r="A12" s="73">
        <v>10</v>
      </c>
      <c r="B12" s="70" t="s">
        <v>206</v>
      </c>
      <c r="C12" s="69" t="s">
        <v>207</v>
      </c>
      <c r="D12" s="73">
        <v>15</v>
      </c>
      <c r="E12" s="73">
        <v>36</v>
      </c>
      <c r="F12" s="73">
        <v>540</v>
      </c>
    </row>
    <row r="13" spans="1:6" ht="60" x14ac:dyDescent="0.25">
      <c r="A13" s="73">
        <v>11</v>
      </c>
      <c r="B13" s="70" t="s">
        <v>399</v>
      </c>
      <c r="C13" s="69" t="s">
        <v>167</v>
      </c>
      <c r="D13" s="73">
        <v>1</v>
      </c>
      <c r="E13" s="80">
        <v>64780</v>
      </c>
      <c r="F13" s="80">
        <v>64780</v>
      </c>
    </row>
    <row r="14" spans="1:6" ht="30" x14ac:dyDescent="0.25">
      <c r="A14" s="73">
        <v>12</v>
      </c>
      <c r="B14" s="70" t="s">
        <v>329</v>
      </c>
      <c r="C14" s="69" t="s">
        <v>167</v>
      </c>
      <c r="D14" s="73">
        <v>1</v>
      </c>
      <c r="E14" s="80">
        <v>14904</v>
      </c>
      <c r="F14" s="80">
        <v>14904</v>
      </c>
    </row>
    <row r="15" spans="1:6" ht="30" x14ac:dyDescent="0.25">
      <c r="A15" s="73">
        <v>13</v>
      </c>
      <c r="B15" s="70" t="s">
        <v>245</v>
      </c>
      <c r="C15" s="69" t="s">
        <v>205</v>
      </c>
      <c r="D15" s="73">
        <v>1</v>
      </c>
      <c r="E15" s="80">
        <v>1531</v>
      </c>
      <c r="F15" s="80">
        <v>1531</v>
      </c>
    </row>
    <row r="16" spans="1:6" x14ac:dyDescent="0.25">
      <c r="A16" s="73">
        <v>14</v>
      </c>
      <c r="B16" s="70" t="s">
        <v>209</v>
      </c>
      <c r="C16" s="69" t="s">
        <v>167</v>
      </c>
      <c r="D16" s="73">
        <v>2</v>
      </c>
      <c r="E16" s="73">
        <v>807</v>
      </c>
      <c r="F16" s="80">
        <v>1614</v>
      </c>
    </row>
    <row r="17" spans="1:6" x14ac:dyDescent="0.25">
      <c r="A17" s="73">
        <v>15</v>
      </c>
      <c r="B17" s="70" t="s">
        <v>264</v>
      </c>
      <c r="C17" s="69" t="s">
        <v>195</v>
      </c>
      <c r="D17" s="73">
        <v>20</v>
      </c>
      <c r="E17" s="73">
        <v>72</v>
      </c>
      <c r="F17" s="80">
        <v>1440</v>
      </c>
    </row>
    <row r="18" spans="1:6" x14ac:dyDescent="0.25">
      <c r="A18" s="73">
        <v>16</v>
      </c>
      <c r="B18" s="70" t="s">
        <v>211</v>
      </c>
      <c r="C18" s="69" t="s">
        <v>167</v>
      </c>
      <c r="D18" s="73">
        <v>4</v>
      </c>
      <c r="E18" s="73">
        <v>462</v>
      </c>
      <c r="F18" s="80">
        <v>1848</v>
      </c>
    </row>
    <row r="19" spans="1:6" x14ac:dyDescent="0.25">
      <c r="A19" s="73">
        <v>17</v>
      </c>
      <c r="B19" s="70" t="s">
        <v>246</v>
      </c>
      <c r="C19" s="69" t="s">
        <v>205</v>
      </c>
      <c r="D19" s="73">
        <v>1</v>
      </c>
      <c r="E19" s="80">
        <v>2475</v>
      </c>
      <c r="F19" s="80">
        <v>2475</v>
      </c>
    </row>
    <row r="20" spans="1:6" x14ac:dyDescent="0.25">
      <c r="A20" s="73">
        <v>18</v>
      </c>
      <c r="B20" s="70" t="s">
        <v>330</v>
      </c>
      <c r="C20" s="69" t="s">
        <v>167</v>
      </c>
      <c r="D20" s="73">
        <v>0</v>
      </c>
      <c r="E20" s="73">
        <v>15</v>
      </c>
      <c r="F20" s="73">
        <v>0</v>
      </c>
    </row>
    <row r="21" spans="1:6" ht="30" x14ac:dyDescent="0.25">
      <c r="A21" s="73">
        <v>19</v>
      </c>
      <c r="B21" s="70" t="s">
        <v>331</v>
      </c>
      <c r="C21" s="69" t="s">
        <v>167</v>
      </c>
      <c r="D21" s="73">
        <v>0</v>
      </c>
      <c r="E21" s="73">
        <v>41</v>
      </c>
      <c r="F21" s="73">
        <v>0</v>
      </c>
    </row>
    <row r="22" spans="1:6" x14ac:dyDescent="0.25">
      <c r="A22" s="73">
        <v>20</v>
      </c>
      <c r="B22" s="70" t="s">
        <v>332</v>
      </c>
      <c r="C22" s="69" t="s">
        <v>333</v>
      </c>
      <c r="D22" s="73">
        <v>0</v>
      </c>
      <c r="E22" s="73">
        <v>50</v>
      </c>
      <c r="F22" s="73">
        <v>0</v>
      </c>
    </row>
    <row r="23" spans="1:6" x14ac:dyDescent="0.25">
      <c r="A23" s="73">
        <v>21</v>
      </c>
      <c r="B23" s="70" t="s">
        <v>334</v>
      </c>
      <c r="C23" s="69" t="s">
        <v>167</v>
      </c>
      <c r="D23" s="73">
        <v>1</v>
      </c>
      <c r="E23" s="80">
        <v>11642</v>
      </c>
      <c r="F23" s="80">
        <v>11642</v>
      </c>
    </row>
    <row r="24" spans="1:6" x14ac:dyDescent="0.25">
      <c r="A24" s="73">
        <v>22</v>
      </c>
      <c r="B24" s="70" t="s">
        <v>234</v>
      </c>
      <c r="C24" s="69" t="s">
        <v>167</v>
      </c>
      <c r="D24" s="73">
        <v>2</v>
      </c>
      <c r="E24" s="73">
        <v>87</v>
      </c>
      <c r="F24" s="73">
        <v>174</v>
      </c>
    </row>
    <row r="25" spans="1:6" x14ac:dyDescent="0.25">
      <c r="A25" s="73">
        <v>23</v>
      </c>
      <c r="B25" s="70" t="s">
        <v>216</v>
      </c>
      <c r="C25" s="69" t="s">
        <v>195</v>
      </c>
      <c r="D25" s="73">
        <v>25</v>
      </c>
      <c r="E25" s="73">
        <v>72</v>
      </c>
      <c r="F25" s="80">
        <v>1800</v>
      </c>
    </row>
    <row r="26" spans="1:6" x14ac:dyDescent="0.25">
      <c r="A26" s="73">
        <v>24</v>
      </c>
      <c r="B26" s="70" t="s">
        <v>283</v>
      </c>
      <c r="C26" s="69" t="s">
        <v>195</v>
      </c>
      <c r="D26" s="73">
        <v>15</v>
      </c>
      <c r="E26" s="73">
        <v>80</v>
      </c>
      <c r="F26" s="80">
        <v>1200</v>
      </c>
    </row>
    <row r="27" spans="1:6" x14ac:dyDescent="0.25">
      <c r="A27" s="73">
        <v>25</v>
      </c>
      <c r="B27" s="70" t="s">
        <v>239</v>
      </c>
      <c r="C27" s="69" t="s">
        <v>335</v>
      </c>
      <c r="D27" s="73">
        <v>2</v>
      </c>
      <c r="E27" s="80">
        <v>4328</v>
      </c>
      <c r="F27" s="80">
        <v>8656</v>
      </c>
    </row>
    <row r="28" spans="1:6" ht="30" x14ac:dyDescent="0.25">
      <c r="A28" s="73">
        <v>26</v>
      </c>
      <c r="B28" s="70" t="s">
        <v>351</v>
      </c>
      <c r="C28" s="69" t="s">
        <v>250</v>
      </c>
      <c r="D28" s="73">
        <v>1</v>
      </c>
      <c r="E28" s="73">
        <v>259</v>
      </c>
      <c r="F28" s="73">
        <v>259</v>
      </c>
    </row>
    <row r="29" spans="1:6" x14ac:dyDescent="0.25">
      <c r="A29" s="73">
        <v>27</v>
      </c>
      <c r="B29" s="70" t="s">
        <v>219</v>
      </c>
      <c r="C29" s="69" t="s">
        <v>250</v>
      </c>
      <c r="D29" s="73">
        <v>1</v>
      </c>
      <c r="E29" s="73">
        <v>886</v>
      </c>
      <c r="F29" s="73">
        <v>886</v>
      </c>
    </row>
    <row r="30" spans="1:6" ht="60" x14ac:dyDescent="0.25">
      <c r="A30" s="73">
        <v>28</v>
      </c>
      <c r="B30" s="70" t="s">
        <v>400</v>
      </c>
      <c r="C30" s="69" t="s">
        <v>167</v>
      </c>
      <c r="D30" s="73">
        <v>1</v>
      </c>
      <c r="E30" s="80">
        <v>13439</v>
      </c>
      <c r="F30" s="80">
        <v>13439</v>
      </c>
    </row>
    <row r="31" spans="1:6" x14ac:dyDescent="0.25">
      <c r="A31" s="93"/>
      <c r="B31" s="77" t="s">
        <v>103</v>
      </c>
      <c r="C31" s="76"/>
      <c r="D31" s="93"/>
      <c r="E31" s="93"/>
      <c r="F31" s="94">
        <f>SUM(F3:F30)</f>
        <v>173998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C416-A728-49C6-A7B7-9A4F1A07ABB0}">
  <dimension ref="A1:L30"/>
  <sheetViews>
    <sheetView view="pageBreakPreview" topLeftCell="A9" zoomScale="70" zoomScaleSheetLayoutView="70" workbookViewId="0">
      <selection activeCell="I14" sqref="I14"/>
    </sheetView>
  </sheetViews>
  <sheetFormatPr defaultColWidth="8.83203125" defaultRowHeight="12.75" x14ac:dyDescent="0.2"/>
  <cols>
    <col min="1" max="1" width="4.6640625" style="123" customWidth="1"/>
    <col min="2" max="2" width="14.6640625" style="123" customWidth="1"/>
    <col min="3" max="3" width="19" style="123" customWidth="1"/>
    <col min="4" max="4" width="32.1640625" style="123" customWidth="1"/>
    <col min="5" max="5" width="7.1640625" style="123" customWidth="1"/>
    <col min="6" max="6" width="6.6640625" style="123" customWidth="1"/>
    <col min="7" max="7" width="7.33203125" style="123" customWidth="1"/>
    <col min="8" max="8" width="8.33203125" style="123" customWidth="1"/>
    <col min="9" max="9" width="22" style="145" customWidth="1"/>
    <col min="10" max="10" width="11.33203125" style="123" bestFit="1" customWidth="1"/>
    <col min="11" max="16384" width="8.83203125" style="123"/>
  </cols>
  <sheetData>
    <row r="1" spans="1:10" ht="24" customHeight="1" x14ac:dyDescent="0.2">
      <c r="A1" s="409" t="s">
        <v>404</v>
      </c>
      <c r="B1" s="409"/>
      <c r="C1" s="409"/>
      <c r="D1" s="409"/>
      <c r="E1" s="409"/>
      <c r="F1" s="409"/>
      <c r="G1" s="409"/>
      <c r="H1" s="409"/>
      <c r="I1" s="409"/>
    </row>
    <row r="2" spans="1:10" ht="7.5" customHeight="1" x14ac:dyDescent="0.2">
      <c r="A2" s="124"/>
      <c r="B2" s="125"/>
      <c r="C2" s="125"/>
      <c r="D2" s="125"/>
      <c r="E2" s="125"/>
      <c r="F2" s="125"/>
      <c r="G2" s="125"/>
      <c r="H2" s="125"/>
      <c r="I2" s="125"/>
    </row>
    <row r="3" spans="1:10" x14ac:dyDescent="0.2">
      <c r="A3" s="126"/>
      <c r="B3" s="126"/>
      <c r="C3" s="126"/>
      <c r="D3" s="126"/>
      <c r="E3" s="126"/>
      <c r="F3" s="126"/>
      <c r="G3" s="126"/>
      <c r="H3" s="126"/>
      <c r="I3" s="127"/>
    </row>
    <row r="4" spans="1:10" ht="18" x14ac:dyDescent="0.2">
      <c r="A4" s="410" t="s">
        <v>406</v>
      </c>
      <c r="B4" s="410"/>
      <c r="C4" s="410"/>
      <c r="D4" s="410"/>
      <c r="E4" s="410"/>
      <c r="F4" s="410"/>
      <c r="G4" s="410"/>
      <c r="H4" s="410"/>
      <c r="I4" s="410"/>
    </row>
    <row r="5" spans="1:10" ht="9" customHeight="1" x14ac:dyDescent="0.2">
      <c r="A5" s="126"/>
      <c r="B5" s="126"/>
      <c r="C5" s="126"/>
      <c r="D5" s="128"/>
      <c r="E5" s="128"/>
      <c r="F5" s="128"/>
      <c r="G5" s="128"/>
      <c r="H5" s="128"/>
      <c r="I5" s="128"/>
    </row>
    <row r="7" spans="1:10" ht="24" customHeight="1" x14ac:dyDescent="0.2">
      <c r="B7" s="129" t="s">
        <v>3</v>
      </c>
      <c r="C7" s="411" t="s">
        <v>156</v>
      </c>
      <c r="D7" s="411"/>
      <c r="E7" s="411"/>
      <c r="F7" s="411"/>
      <c r="G7" s="129" t="s">
        <v>92</v>
      </c>
      <c r="H7" s="129" t="s">
        <v>91</v>
      </c>
      <c r="I7" s="129" t="s">
        <v>103</v>
      </c>
    </row>
    <row r="8" spans="1:10" ht="24" customHeight="1" x14ac:dyDescent="0.2">
      <c r="B8" s="130">
        <v>1</v>
      </c>
      <c r="C8" s="412" t="str">
        <f>'[110]Estimate Report'!D11</f>
        <v>Erection of 11 KV Line on RSJ Pole 9 Mtr.</v>
      </c>
      <c r="D8" s="412"/>
      <c r="E8" s="412"/>
      <c r="F8" s="412"/>
      <c r="G8" s="129" t="str">
        <f>'[110]Estimate Report'!I11</f>
        <v>KM</v>
      </c>
      <c r="H8" s="132">
        <f>'Karanji Estimate for 11 KV Line'!D7</f>
        <v>0.04</v>
      </c>
      <c r="I8" s="133">
        <f>'Karanji Estimate for 11 KV Line'!G39</f>
        <v>35853</v>
      </c>
    </row>
    <row r="9" spans="1:10" ht="24" customHeight="1" x14ac:dyDescent="0.2">
      <c r="B9" s="130">
        <v>2</v>
      </c>
      <c r="C9" s="412" t="str">
        <f>'[110]Estimate Report'!D12</f>
        <v>Erection of 11/0.4 KV 63 KVA DTC</v>
      </c>
      <c r="D9" s="412"/>
      <c r="E9" s="412"/>
      <c r="F9" s="412"/>
      <c r="G9" s="129" t="str">
        <f>'[110]Estimate Report'!I12</f>
        <v>No</v>
      </c>
      <c r="H9" s="132">
        <f>'[110]Estimate Report'!H12</f>
        <v>1</v>
      </c>
      <c r="I9" s="133">
        <f>'Karanji Estimate DTC 100'!G45</f>
        <v>247320.4</v>
      </c>
    </row>
    <row r="10" spans="1:10" ht="24" customHeight="1" x14ac:dyDescent="0.2">
      <c r="B10" s="130">
        <v>3</v>
      </c>
      <c r="C10" s="134" t="str">
        <f>'[110]Estimate Report'!D13</f>
        <v xml:space="preserve"> </v>
      </c>
      <c r="D10" s="135"/>
      <c r="E10" s="135"/>
      <c r="F10" s="136"/>
      <c r="G10" s="129" t="str">
        <f>'[110]Estimate Report'!I13</f>
        <v/>
      </c>
      <c r="H10" s="132">
        <f>'[110]Estimate Report'!H13</f>
        <v>0</v>
      </c>
      <c r="I10" s="133">
        <f>'[110]Estimate 1x25, 3x25 S.P. DTC'!G41</f>
        <v>0</v>
      </c>
    </row>
    <row r="11" spans="1:10" ht="24" customHeight="1" x14ac:dyDescent="0.2">
      <c r="B11" s="130">
        <v>4</v>
      </c>
      <c r="C11" s="412" t="str">
        <f>'[110]Estimate Report'!D14</f>
        <v xml:space="preserve"> </v>
      </c>
      <c r="D11" s="412"/>
      <c r="E11" s="412"/>
      <c r="F11" s="412"/>
      <c r="G11" s="129" t="str">
        <f>'[110]Estimate Report'!I14</f>
        <v/>
      </c>
      <c r="H11" s="132">
        <f>'[110]Estimate Report'!H14</f>
        <v>0</v>
      </c>
      <c r="I11" s="133">
        <f>'[110]Estimate for LT Line'!G38</f>
        <v>0</v>
      </c>
    </row>
    <row r="12" spans="1:10" ht="24" customHeight="1" x14ac:dyDescent="0.2">
      <c r="B12" s="130">
        <v>5</v>
      </c>
      <c r="C12" s="134" t="str">
        <f>'[110]Estimate Report'!D15</f>
        <v xml:space="preserve"> </v>
      </c>
      <c r="D12" s="135"/>
      <c r="E12" s="135"/>
      <c r="F12" s="136"/>
      <c r="G12" s="129" t="str">
        <f>'[110]Estimate Report'!I15</f>
        <v/>
      </c>
      <c r="H12" s="132">
        <f>'[110]Estimate Report'!H15</f>
        <v>0</v>
      </c>
      <c r="I12" s="137"/>
    </row>
    <row r="13" spans="1:10" ht="24" customHeight="1" x14ac:dyDescent="0.2">
      <c r="B13" s="130">
        <v>6</v>
      </c>
      <c r="C13" s="412" t="str">
        <f>'[110]Estimate Report'!D16</f>
        <v xml:space="preserve"> </v>
      </c>
      <c r="D13" s="412"/>
      <c r="E13" s="412"/>
      <c r="F13" s="412"/>
      <c r="G13" s="129" t="str">
        <f>'[110]Estimate Report'!I16</f>
        <v/>
      </c>
      <c r="H13" s="132">
        <f>'[110]Estimate Report'!H16</f>
        <v>0</v>
      </c>
      <c r="I13" s="137"/>
    </row>
    <row r="14" spans="1:10" ht="24" customHeight="1" x14ac:dyDescent="0.2">
      <c r="B14" s="138" t="s">
        <v>102</v>
      </c>
      <c r="C14" s="413" t="s">
        <v>296</v>
      </c>
      <c r="D14" s="414"/>
      <c r="E14" s="414"/>
      <c r="F14" s="415"/>
      <c r="G14" s="399"/>
      <c r="H14" s="400"/>
      <c r="I14" s="139">
        <f>SUM(I8:I13)</f>
        <v>283173.40000000002</v>
      </c>
    </row>
    <row r="15" spans="1:10" ht="25.5" customHeight="1" x14ac:dyDescent="0.25">
      <c r="B15" s="140" t="s">
        <v>104</v>
      </c>
      <c r="C15" s="406" t="s">
        <v>407</v>
      </c>
      <c r="D15" s="406"/>
      <c r="E15" s="406"/>
      <c r="F15" s="406"/>
      <c r="G15" s="408">
        <v>0.15</v>
      </c>
      <c r="H15" s="408"/>
      <c r="I15" s="141">
        <f>G15*I14</f>
        <v>42476.01</v>
      </c>
      <c r="J15" s="142"/>
    </row>
    <row r="16" spans="1:10" ht="33.75" customHeight="1" x14ac:dyDescent="0.25">
      <c r="B16" s="143" t="s">
        <v>107</v>
      </c>
      <c r="C16" s="404" t="s">
        <v>408</v>
      </c>
      <c r="D16" s="397"/>
      <c r="E16" s="397"/>
      <c r="F16" s="397"/>
      <c r="G16" s="398"/>
      <c r="H16" s="398"/>
      <c r="I16" s="141">
        <f>I14+I15</f>
        <v>325649.41000000003</v>
      </c>
      <c r="J16" s="144"/>
    </row>
    <row r="17" spans="1:12" ht="21.75" customHeight="1" x14ac:dyDescent="0.25">
      <c r="B17" s="143" t="s">
        <v>298</v>
      </c>
      <c r="C17" s="406" t="s">
        <v>307</v>
      </c>
      <c r="D17" s="397"/>
      <c r="E17" s="397"/>
      <c r="F17" s="397"/>
      <c r="G17" s="398"/>
      <c r="H17" s="398"/>
      <c r="I17" s="141">
        <f>'[110]dismental sheet'!G27</f>
        <v>0</v>
      </c>
      <c r="J17" s="144"/>
    </row>
    <row r="18" spans="1:12" ht="21.75" customHeight="1" x14ac:dyDescent="0.25">
      <c r="B18" s="143" t="s">
        <v>299</v>
      </c>
      <c r="C18" s="406" t="s">
        <v>409</v>
      </c>
      <c r="D18" s="397"/>
      <c r="E18" s="397"/>
      <c r="F18" s="397"/>
      <c r="G18" s="398"/>
      <c r="H18" s="398"/>
      <c r="I18" s="141">
        <v>0</v>
      </c>
      <c r="J18" s="144"/>
    </row>
    <row r="19" spans="1:12" ht="35.25" customHeight="1" x14ac:dyDescent="0.25">
      <c r="B19" s="143" t="s">
        <v>110</v>
      </c>
      <c r="C19" s="407" t="s">
        <v>410</v>
      </c>
      <c r="D19" s="397"/>
      <c r="E19" s="397"/>
      <c r="F19" s="397"/>
      <c r="G19" s="398"/>
      <c r="H19" s="398"/>
      <c r="I19" s="141">
        <f>I16+I17+I18</f>
        <v>325649.41000000003</v>
      </c>
      <c r="J19" s="144"/>
    </row>
    <row r="20" spans="1:12" ht="21.75" customHeight="1" x14ac:dyDescent="0.25">
      <c r="B20" s="140" t="s">
        <v>113</v>
      </c>
      <c r="C20" s="404" t="s">
        <v>309</v>
      </c>
      <c r="D20" s="397"/>
      <c r="E20" s="397"/>
      <c r="F20" s="397"/>
      <c r="G20" s="405">
        <v>0.18</v>
      </c>
      <c r="H20" s="405"/>
      <c r="I20" s="141">
        <f>G20*I19</f>
        <v>58616.893800000005</v>
      </c>
      <c r="J20" s="142"/>
    </row>
    <row r="21" spans="1:12" ht="21.75" customHeight="1" x14ac:dyDescent="0.25">
      <c r="B21" s="140" t="s">
        <v>115</v>
      </c>
      <c r="C21" s="396" t="s">
        <v>411</v>
      </c>
      <c r="D21" s="397"/>
      <c r="E21" s="397"/>
      <c r="F21" s="397"/>
      <c r="G21" s="398"/>
      <c r="H21" s="398"/>
      <c r="I21" s="141">
        <f>I19+I20</f>
        <v>384266.30380000005</v>
      </c>
      <c r="J21" s="142"/>
    </row>
    <row r="22" spans="1:12" ht="32.25" customHeight="1" x14ac:dyDescent="0.25">
      <c r="B22" s="140" t="s">
        <v>301</v>
      </c>
      <c r="C22" s="404" t="s">
        <v>412</v>
      </c>
      <c r="D22" s="397"/>
      <c r="E22" s="397"/>
      <c r="F22" s="397"/>
      <c r="G22" s="405">
        <v>1.2999999999999999E-2</v>
      </c>
      <c r="H22" s="405"/>
      <c r="I22" s="141">
        <f>G22*I21</f>
        <v>4995.4619494000008</v>
      </c>
    </row>
    <row r="23" spans="1:12" ht="24.75" customHeight="1" x14ac:dyDescent="0.25">
      <c r="B23" s="140" t="s">
        <v>302</v>
      </c>
      <c r="C23" s="404" t="s">
        <v>303</v>
      </c>
      <c r="D23" s="397"/>
      <c r="E23" s="397"/>
      <c r="F23" s="397"/>
      <c r="G23" s="405">
        <v>0.18</v>
      </c>
      <c r="H23" s="405"/>
      <c r="I23" s="141">
        <f>G23*I22</f>
        <v>899.18315089200007</v>
      </c>
    </row>
    <row r="24" spans="1:12" ht="30" customHeight="1" x14ac:dyDescent="0.25">
      <c r="B24" s="140" t="s">
        <v>118</v>
      </c>
      <c r="C24" s="396" t="s">
        <v>312</v>
      </c>
      <c r="D24" s="397"/>
      <c r="E24" s="397"/>
      <c r="F24" s="397"/>
      <c r="G24" s="398"/>
      <c r="H24" s="398"/>
      <c r="I24" s="141">
        <f>I22+I23</f>
        <v>5894.6451002920012</v>
      </c>
    </row>
    <row r="25" spans="1:12" ht="26.25" customHeight="1" x14ac:dyDescent="0.25">
      <c r="B25" s="140" t="s">
        <v>121</v>
      </c>
      <c r="C25" s="396" t="s">
        <v>413</v>
      </c>
      <c r="D25" s="397"/>
      <c r="E25" s="397"/>
      <c r="F25" s="397"/>
      <c r="G25" s="399"/>
      <c r="H25" s="400"/>
      <c r="I25" s="141">
        <f>I21+I24</f>
        <v>390160.94890029205</v>
      </c>
    </row>
    <row r="26" spans="1:12" ht="26.25" customHeight="1" x14ac:dyDescent="0.25">
      <c r="B26" s="140"/>
      <c r="C26" s="401" t="s">
        <v>414</v>
      </c>
      <c r="D26" s="402"/>
      <c r="E26" s="402"/>
      <c r="F26" s="403"/>
      <c r="G26" s="399"/>
      <c r="H26" s="400"/>
      <c r="I26" s="141">
        <f>'[110]salvage vale'!G28</f>
        <v>0</v>
      </c>
    </row>
    <row r="27" spans="1:12" ht="66.75" customHeight="1" x14ac:dyDescent="0.2"/>
    <row r="28" spans="1:12" ht="15" x14ac:dyDescent="0.2">
      <c r="A28" s="146" t="s">
        <v>415</v>
      </c>
      <c r="B28" s="126"/>
      <c r="C28" s="146"/>
      <c r="D28" s="147" t="s">
        <v>416</v>
      </c>
      <c r="E28" s="393" t="s">
        <v>417</v>
      </c>
      <c r="F28" s="393"/>
      <c r="G28" s="393"/>
      <c r="H28" s="393"/>
      <c r="I28" s="393"/>
    </row>
    <row r="29" spans="1:12" ht="15" x14ac:dyDescent="0.2">
      <c r="A29" s="146" t="s">
        <v>418</v>
      </c>
      <c r="B29" s="148"/>
      <c r="C29" s="146"/>
      <c r="D29" s="147" t="s">
        <v>418</v>
      </c>
      <c r="E29" s="393" t="s">
        <v>419</v>
      </c>
      <c r="F29" s="393"/>
      <c r="G29" s="393"/>
      <c r="H29" s="393"/>
      <c r="I29" s="393"/>
    </row>
    <row r="30" spans="1:12" ht="15" x14ac:dyDescent="0.2">
      <c r="A30" s="146" t="s">
        <v>420</v>
      </c>
      <c r="B30" s="126"/>
      <c r="C30" s="146"/>
      <c r="D30" s="147" t="s">
        <v>420</v>
      </c>
      <c r="E30" s="393" t="s">
        <v>421</v>
      </c>
      <c r="F30" s="393"/>
      <c r="G30" s="393"/>
      <c r="H30" s="393"/>
      <c r="I30" s="393"/>
      <c r="K30" s="394"/>
      <c r="L30" s="395"/>
    </row>
  </sheetData>
  <sheetProtection formatCells="0" formatColumns="0" formatRows="0" insertColumns="0" insertRows="0" insertHyperlinks="0" deleteColumns="0" deleteRows="0" selectLockedCells="1" sort="0" autoFilter="0" pivotTables="0" selectUnlockedCells="1"/>
  <mergeCells count="37">
    <mergeCell ref="G14:H14"/>
    <mergeCell ref="A1:I1"/>
    <mergeCell ref="A4:I4"/>
    <mergeCell ref="C7:F7"/>
    <mergeCell ref="C8:F8"/>
    <mergeCell ref="C9:F9"/>
    <mergeCell ref="C11:F11"/>
    <mergeCell ref="C13:F13"/>
    <mergeCell ref="C14:F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E28:I28"/>
    <mergeCell ref="E29:I29"/>
    <mergeCell ref="E30:I30"/>
    <mergeCell ref="K30:L30"/>
    <mergeCell ref="C24:F24"/>
    <mergeCell ref="G24:H24"/>
    <mergeCell ref="C25:F25"/>
    <mergeCell ref="G25:H25"/>
    <mergeCell ref="C26:F26"/>
    <mergeCell ref="G26:H26"/>
  </mergeCells>
  <pageMargins left="0.5" right="0.2" top="0.75" bottom="0.75" header="0.3" footer="0.3"/>
  <pageSetup paperSize="9" scale="74" orientation="portrait"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35E61-7C87-47A0-B2ED-7C947374DEC7}">
  <dimension ref="A1:L47"/>
  <sheetViews>
    <sheetView view="pageBreakPreview" topLeftCell="A29" zoomScaleSheetLayoutView="100" workbookViewId="0">
      <selection activeCell="G39" sqref="G39"/>
    </sheetView>
  </sheetViews>
  <sheetFormatPr defaultColWidth="8.83203125" defaultRowHeight="12.75" x14ac:dyDescent="0.2"/>
  <cols>
    <col min="1" max="1" width="6.6640625" style="123" customWidth="1"/>
    <col min="2" max="2" width="8.1640625" style="123" customWidth="1"/>
    <col min="3" max="3" width="42.6640625" style="151" customWidth="1"/>
    <col min="4" max="4" width="7.1640625" style="123" customWidth="1"/>
    <col min="5" max="5" width="10.6640625" style="123" customWidth="1"/>
    <col min="6" max="6" width="10.33203125" style="123" customWidth="1"/>
    <col min="7" max="7" width="14.33203125" style="145" customWidth="1"/>
    <col min="8" max="8" width="8.83203125" style="123"/>
    <col min="9" max="9" width="20.83203125" style="123" bestFit="1" customWidth="1"/>
    <col min="10" max="16384" width="8.83203125" style="123"/>
  </cols>
  <sheetData>
    <row r="1" spans="1:12" ht="14.25" x14ac:dyDescent="0.2">
      <c r="A1" s="417" t="s">
        <v>404</v>
      </c>
      <c r="B1" s="417"/>
      <c r="C1" s="417"/>
      <c r="D1" s="417"/>
      <c r="E1" s="417"/>
      <c r="F1" s="417"/>
      <c r="G1" s="417"/>
      <c r="H1" s="149"/>
      <c r="I1" s="149"/>
      <c r="J1" s="149"/>
      <c r="K1" s="149"/>
      <c r="L1" s="149"/>
    </row>
    <row r="2" spans="1:12" ht="14.25" x14ac:dyDescent="0.2">
      <c r="A2" s="417" t="s">
        <v>405</v>
      </c>
      <c r="B2" s="417"/>
      <c r="C2" s="417"/>
      <c r="D2" s="417"/>
      <c r="E2" s="417"/>
      <c r="F2" s="417"/>
      <c r="G2" s="417"/>
      <c r="H2" s="149"/>
      <c r="I2" s="149"/>
      <c r="J2" s="149"/>
      <c r="K2" s="149"/>
      <c r="L2" s="150"/>
    </row>
    <row r="3" spans="1:12" ht="3.75" customHeight="1" x14ac:dyDescent="0.2"/>
    <row r="4" spans="1:12" ht="18.75" thickBot="1" x14ac:dyDescent="0.25">
      <c r="C4" s="152" t="s">
        <v>422</v>
      </c>
    </row>
    <row r="5" spans="1:12" ht="43.35" customHeight="1" thickBot="1" x14ac:dyDescent="0.25">
      <c r="A5" s="153" t="s">
        <v>423</v>
      </c>
      <c r="C5" s="418" t="str">
        <f>[110]Master!C6</f>
        <v>An Estimate For Power Supply 01 No        Kw (       KVA) 3 ph LT  Strret Light Connection In r/o NHAI PIU Chandrapur Adni Sy.No Nh44   AT. Adni Tq.Kelapur Dist. Yavatmal under  Umari dc P'kawada  Sdn  1.3% DDF Scheme.</v>
      </c>
      <c r="D5" s="419"/>
      <c r="E5" s="419"/>
      <c r="F5" s="419"/>
      <c r="G5" s="420"/>
    </row>
    <row r="6" spans="1:12" ht="5.25" customHeight="1" x14ac:dyDescent="0.2">
      <c r="H6" s="154"/>
    </row>
    <row r="7" spans="1:12" s="158" customFormat="1" ht="18.75" customHeight="1" x14ac:dyDescent="0.2">
      <c r="A7" s="154" t="str">
        <f>IF(D7&gt;=0.01,"Estimate For","")</f>
        <v>Estimate For</v>
      </c>
      <c r="B7" s="154"/>
      <c r="C7" s="154" t="str">
        <f>IF(OR([110]Master!E8&gt;=0.01,[110]Master!E8="&gt;0.01"),[110]Master!B8,IF(OR([110]Master!E9&gt;=0.01,[110]Master!E9="&gt;0.01"),[110]Master!B9,IF(OR([110]Master!E10&gt;=0.01,[110]Master!E10="&gt;0.01"),[110]Master!B10,IF(OR([110]Master!E11&gt;=0.01,[110]Master!E11="&gt;0.01"),[110]Master!B11," "))))</f>
        <v>Erection of 11 KV Line on RSJ Pole 9 Mtr.</v>
      </c>
      <c r="D7" s="155">
        <f>[110]Master!E8+[110]Master!E9+[110]Master!E10+[110]Master!E11</f>
        <v>0.04</v>
      </c>
      <c r="E7" s="156" t="str">
        <f>IF(D7&gt;=0.01,"Km","")</f>
        <v>Km</v>
      </c>
      <c r="F7" s="156"/>
      <c r="G7" s="157"/>
    </row>
    <row r="8" spans="1:12" s="158" customFormat="1" ht="4.5" customHeight="1" x14ac:dyDescent="0.2">
      <c r="D8" s="157"/>
      <c r="G8" s="157"/>
    </row>
    <row r="9" spans="1:12" ht="21.75" customHeight="1" x14ac:dyDescent="0.2">
      <c r="B9" s="159" t="s">
        <v>225</v>
      </c>
      <c r="C9" s="159" t="s">
        <v>424</v>
      </c>
      <c r="D9" s="159" t="s">
        <v>92</v>
      </c>
      <c r="E9" s="159" t="s">
        <v>313</v>
      </c>
      <c r="F9" s="160" t="s">
        <v>380</v>
      </c>
      <c r="G9" s="160" t="s">
        <v>381</v>
      </c>
    </row>
    <row r="10" spans="1:12" s="161" customFormat="1" ht="14.1" customHeight="1" x14ac:dyDescent="0.2">
      <c r="B10" s="162">
        <v>1</v>
      </c>
      <c r="C10" s="163" t="s">
        <v>316</v>
      </c>
      <c r="D10" s="164" t="s">
        <v>167</v>
      </c>
      <c r="E10" s="162">
        <f>MIN(ROUND(D7*IF(OR(C7=[110]Master!B8,D7="&gt;0.01"),"14","0"),0),[110]Master!H8)</f>
        <v>0</v>
      </c>
      <c r="F10" s="165">
        <v>2178</v>
      </c>
      <c r="G10" s="166">
        <f>ROUND(E10*F10,2)</f>
        <v>0</v>
      </c>
      <c r="I10" s="161" t="s">
        <v>425</v>
      </c>
      <c r="J10" s="161">
        <v>600</v>
      </c>
      <c r="K10" s="161">
        <f>J10/60</f>
        <v>10</v>
      </c>
    </row>
    <row r="11" spans="1:12" s="161" customFormat="1" ht="12.75" customHeight="1" x14ac:dyDescent="0.2">
      <c r="B11" s="162">
        <v>2</v>
      </c>
      <c r="C11" s="163" t="s">
        <v>317</v>
      </c>
      <c r="D11" s="164" t="s">
        <v>167</v>
      </c>
      <c r="E11" s="162">
        <f>MIN(ROUND(D7*IF(OR(C7=[110]Master!B9,D7="&gt;0.01"),"14","0"),0),[110]Master!H9)</f>
        <v>0</v>
      </c>
      <c r="F11" s="165">
        <v>2983</v>
      </c>
      <c r="G11" s="167">
        <f>ROUND(E11*F11,2)</f>
        <v>0</v>
      </c>
      <c r="I11" s="161" t="s">
        <v>426</v>
      </c>
      <c r="J11" s="161">
        <v>2</v>
      </c>
    </row>
    <row r="12" spans="1:12" s="161" customFormat="1" ht="14.1" customHeight="1" x14ac:dyDescent="0.2">
      <c r="B12" s="162">
        <v>3</v>
      </c>
      <c r="C12" s="168" t="s">
        <v>427</v>
      </c>
      <c r="D12" s="162" t="s">
        <v>167</v>
      </c>
      <c r="E12" s="162">
        <v>1</v>
      </c>
      <c r="F12" s="167">
        <v>12493</v>
      </c>
      <c r="G12" s="167">
        <f>ROUND(E12*F12,2)</f>
        <v>12493</v>
      </c>
      <c r="I12" s="161" t="s">
        <v>428</v>
      </c>
      <c r="J12" s="161">
        <v>2</v>
      </c>
    </row>
    <row r="13" spans="1:12" s="161" customFormat="1" ht="14.1" customHeight="1" x14ac:dyDescent="0.2">
      <c r="B13" s="162">
        <v>4</v>
      </c>
      <c r="C13" s="163" t="s">
        <v>429</v>
      </c>
      <c r="D13" s="164" t="s">
        <v>167</v>
      </c>
      <c r="E13" s="162">
        <f>ROUND(IF(OR(C7=[110]Master!B11,D7="&gt;0.01"),((D7*16)+[110]Master!K12),IF(OR(C7=[110]Master!B8,D7="&gt;0.01"),([110]Master!K9),IF(OR(C7=[110]Master!B9,D7="&gt;0.01"),([110]Master!K9),IF(OR(C7=[110]Master!B10,D7="&gt;0.01"),([110]Master!K9),"0")))),0)</f>
        <v>0</v>
      </c>
      <c r="F13" s="166">
        <v>13882</v>
      </c>
      <c r="G13" s="167">
        <f>ROUND(E13*F13,2)</f>
        <v>0</v>
      </c>
      <c r="I13" s="161" t="s">
        <v>430</v>
      </c>
    </row>
    <row r="14" spans="1:12" s="161" customFormat="1" ht="14.1" customHeight="1" x14ac:dyDescent="0.2">
      <c r="B14" s="162">
        <v>5</v>
      </c>
      <c r="C14" s="163" t="s">
        <v>431</v>
      </c>
      <c r="D14" s="164" t="s">
        <v>195</v>
      </c>
      <c r="E14" s="164">
        <f>([110]Master!K10*25)+IF(OR([110]Master!K11&gt;=1,[110]Master!K11="&gt;1"),(([110]Master!K11*12.5)+12.5))</f>
        <v>25</v>
      </c>
      <c r="F14" s="167">
        <v>70</v>
      </c>
      <c r="G14" s="167">
        <f>ROUND(E14*F14,2)</f>
        <v>1750</v>
      </c>
      <c r="I14" s="169" t="s">
        <v>432</v>
      </c>
    </row>
    <row r="15" spans="1:12" s="161" customFormat="1" ht="14.1" customHeight="1" x14ac:dyDescent="0.2">
      <c r="B15" s="162">
        <v>6</v>
      </c>
      <c r="C15" s="163" t="s">
        <v>433</v>
      </c>
      <c r="D15" s="164" t="s">
        <v>195</v>
      </c>
      <c r="E15" s="164">
        <f>(MAX(ROUND(D7*2,0),[110]Master!E12)+([110]Master!K12+[110]Master!K13))*21</f>
        <v>21</v>
      </c>
      <c r="F15" s="167">
        <v>70</v>
      </c>
      <c r="G15" s="167">
        <f t="shared" ref="G15:G38" si="0">ROUND(E15*F15,2)</f>
        <v>1470</v>
      </c>
      <c r="I15" s="170" t="s">
        <v>434</v>
      </c>
    </row>
    <row r="16" spans="1:12" s="161" customFormat="1" ht="14.1" customHeight="1" x14ac:dyDescent="0.2">
      <c r="B16" s="162">
        <v>7</v>
      </c>
      <c r="C16" s="163" t="s">
        <v>435</v>
      </c>
      <c r="D16" s="164" t="s">
        <v>195</v>
      </c>
      <c r="E16" s="164">
        <f>(MAX(ROUND(D7*2,0),[110]Master!E12)+([110]Master!K12+[110]Master!K13))*11</f>
        <v>11</v>
      </c>
      <c r="F16" s="167">
        <v>70</v>
      </c>
      <c r="G16" s="167">
        <f t="shared" si="0"/>
        <v>770</v>
      </c>
    </row>
    <row r="17" spans="2:10" s="161" customFormat="1" ht="14.1" customHeight="1" x14ac:dyDescent="0.2">
      <c r="B17" s="162">
        <v>8</v>
      </c>
      <c r="C17" s="163" t="s">
        <v>436</v>
      </c>
      <c r="D17" s="164" t="s">
        <v>167</v>
      </c>
      <c r="E17" s="162">
        <v>1</v>
      </c>
      <c r="F17" s="167">
        <v>863</v>
      </c>
      <c r="G17" s="167">
        <f t="shared" si="0"/>
        <v>863</v>
      </c>
      <c r="I17" s="169"/>
    </row>
    <row r="18" spans="2:10" s="161" customFormat="1" ht="14.1" customHeight="1" x14ac:dyDescent="0.2">
      <c r="B18" s="162">
        <v>9</v>
      </c>
      <c r="C18" s="163" t="s">
        <v>437</v>
      </c>
      <c r="D18" s="164" t="s">
        <v>167</v>
      </c>
      <c r="E18" s="171">
        <v>1</v>
      </c>
      <c r="F18" s="167">
        <v>123</v>
      </c>
      <c r="G18" s="167">
        <f t="shared" si="0"/>
        <v>123</v>
      </c>
      <c r="I18" s="170"/>
    </row>
    <row r="19" spans="2:10" s="161" customFormat="1" ht="14.1" customHeight="1" x14ac:dyDescent="0.2">
      <c r="B19" s="162">
        <v>10</v>
      </c>
      <c r="C19" s="163" t="s">
        <v>438</v>
      </c>
      <c r="D19" s="164" t="s">
        <v>195</v>
      </c>
      <c r="E19" s="164">
        <v>10</v>
      </c>
      <c r="F19" s="167">
        <v>65</v>
      </c>
      <c r="G19" s="167">
        <f t="shared" si="0"/>
        <v>650</v>
      </c>
      <c r="I19" s="172"/>
    </row>
    <row r="20" spans="2:10" s="161" customFormat="1" ht="14.1" customHeight="1" x14ac:dyDescent="0.2">
      <c r="B20" s="162">
        <v>11</v>
      </c>
      <c r="C20" s="163" t="s">
        <v>202</v>
      </c>
      <c r="D20" s="164" t="s">
        <v>167</v>
      </c>
      <c r="E20" s="164">
        <v>9</v>
      </c>
      <c r="F20" s="167">
        <v>120</v>
      </c>
      <c r="G20" s="167">
        <f t="shared" si="0"/>
        <v>1080</v>
      </c>
    </row>
    <row r="21" spans="2:10" s="161" customFormat="1" ht="14.1" customHeight="1" x14ac:dyDescent="0.2">
      <c r="B21" s="162">
        <v>12</v>
      </c>
      <c r="C21" s="163" t="s">
        <v>439</v>
      </c>
      <c r="D21" s="164" t="s">
        <v>167</v>
      </c>
      <c r="E21" s="164">
        <v>3</v>
      </c>
      <c r="F21" s="167">
        <v>326</v>
      </c>
      <c r="G21" s="167">
        <f t="shared" si="0"/>
        <v>978</v>
      </c>
    </row>
    <row r="22" spans="2:10" s="161" customFormat="1" ht="14.1" customHeight="1" x14ac:dyDescent="0.2">
      <c r="B22" s="162">
        <v>13</v>
      </c>
      <c r="C22" s="173" t="str">
        <f>IF(OR(C7=[110]Master!B11),"Strain Hardware for Dog 0.1 or Equ. AAAC","Strain Hardware for 55 Sq. mm AAAC")</f>
        <v>Strain Hardware for 55 Sq. mm AAAC</v>
      </c>
      <c r="D22" s="164" t="s">
        <v>205</v>
      </c>
      <c r="E22" s="164">
        <f>E21</f>
        <v>3</v>
      </c>
      <c r="F22" s="162">
        <v>175</v>
      </c>
      <c r="G22" s="167">
        <f>ROUND(E22*F22,2)</f>
        <v>525</v>
      </c>
    </row>
    <row r="23" spans="2:10" s="161" customFormat="1" ht="14.1" customHeight="1" x14ac:dyDescent="0.2">
      <c r="B23" s="162">
        <v>14</v>
      </c>
      <c r="C23" s="173" t="str">
        <f>IF(OR(C7=[110]Master!B11),"ACSR Dog ","AAAC 55 mm2")</f>
        <v>AAAC 55 mm2</v>
      </c>
      <c r="D23" s="164" t="s">
        <v>207</v>
      </c>
      <c r="E23" s="164">
        <f>ROUND(MAX((D7*3150),(SUM(E10:E13)*18)),0)</f>
        <v>126</v>
      </c>
      <c r="F23" s="162">
        <v>36</v>
      </c>
      <c r="G23" s="167">
        <f t="shared" si="0"/>
        <v>4536</v>
      </c>
    </row>
    <row r="24" spans="2:10" s="161" customFormat="1" ht="14.1" customHeight="1" x14ac:dyDescent="0.2">
      <c r="B24" s="162">
        <v>15</v>
      </c>
      <c r="C24" s="163" t="s">
        <v>440</v>
      </c>
      <c r="D24" s="164" t="s">
        <v>167</v>
      </c>
      <c r="E24" s="164">
        <f>IF(D7&gt;=0.01,ROUND(MAX((3*D7),1),0),"0")</f>
        <v>1</v>
      </c>
      <c r="F24" s="167">
        <v>145</v>
      </c>
      <c r="G24" s="167">
        <f t="shared" si="0"/>
        <v>145</v>
      </c>
    </row>
    <row r="25" spans="2:10" s="161" customFormat="1" ht="14.1" customHeight="1" x14ac:dyDescent="0.2">
      <c r="B25" s="162">
        <v>16</v>
      </c>
      <c r="C25" s="163" t="s">
        <v>441</v>
      </c>
      <c r="D25" s="164" t="s">
        <v>205</v>
      </c>
      <c r="E25" s="164">
        <v>1</v>
      </c>
      <c r="F25" s="167">
        <v>807</v>
      </c>
      <c r="G25" s="167">
        <f t="shared" si="0"/>
        <v>807</v>
      </c>
    </row>
    <row r="26" spans="2:10" s="178" customFormat="1" ht="14.1" customHeight="1" x14ac:dyDescent="0.2">
      <c r="B26" s="174">
        <v>17</v>
      </c>
      <c r="C26" s="175" t="s">
        <v>322</v>
      </c>
      <c r="D26" s="176" t="s">
        <v>195</v>
      </c>
      <c r="E26" s="176">
        <f>E25*10</f>
        <v>10</v>
      </c>
      <c r="F26" s="177">
        <v>72</v>
      </c>
      <c r="G26" s="177">
        <f t="shared" si="0"/>
        <v>720</v>
      </c>
      <c r="J26" s="179"/>
    </row>
    <row r="27" spans="2:10" s="161" customFormat="1" ht="14.1" customHeight="1" x14ac:dyDescent="0.2">
      <c r="B27" s="162">
        <v>18</v>
      </c>
      <c r="C27" s="163" t="s">
        <v>211</v>
      </c>
      <c r="D27" s="164" t="s">
        <v>205</v>
      </c>
      <c r="E27" s="164">
        <f>SUM(E10:E13)</f>
        <v>1</v>
      </c>
      <c r="F27" s="167">
        <v>462</v>
      </c>
      <c r="G27" s="167">
        <f t="shared" si="0"/>
        <v>462</v>
      </c>
    </row>
    <row r="28" spans="2:10" s="161" customFormat="1" ht="14.1" customHeight="1" x14ac:dyDescent="0.2">
      <c r="B28" s="162">
        <v>19</v>
      </c>
      <c r="C28" s="163" t="s">
        <v>442</v>
      </c>
      <c r="D28" s="164" t="s">
        <v>195</v>
      </c>
      <c r="E28" s="180">
        <f>ROUND(SUM(E10:E13)*4.44,0)</f>
        <v>4</v>
      </c>
      <c r="F28" s="167">
        <v>80</v>
      </c>
      <c r="G28" s="167">
        <f t="shared" si="0"/>
        <v>320</v>
      </c>
    </row>
    <row r="29" spans="2:10" s="161" customFormat="1" ht="14.1" customHeight="1" x14ac:dyDescent="0.2">
      <c r="B29" s="162">
        <v>20</v>
      </c>
      <c r="C29" s="163" t="s">
        <v>443</v>
      </c>
      <c r="D29" s="164" t="s">
        <v>167</v>
      </c>
      <c r="E29" s="164">
        <v>2</v>
      </c>
      <c r="F29" s="167">
        <v>87</v>
      </c>
      <c r="G29" s="167">
        <f t="shared" si="0"/>
        <v>174</v>
      </c>
    </row>
    <row r="30" spans="2:10" s="161" customFormat="1" ht="14.25" customHeight="1" x14ac:dyDescent="0.2">
      <c r="B30" s="162">
        <v>21</v>
      </c>
      <c r="C30" s="163" t="s">
        <v>444</v>
      </c>
      <c r="D30" s="164" t="s">
        <v>215</v>
      </c>
      <c r="E30" s="180">
        <f>ROUND(SUM(E10:E13)*0.5+(E25*0.5),1)</f>
        <v>1</v>
      </c>
      <c r="F30" s="167">
        <v>4328</v>
      </c>
      <c r="G30" s="167">
        <f t="shared" si="0"/>
        <v>4328</v>
      </c>
    </row>
    <row r="31" spans="2:10" s="161" customFormat="1" ht="14.1" customHeight="1" x14ac:dyDescent="0.2">
      <c r="B31" s="162">
        <v>22</v>
      </c>
      <c r="C31" s="163" t="s">
        <v>445</v>
      </c>
      <c r="D31" s="164" t="s">
        <v>195</v>
      </c>
      <c r="E31" s="164">
        <f>(SUM(E10:E13)*1.5)+([110]Master!K10+[110]Master!K11)*20</f>
        <v>21.5</v>
      </c>
      <c r="F31" s="167">
        <v>72</v>
      </c>
      <c r="G31" s="167">
        <f t="shared" si="0"/>
        <v>1548</v>
      </c>
    </row>
    <row r="32" spans="2:10" s="161" customFormat="1" ht="14.1" customHeight="1" x14ac:dyDescent="0.2">
      <c r="B32" s="162">
        <v>23</v>
      </c>
      <c r="C32" s="163" t="s">
        <v>446</v>
      </c>
      <c r="D32" s="164" t="s">
        <v>236</v>
      </c>
      <c r="E32" s="164">
        <f>ROUND(SUM(E12:E13)*0.38,0)</f>
        <v>0</v>
      </c>
      <c r="F32" s="167">
        <v>150</v>
      </c>
      <c r="G32" s="167">
        <f t="shared" si="0"/>
        <v>0</v>
      </c>
    </row>
    <row r="33" spans="1:9" s="161" customFormat="1" ht="14.1" customHeight="1" x14ac:dyDescent="0.2">
      <c r="B33" s="162">
        <v>24</v>
      </c>
      <c r="C33" s="163" t="s">
        <v>389</v>
      </c>
      <c r="D33" s="164" t="s">
        <v>236</v>
      </c>
      <c r="E33" s="164">
        <f>ROUND(SUM(E12:E13)*1.25,0)</f>
        <v>1</v>
      </c>
      <c r="F33" s="167">
        <v>124</v>
      </c>
      <c r="G33" s="167">
        <f t="shared" si="0"/>
        <v>124</v>
      </c>
    </row>
    <row r="34" spans="1:9" s="161" customFormat="1" ht="14.1" customHeight="1" x14ac:dyDescent="0.2">
      <c r="B34" s="162">
        <v>25</v>
      </c>
      <c r="C34" s="163" t="s">
        <v>447</v>
      </c>
      <c r="D34" s="164" t="s">
        <v>236</v>
      </c>
      <c r="E34" s="164">
        <f>ROUND(SUM(E12:E13)*0.6,0)</f>
        <v>1</v>
      </c>
      <c r="F34" s="167">
        <v>260</v>
      </c>
      <c r="G34" s="167">
        <f t="shared" si="0"/>
        <v>260</v>
      </c>
    </row>
    <row r="35" spans="1:9" s="161" customFormat="1" ht="14.1" customHeight="1" x14ac:dyDescent="0.2">
      <c r="B35" s="162">
        <v>26</v>
      </c>
      <c r="C35" s="163" t="s">
        <v>448</v>
      </c>
      <c r="D35" s="164" t="s">
        <v>195</v>
      </c>
      <c r="E35" s="164">
        <f>ROUND(D7*90,0)</f>
        <v>4</v>
      </c>
      <c r="F35" s="167">
        <v>112</v>
      </c>
      <c r="G35" s="167">
        <f t="shared" si="0"/>
        <v>448</v>
      </c>
    </row>
    <row r="36" spans="1:9" s="161" customFormat="1" ht="14.1" customHeight="1" x14ac:dyDescent="0.2">
      <c r="B36" s="162">
        <v>27</v>
      </c>
      <c r="C36" s="163" t="s">
        <v>219</v>
      </c>
      <c r="D36" s="164" t="s">
        <v>218</v>
      </c>
      <c r="E36" s="164">
        <v>1</v>
      </c>
      <c r="F36" s="167">
        <v>886</v>
      </c>
      <c r="G36" s="167">
        <f t="shared" si="0"/>
        <v>886</v>
      </c>
    </row>
    <row r="37" spans="1:9" s="161" customFormat="1" ht="23.25" customHeight="1" x14ac:dyDescent="0.2">
      <c r="B37" s="162">
        <v>28</v>
      </c>
      <c r="C37" s="163" t="s">
        <v>449</v>
      </c>
      <c r="D37" s="164" t="s">
        <v>207</v>
      </c>
      <c r="E37" s="164">
        <v>0</v>
      </c>
      <c r="F37" s="181">
        <v>891</v>
      </c>
      <c r="G37" s="167">
        <f>ROUND(E37*F37,2)</f>
        <v>0</v>
      </c>
    </row>
    <row r="38" spans="1:9" ht="14.1" customHeight="1" x14ac:dyDescent="0.2">
      <c r="B38" s="162">
        <v>29</v>
      </c>
      <c r="C38" s="173" t="str">
        <f>IF(OR(C7=[110]Master!B11),"DOG To DOG","RABIT To RABIT")</f>
        <v>RABIT To RABIT</v>
      </c>
      <c r="D38" s="164" t="s">
        <v>295</v>
      </c>
      <c r="E38" s="164">
        <f>E21</f>
        <v>3</v>
      </c>
      <c r="F38" s="162">
        <v>131</v>
      </c>
      <c r="G38" s="166">
        <f t="shared" si="0"/>
        <v>393</v>
      </c>
    </row>
    <row r="39" spans="1:9" ht="15" customHeight="1" x14ac:dyDescent="0.2">
      <c r="B39" s="164"/>
      <c r="C39" s="182" t="s">
        <v>179</v>
      </c>
      <c r="D39" s="183"/>
      <c r="E39" s="159"/>
      <c r="F39" s="166"/>
      <c r="G39" s="160">
        <f>SUM(G10:G38)</f>
        <v>35853</v>
      </c>
      <c r="I39" s="184"/>
    </row>
    <row r="40" spans="1:9" ht="6" customHeight="1" x14ac:dyDescent="0.2">
      <c r="B40" s="185"/>
      <c r="C40" s="186"/>
      <c r="D40" s="187"/>
      <c r="E40" s="188"/>
      <c r="F40" s="189"/>
      <c r="G40" s="189"/>
    </row>
    <row r="41" spans="1:9" ht="14.25" customHeight="1" x14ac:dyDescent="0.2"/>
    <row r="42" spans="1:9" ht="14.25" customHeight="1" x14ac:dyDescent="0.2"/>
    <row r="43" spans="1:9" ht="14.25" customHeight="1" x14ac:dyDescent="0.2"/>
    <row r="44" spans="1:9" ht="14.25" customHeight="1" x14ac:dyDescent="0.2"/>
    <row r="45" spans="1:9" ht="15" x14ac:dyDescent="0.2">
      <c r="A45" s="190" t="s">
        <v>415</v>
      </c>
      <c r="C45" s="147" t="s">
        <v>416</v>
      </c>
      <c r="D45" s="421" t="s">
        <v>417</v>
      </c>
      <c r="E45" s="421"/>
      <c r="F45" s="421"/>
      <c r="G45" s="421"/>
      <c r="H45" s="191"/>
      <c r="I45" s="191"/>
    </row>
    <row r="46" spans="1:9" ht="15" x14ac:dyDescent="0.2">
      <c r="A46" s="192" t="s">
        <v>418</v>
      </c>
      <c r="C46" s="147" t="s">
        <v>418</v>
      </c>
      <c r="D46" s="416" t="s">
        <v>419</v>
      </c>
      <c r="E46" s="416"/>
      <c r="F46" s="416"/>
      <c r="G46" s="416"/>
      <c r="H46" s="191"/>
      <c r="I46" s="191"/>
    </row>
    <row r="47" spans="1:9" ht="15" x14ac:dyDescent="0.2">
      <c r="A47" s="192" t="s">
        <v>420</v>
      </c>
      <c r="C47" s="147" t="s">
        <v>420</v>
      </c>
      <c r="D47" s="416" t="s">
        <v>450</v>
      </c>
      <c r="E47" s="416"/>
      <c r="F47" s="416"/>
      <c r="G47" s="416"/>
      <c r="H47" s="191"/>
      <c r="I47" s="191"/>
    </row>
  </sheetData>
  <sheetProtection formatCells="0" formatColumns="0" formatRows="0" insertColumns="0" insertRows="0" insertHyperlinks="0" deleteColumns="0" deleteRows="0" selectLockedCells="1" sort="0" autoFilter="0" pivotTables="0" selectUnlockedCells="1"/>
  <mergeCells count="6">
    <mergeCell ref="D47:G47"/>
    <mergeCell ref="A1:G1"/>
    <mergeCell ref="A2:G2"/>
    <mergeCell ref="C5:G5"/>
    <mergeCell ref="D45:G45"/>
    <mergeCell ref="D46:G46"/>
  </mergeCells>
  <conditionalFormatting sqref="C5:G5 D7">
    <cfRule type="cellIs" dxfId="7" priority="1" operator="equal">
      <formula>0</formula>
    </cfRule>
  </conditionalFormatting>
  <pageMargins left="0.67" right="0.18" top="0.28000000000000003" bottom="0.31" header="0.22" footer="0.16"/>
  <pageSetup paperSize="9" scale="79" orientation="portrait"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FB715-B104-4F4D-8416-87369CF8DE73}">
  <dimension ref="A1:L51"/>
  <sheetViews>
    <sheetView view="pageBreakPreview" topLeftCell="A10" zoomScaleSheetLayoutView="100" workbookViewId="0">
      <selection activeCell="J26" sqref="J26"/>
    </sheetView>
  </sheetViews>
  <sheetFormatPr defaultColWidth="8.83203125" defaultRowHeight="22.5" customHeight="1" x14ac:dyDescent="0.2"/>
  <cols>
    <col min="1" max="1" width="6.6640625" style="123" customWidth="1"/>
    <col min="2" max="2" width="8.1640625" style="123" customWidth="1"/>
    <col min="3" max="3" width="41.33203125" style="151" customWidth="1"/>
    <col min="4" max="4" width="7.1640625" style="123" customWidth="1"/>
    <col min="5" max="5" width="10.6640625" style="123" customWidth="1"/>
    <col min="6" max="6" width="10.33203125" style="198" customWidth="1"/>
    <col min="7" max="7" width="12.6640625" style="123" customWidth="1"/>
    <col min="8" max="8" width="10.33203125" style="123" bestFit="1" customWidth="1"/>
    <col min="9" max="16384" width="8.83203125" style="123"/>
  </cols>
  <sheetData>
    <row r="1" spans="1:12" ht="22.5" hidden="1" customHeight="1" x14ac:dyDescent="0.2">
      <c r="C1" s="193" t="s">
        <v>451</v>
      </c>
      <c r="F1" s="194">
        <v>258752</v>
      </c>
      <c r="G1" s="195">
        <v>32687</v>
      </c>
      <c r="I1" s="196" t="s">
        <v>452</v>
      </c>
    </row>
    <row r="2" spans="1:12" ht="22.5" hidden="1" customHeight="1" x14ac:dyDescent="0.2">
      <c r="C2" s="193" t="s">
        <v>453</v>
      </c>
      <c r="F2" s="194">
        <v>143782</v>
      </c>
      <c r="G2" s="195">
        <v>19199</v>
      </c>
      <c r="I2" s="197" t="s">
        <v>454</v>
      </c>
    </row>
    <row r="3" spans="1:12" ht="22.5" hidden="1" customHeight="1" x14ac:dyDescent="0.2">
      <c r="C3" s="193" t="s">
        <v>455</v>
      </c>
      <c r="F3" s="194">
        <v>109925</v>
      </c>
      <c r="G3" s="195">
        <v>16679</v>
      </c>
      <c r="I3" s="197" t="s">
        <v>456</v>
      </c>
    </row>
    <row r="4" spans="1:12" ht="22.5" hidden="1" customHeight="1" x14ac:dyDescent="0.2">
      <c r="C4" s="193" t="s">
        <v>457</v>
      </c>
      <c r="F4" s="194">
        <v>64780</v>
      </c>
      <c r="G4" s="195">
        <v>13439</v>
      </c>
      <c r="I4" s="197" t="s">
        <v>458</v>
      </c>
    </row>
    <row r="5" spans="1:12" ht="22.5" hidden="1" customHeight="1" x14ac:dyDescent="0.2">
      <c r="C5" s="193" t="s">
        <v>459</v>
      </c>
      <c r="F5" s="194">
        <v>31332</v>
      </c>
    </row>
    <row r="6" spans="1:12" ht="22.5" hidden="1" customHeight="1" x14ac:dyDescent="0.2">
      <c r="C6" s="193" t="s">
        <v>460</v>
      </c>
      <c r="F6" s="194">
        <v>16331</v>
      </c>
    </row>
    <row r="7" spans="1:12" ht="22.5" hidden="1" customHeight="1" x14ac:dyDescent="0.2">
      <c r="C7" s="193" t="s">
        <v>461</v>
      </c>
      <c r="F7" s="194">
        <v>14904</v>
      </c>
    </row>
    <row r="8" spans="1:12" ht="22.5" hidden="1" customHeight="1" x14ac:dyDescent="0.2">
      <c r="C8" s="193" t="s">
        <v>461</v>
      </c>
      <c r="F8" s="194">
        <v>14904</v>
      </c>
    </row>
    <row r="9" spans="1:12" ht="33" hidden="1" customHeight="1" x14ac:dyDescent="0.2"/>
    <row r="10" spans="1:12" ht="19.5" customHeight="1" x14ac:dyDescent="0.2">
      <c r="A10" s="417" t="s">
        <v>404</v>
      </c>
      <c r="B10" s="417"/>
      <c r="C10" s="417"/>
      <c r="D10" s="417"/>
      <c r="E10" s="417"/>
      <c r="F10" s="417"/>
      <c r="G10" s="417"/>
      <c r="H10" s="149"/>
      <c r="I10" s="149"/>
      <c r="J10" s="149"/>
      <c r="K10" s="149"/>
      <c r="L10" s="149"/>
    </row>
    <row r="11" spans="1:12" ht="16.5" customHeight="1" x14ac:dyDescent="0.2">
      <c r="A11" s="417" t="s">
        <v>405</v>
      </c>
      <c r="B11" s="417"/>
      <c r="C11" s="417"/>
      <c r="D11" s="417"/>
      <c r="E11" s="417"/>
      <c r="F11" s="417"/>
      <c r="G11" s="417"/>
      <c r="H11" s="149"/>
      <c r="I11" s="149"/>
      <c r="J11" s="149"/>
      <c r="K11" s="149"/>
      <c r="L11" s="150"/>
    </row>
    <row r="12" spans="1:12" ht="6.75" customHeight="1" x14ac:dyDescent="0.2">
      <c r="F12" s="123"/>
    </row>
    <row r="13" spans="1:12" ht="22.5" customHeight="1" thickBot="1" x14ac:dyDescent="0.25">
      <c r="C13" s="199" t="s">
        <v>422</v>
      </c>
      <c r="F13" s="123"/>
    </row>
    <row r="14" spans="1:12" ht="42" customHeight="1" thickBot="1" x14ac:dyDescent="0.25">
      <c r="A14" s="153" t="s">
        <v>423</v>
      </c>
      <c r="C14" s="418" t="str">
        <f>[110]Master!C6</f>
        <v>An Estimate For Power Supply 01 No        Kw (       KVA) 3 ph LT  Strret Light Connection In r/o NHAI PIU Chandrapur Adni Sy.No Nh44   AT. Adni Tq.Kelapur Dist. Yavatmal under  Umari dc P'kawada  Sdn  1.3% DDF Scheme.</v>
      </c>
      <c r="D14" s="419"/>
      <c r="E14" s="419"/>
      <c r="F14" s="419"/>
      <c r="G14" s="420"/>
    </row>
    <row r="15" spans="1:12" s="158" customFormat="1" ht="22.5" customHeight="1" x14ac:dyDescent="0.2">
      <c r="A15" s="156" t="str">
        <f>IF(D15&gt;=0.01,"Estimate For","")</f>
        <v>Estimate For</v>
      </c>
      <c r="B15" s="156"/>
      <c r="C15" s="156" t="str">
        <f>IF(OR([110]Master!E15&gt;=1,[110]Master!E15="&gt;1"),[110]Master!B15,IF(OR([110]Master!E16&gt;=1,[110]Master!E16="&gt;1"),[110]Master!B16,IF(OR([110]Master!K15&gt;=1,[110]Master!K15="&gt;1"),[110]Master!G15,IF(OR([110]Master!K16&gt;=1,[110]Master!K16="&gt;1"),[110]Master!G16," "))))</f>
        <v>Erection of 11/0.4 KV 63 KVA DTC</v>
      </c>
      <c r="D15" s="200">
        <f>IF(OR(C15=[110]Master!B15),[110]Master!E15,IF(OR(C15=[110]Master!G15),[110]Master!K15,IF(OR(C15=[110]Master!B16),[110]Master!E16,IF(OR(C15=[110]Master!G16),[110]Master!K16,0))))</f>
        <v>1</v>
      </c>
      <c r="E15" s="156" t="str">
        <f>IF(D15&gt;=0.01,"No on RSJ Poles","")</f>
        <v>No on RSJ Poles</v>
      </c>
      <c r="F15" s="156"/>
    </row>
    <row r="16" spans="1:12" s="158" customFormat="1" ht="14.25" customHeight="1" x14ac:dyDescent="0.2">
      <c r="D16" s="157"/>
    </row>
    <row r="17" spans="2:8" ht="22.5" customHeight="1" x14ac:dyDescent="0.2">
      <c r="B17" s="159" t="s">
        <v>225</v>
      </c>
      <c r="C17" s="159" t="s">
        <v>424</v>
      </c>
      <c r="D17" s="159" t="s">
        <v>92</v>
      </c>
      <c r="E17" s="159" t="s">
        <v>313</v>
      </c>
      <c r="F17" s="160" t="s">
        <v>380</v>
      </c>
      <c r="G17" s="160" t="s">
        <v>381</v>
      </c>
    </row>
    <row r="18" spans="2:8" s="161" customFormat="1" ht="15.75" customHeight="1" x14ac:dyDescent="0.2">
      <c r="B18" s="162">
        <v>1</v>
      </c>
      <c r="C18" s="201" t="s">
        <v>429</v>
      </c>
      <c r="D18" s="162" t="s">
        <v>295</v>
      </c>
      <c r="E18" s="162">
        <v>2</v>
      </c>
      <c r="F18" s="166">
        <v>13882</v>
      </c>
      <c r="G18" s="202">
        <f t="shared" ref="G18:G44" si="0">ROUND(E18*F18,2)</f>
        <v>27764</v>
      </c>
    </row>
    <row r="19" spans="2:8" s="161" customFormat="1" ht="15.75" customHeight="1" x14ac:dyDescent="0.2">
      <c r="B19" s="164">
        <v>2</v>
      </c>
      <c r="C19" s="203" t="s">
        <v>462</v>
      </c>
      <c r="D19" s="164" t="s">
        <v>295</v>
      </c>
      <c r="E19" s="171">
        <v>1</v>
      </c>
      <c r="F19" s="166">
        <v>6322</v>
      </c>
      <c r="G19" s="204">
        <f t="shared" si="0"/>
        <v>6322</v>
      </c>
    </row>
    <row r="20" spans="2:8" s="161" customFormat="1" ht="15.75" customHeight="1" x14ac:dyDescent="0.2">
      <c r="B20" s="162">
        <v>3</v>
      </c>
      <c r="C20" s="201" t="s">
        <v>463</v>
      </c>
      <c r="D20" s="162" t="s">
        <v>195</v>
      </c>
      <c r="E20" s="162">
        <f>D15*100</f>
        <v>100</v>
      </c>
      <c r="F20" s="167">
        <v>70</v>
      </c>
      <c r="G20" s="202">
        <f t="shared" si="0"/>
        <v>7000</v>
      </c>
    </row>
    <row r="21" spans="2:8" s="161" customFormat="1" ht="15.75" customHeight="1" x14ac:dyDescent="0.2">
      <c r="B21" s="162">
        <v>4</v>
      </c>
      <c r="C21" s="201" t="s">
        <v>433</v>
      </c>
      <c r="D21" s="162" t="s">
        <v>464</v>
      </c>
      <c r="E21" s="162">
        <f>D15*44</f>
        <v>44</v>
      </c>
      <c r="F21" s="167">
        <v>70</v>
      </c>
      <c r="G21" s="202">
        <f t="shared" si="0"/>
        <v>3080</v>
      </c>
    </row>
    <row r="22" spans="2:8" s="161" customFormat="1" ht="15.75" customHeight="1" x14ac:dyDescent="0.2">
      <c r="B22" s="164">
        <v>5</v>
      </c>
      <c r="C22" s="201" t="s">
        <v>435</v>
      </c>
      <c r="D22" s="162" t="s">
        <v>464</v>
      </c>
      <c r="E22" s="162">
        <f>D15*(22+20)</f>
        <v>42</v>
      </c>
      <c r="F22" s="167">
        <v>70</v>
      </c>
      <c r="G22" s="202">
        <f t="shared" si="0"/>
        <v>2940</v>
      </c>
    </row>
    <row r="23" spans="2:8" s="161" customFormat="1" ht="15.75" customHeight="1" x14ac:dyDescent="0.2">
      <c r="B23" s="162">
        <v>6</v>
      </c>
      <c r="C23" s="201" t="s">
        <v>465</v>
      </c>
      <c r="D23" s="162" t="s">
        <v>464</v>
      </c>
      <c r="E23" s="162">
        <f>D15*24</f>
        <v>24</v>
      </c>
      <c r="F23" s="167">
        <v>65</v>
      </c>
      <c r="G23" s="202">
        <f t="shared" si="0"/>
        <v>1560</v>
      </c>
    </row>
    <row r="24" spans="2:8" s="161" customFormat="1" ht="15.75" customHeight="1" x14ac:dyDescent="0.2">
      <c r="B24" s="162">
        <v>7</v>
      </c>
      <c r="C24" s="201" t="s">
        <v>202</v>
      </c>
      <c r="D24" s="162" t="s">
        <v>466</v>
      </c>
      <c r="E24" s="162">
        <f>D15*3</f>
        <v>3</v>
      </c>
      <c r="F24" s="167">
        <v>120</v>
      </c>
      <c r="G24" s="202">
        <f t="shared" si="0"/>
        <v>360</v>
      </c>
    </row>
    <row r="25" spans="2:8" s="161" customFormat="1" ht="15.75" customHeight="1" x14ac:dyDescent="0.2">
      <c r="B25" s="164">
        <v>8</v>
      </c>
      <c r="C25" s="201" t="s">
        <v>327</v>
      </c>
      <c r="D25" s="162" t="s">
        <v>167</v>
      </c>
      <c r="E25" s="162">
        <f>D15*3</f>
        <v>3</v>
      </c>
      <c r="F25" s="167">
        <v>175</v>
      </c>
      <c r="G25" s="202">
        <f t="shared" si="0"/>
        <v>525</v>
      </c>
    </row>
    <row r="26" spans="2:8" s="161" customFormat="1" ht="15.75" customHeight="1" x14ac:dyDescent="0.2">
      <c r="B26" s="162">
        <v>9</v>
      </c>
      <c r="C26" s="201" t="s">
        <v>439</v>
      </c>
      <c r="D26" s="162" t="s">
        <v>167</v>
      </c>
      <c r="E26" s="162">
        <f>D15*3</f>
        <v>3</v>
      </c>
      <c r="F26" s="167">
        <v>326</v>
      </c>
      <c r="G26" s="202">
        <f t="shared" si="0"/>
        <v>978</v>
      </c>
    </row>
    <row r="27" spans="2:8" s="161" customFormat="1" ht="24" customHeight="1" x14ac:dyDescent="0.2">
      <c r="B27" s="162">
        <v>10</v>
      </c>
      <c r="C27" s="173" t="str">
        <f>IF(OR(C15=[110]Master!B15,D15="&gt;1"),C1,IF(OR(C15=[110]Master!G15,D15="&gt;1"),C2,IF(OR(C15=[110]Master!B16,D15="&gt;1"),C3,IF(OR(C15=[110]Master!G16,D15="&gt;1"),C4,0))))</f>
        <v>Dist. transformer 63kva,11/.43kv with BIS Mark as per IS 1180 (Part1) 2014 level II</v>
      </c>
      <c r="D27" s="162" t="s">
        <v>167</v>
      </c>
      <c r="E27" s="162">
        <f>D15</f>
        <v>1</v>
      </c>
      <c r="F27" s="167">
        <v>131794.4</v>
      </c>
      <c r="G27" s="202">
        <f t="shared" si="0"/>
        <v>131794.4</v>
      </c>
      <c r="H27" s="205"/>
    </row>
    <row r="28" spans="2:8" s="161" customFormat="1" ht="15.75" customHeight="1" x14ac:dyDescent="0.2">
      <c r="B28" s="164">
        <v>11</v>
      </c>
      <c r="C28" s="173" t="str">
        <f>IF(OR(C15=[110]Master!B15,D15="&gt;1"),C5,IF(OR(C15=[110]Master!G15,D15="&gt;1"),C6,IF(OR(C15=[110]Master!B16,D15="&gt;1"),C7,IF(OR(C15=[110]Master!G16,D15="&gt;1"),C8,0))))</f>
        <v>L.T.Dist.Boxes 25/63 KVA with KITKAT</v>
      </c>
      <c r="D28" s="162" t="s">
        <v>167</v>
      </c>
      <c r="E28" s="162">
        <f>D15</f>
        <v>1</v>
      </c>
      <c r="F28" s="167">
        <f>IF(OR(C15=[110]Master!B15,D15="&gt;1"),F5,IF(OR(C15=[110]Master!G15,D15="&gt;1"),F6,IF(OR(C15=[110]Master!B16,D15="&gt;1"),F7,IF(OR(C15=[110]Master!G16,D15="&gt;1"),F8,"0"))))</f>
        <v>14904</v>
      </c>
      <c r="G28" s="202">
        <f>ROUND(E28*F28,2)</f>
        <v>14904</v>
      </c>
    </row>
    <row r="29" spans="2:8" s="161" customFormat="1" ht="15.75" customHeight="1" x14ac:dyDescent="0.2">
      <c r="B29" s="162">
        <v>12</v>
      </c>
      <c r="C29" s="201" t="s">
        <v>467</v>
      </c>
      <c r="D29" s="162" t="s">
        <v>468</v>
      </c>
      <c r="E29" s="162">
        <f>D15*1</f>
        <v>1</v>
      </c>
      <c r="F29" s="167">
        <v>1531</v>
      </c>
      <c r="G29" s="202">
        <f t="shared" si="0"/>
        <v>1531</v>
      </c>
    </row>
    <row r="30" spans="2:8" s="161" customFormat="1" ht="15.75" customHeight="1" x14ac:dyDescent="0.2">
      <c r="B30" s="162">
        <v>13</v>
      </c>
      <c r="C30" s="201" t="s">
        <v>441</v>
      </c>
      <c r="D30" s="162" t="s">
        <v>295</v>
      </c>
      <c r="E30" s="162">
        <f>D15*2</f>
        <v>2</v>
      </c>
      <c r="F30" s="167">
        <v>807</v>
      </c>
      <c r="G30" s="202">
        <f t="shared" si="0"/>
        <v>1614</v>
      </c>
    </row>
    <row r="31" spans="2:8" s="161" customFormat="1" ht="15.75" customHeight="1" x14ac:dyDescent="0.2">
      <c r="B31" s="164">
        <v>14</v>
      </c>
      <c r="C31" s="201" t="s">
        <v>469</v>
      </c>
      <c r="D31" s="162" t="s">
        <v>464</v>
      </c>
      <c r="E31" s="162">
        <f>E30*10</f>
        <v>20</v>
      </c>
      <c r="F31" s="167">
        <v>72</v>
      </c>
      <c r="G31" s="202">
        <f t="shared" si="0"/>
        <v>1440</v>
      </c>
    </row>
    <row r="32" spans="2:8" s="161" customFormat="1" ht="15.75" customHeight="1" x14ac:dyDescent="0.2">
      <c r="B32" s="162">
        <v>15</v>
      </c>
      <c r="C32" s="201" t="s">
        <v>211</v>
      </c>
      <c r="D32" s="162" t="s">
        <v>167</v>
      </c>
      <c r="E32" s="162">
        <f>D15*3</f>
        <v>3</v>
      </c>
      <c r="F32" s="167">
        <v>462</v>
      </c>
      <c r="G32" s="202">
        <f t="shared" si="0"/>
        <v>1386</v>
      </c>
    </row>
    <row r="33" spans="2:9" s="161" customFormat="1" ht="15.75" customHeight="1" x14ac:dyDescent="0.2">
      <c r="B33" s="162">
        <v>16</v>
      </c>
      <c r="C33" s="201" t="s">
        <v>470</v>
      </c>
      <c r="D33" s="162" t="s">
        <v>468</v>
      </c>
      <c r="E33" s="162">
        <f>D15*1</f>
        <v>1</v>
      </c>
      <c r="F33" s="167">
        <v>2475</v>
      </c>
      <c r="G33" s="202">
        <f t="shared" si="0"/>
        <v>2475</v>
      </c>
    </row>
    <row r="34" spans="2:9" s="161" customFormat="1" ht="15.75" customHeight="1" x14ac:dyDescent="0.2">
      <c r="B34" s="164">
        <v>17</v>
      </c>
      <c r="C34" s="163" t="s">
        <v>471</v>
      </c>
      <c r="D34" s="164" t="s">
        <v>295</v>
      </c>
      <c r="E34" s="162">
        <f>E19*4</f>
        <v>4</v>
      </c>
      <c r="F34" s="166">
        <v>15</v>
      </c>
      <c r="G34" s="202">
        <f t="shared" si="0"/>
        <v>60</v>
      </c>
    </row>
    <row r="35" spans="2:9" s="161" customFormat="1" ht="15.75" customHeight="1" x14ac:dyDescent="0.2">
      <c r="B35" s="162">
        <v>18</v>
      </c>
      <c r="C35" s="206" t="s">
        <v>387</v>
      </c>
      <c r="D35" s="164" t="s">
        <v>167</v>
      </c>
      <c r="E35" s="207">
        <f>E19</f>
        <v>1</v>
      </c>
      <c r="F35" s="166">
        <v>41</v>
      </c>
      <c r="G35" s="202">
        <f t="shared" si="0"/>
        <v>41</v>
      </c>
    </row>
    <row r="36" spans="2:9" s="161" customFormat="1" ht="15.75" customHeight="1" x14ac:dyDescent="0.2">
      <c r="B36" s="162">
        <v>19</v>
      </c>
      <c r="C36" s="163" t="s">
        <v>472</v>
      </c>
      <c r="D36" s="164" t="s">
        <v>333</v>
      </c>
      <c r="E36" s="207">
        <f>E34+E35</f>
        <v>5</v>
      </c>
      <c r="F36" s="166">
        <v>50</v>
      </c>
      <c r="G36" s="202">
        <f t="shared" si="0"/>
        <v>250</v>
      </c>
    </row>
    <row r="37" spans="2:9" s="161" customFormat="1" ht="15.75" customHeight="1" x14ac:dyDescent="0.2">
      <c r="B37" s="164">
        <v>20</v>
      </c>
      <c r="C37" s="201" t="s">
        <v>473</v>
      </c>
      <c r="D37" s="162" t="s">
        <v>167</v>
      </c>
      <c r="E37" s="162">
        <f>D15*1</f>
        <v>1</v>
      </c>
      <c r="F37" s="167">
        <v>11642</v>
      </c>
      <c r="G37" s="202">
        <f t="shared" si="0"/>
        <v>11642</v>
      </c>
    </row>
    <row r="38" spans="2:9" s="161" customFormat="1" ht="15.75" customHeight="1" x14ac:dyDescent="0.2">
      <c r="B38" s="162">
        <v>21</v>
      </c>
      <c r="C38" s="201" t="s">
        <v>474</v>
      </c>
      <c r="D38" s="162" t="s">
        <v>167</v>
      </c>
      <c r="E38" s="162">
        <f>D15*2</f>
        <v>2</v>
      </c>
      <c r="F38" s="167">
        <v>87</v>
      </c>
      <c r="G38" s="202">
        <f t="shared" si="0"/>
        <v>174</v>
      </c>
    </row>
    <row r="39" spans="2:9" s="161" customFormat="1" ht="15.75" customHeight="1" x14ac:dyDescent="0.2">
      <c r="B39" s="162">
        <v>22</v>
      </c>
      <c r="C39" s="201" t="s">
        <v>445</v>
      </c>
      <c r="D39" s="162" t="s">
        <v>195</v>
      </c>
      <c r="E39" s="162">
        <f>D15*25</f>
        <v>25</v>
      </c>
      <c r="F39" s="167">
        <v>72</v>
      </c>
      <c r="G39" s="202">
        <f t="shared" si="0"/>
        <v>1800</v>
      </c>
    </row>
    <row r="40" spans="2:9" s="161" customFormat="1" ht="15.75" customHeight="1" x14ac:dyDescent="0.2">
      <c r="B40" s="164">
        <v>23</v>
      </c>
      <c r="C40" s="201" t="s">
        <v>442</v>
      </c>
      <c r="D40" s="162" t="s">
        <v>464</v>
      </c>
      <c r="E40" s="162">
        <f>D15*15</f>
        <v>15</v>
      </c>
      <c r="F40" s="167">
        <v>80</v>
      </c>
      <c r="G40" s="202">
        <f t="shared" si="0"/>
        <v>1200</v>
      </c>
    </row>
    <row r="41" spans="2:9" s="161" customFormat="1" ht="15.75" customHeight="1" x14ac:dyDescent="0.2">
      <c r="B41" s="162">
        <v>24</v>
      </c>
      <c r="C41" s="201" t="s">
        <v>444</v>
      </c>
      <c r="D41" s="162" t="s">
        <v>335</v>
      </c>
      <c r="E41" s="162">
        <f>D15*2</f>
        <v>2</v>
      </c>
      <c r="F41" s="167">
        <v>4328</v>
      </c>
      <c r="G41" s="202">
        <f t="shared" si="0"/>
        <v>8656</v>
      </c>
    </row>
    <row r="42" spans="2:9" ht="22.5" customHeight="1" x14ac:dyDescent="0.2">
      <c r="B42" s="162">
        <v>25</v>
      </c>
      <c r="C42" s="163" t="s">
        <v>475</v>
      </c>
      <c r="D42" s="164" t="s">
        <v>250</v>
      </c>
      <c r="E42" s="164">
        <f>D15*1</f>
        <v>1</v>
      </c>
      <c r="F42" s="166">
        <v>259</v>
      </c>
      <c r="G42" s="204">
        <f t="shared" si="0"/>
        <v>259</v>
      </c>
    </row>
    <row r="43" spans="2:9" ht="15.75" customHeight="1" x14ac:dyDescent="0.2">
      <c r="B43" s="164">
        <v>26</v>
      </c>
      <c r="C43" s="163" t="s">
        <v>219</v>
      </c>
      <c r="D43" s="164" t="s">
        <v>250</v>
      </c>
      <c r="E43" s="164">
        <f>D15*1</f>
        <v>1</v>
      </c>
      <c r="F43" s="166">
        <v>886</v>
      </c>
      <c r="G43" s="204">
        <f t="shared" si="0"/>
        <v>886</v>
      </c>
    </row>
    <row r="44" spans="2:9" ht="25.5" customHeight="1" x14ac:dyDescent="0.2">
      <c r="B44" s="162">
        <v>27</v>
      </c>
      <c r="C44" s="173" t="str">
        <f>IF(OR(C15=[110]Master!B15,D15="&gt;1"),I1,IF(OR(C15=[110]Master!G15,D15="&gt;1"),I2,IF(OR(C15=[110]Master!B16,D15="&gt;1"),I3,IF(OR(C15=[110]Master!G16,D15="&gt;1"),I4,"0"))))</f>
        <v>DTC Metring with Box, single core L.T. XLPE cable (35 sq.mm., 120 mtr length) and other allied material.</v>
      </c>
      <c r="D44" s="208" t="s">
        <v>167</v>
      </c>
      <c r="E44" s="164">
        <f>D15</f>
        <v>1</v>
      </c>
      <c r="F44" s="166">
        <f>IF(OR(C15=[110]Master!B15,D15="&gt;1"),G1,IF(OR(C15=[110]Master!G15,D15="&gt;1"),G2,IF(OR(C15=[110]Master!B16,D15="&gt;1"),G3,IF(OR(C15=[110]Master!G16,D15="&gt;1"),G4,"0"))))</f>
        <v>16679</v>
      </c>
      <c r="G44" s="204">
        <f t="shared" si="0"/>
        <v>16679</v>
      </c>
    </row>
    <row r="45" spans="2:9" ht="15.75" customHeight="1" x14ac:dyDescent="0.2">
      <c r="B45" s="164"/>
      <c r="C45" s="182" t="s">
        <v>179</v>
      </c>
      <c r="D45" s="183"/>
      <c r="E45" s="159"/>
      <c r="F45" s="166"/>
      <c r="G45" s="209">
        <f>SUM(G18:G44)</f>
        <v>247320.4</v>
      </c>
      <c r="H45" s="123">
        <f>247320.4</f>
        <v>247320.4</v>
      </c>
      <c r="I45" s="210">
        <f>H45-G45</f>
        <v>0</v>
      </c>
    </row>
    <row r="46" spans="2:9" ht="15.75" customHeight="1" x14ac:dyDescent="0.2">
      <c r="B46" s="185"/>
      <c r="C46" s="186"/>
      <c r="D46" s="187"/>
      <c r="E46" s="188"/>
      <c r="F46" s="189"/>
      <c r="G46" s="211"/>
    </row>
    <row r="47" spans="2:9" ht="15.75" customHeight="1" x14ac:dyDescent="0.2">
      <c r="B47" s="185"/>
      <c r="C47" s="188"/>
      <c r="D47" s="212"/>
      <c r="E47" s="185"/>
      <c r="F47" s="189"/>
      <c r="G47" s="213"/>
    </row>
    <row r="48" spans="2:9" ht="15.75" customHeight="1" x14ac:dyDescent="0.2"/>
    <row r="49" spans="1:7" ht="15.75" customHeight="1" x14ac:dyDescent="0.2">
      <c r="A49" s="190" t="s">
        <v>415</v>
      </c>
      <c r="C49" s="147" t="s">
        <v>416</v>
      </c>
      <c r="D49" s="421" t="s">
        <v>417</v>
      </c>
      <c r="E49" s="421"/>
      <c r="F49" s="421"/>
      <c r="G49" s="421"/>
    </row>
    <row r="50" spans="1:7" ht="15.75" customHeight="1" x14ac:dyDescent="0.2">
      <c r="A50" s="192" t="s">
        <v>418</v>
      </c>
      <c r="C50" s="147" t="s">
        <v>418</v>
      </c>
      <c r="D50" s="416" t="s">
        <v>419</v>
      </c>
      <c r="E50" s="416"/>
      <c r="F50" s="416"/>
      <c r="G50" s="416"/>
    </row>
    <row r="51" spans="1:7" ht="15.75" customHeight="1" x14ac:dyDescent="0.2">
      <c r="A51" s="192" t="s">
        <v>420</v>
      </c>
      <c r="C51" s="147" t="s">
        <v>420</v>
      </c>
      <c r="D51" s="416">
        <f>D11</f>
        <v>0</v>
      </c>
      <c r="E51" s="416"/>
      <c r="F51" s="416"/>
      <c r="G51" s="416"/>
    </row>
  </sheetData>
  <sheetProtection formatCells="0" formatColumns="0" formatRows="0" insertColumns="0" insertRows="0" insertHyperlinks="0" deleteColumns="0" deleteRows="0" selectLockedCells="1" sort="0" autoFilter="0" pivotTables="0" selectUnlockedCells="1"/>
  <mergeCells count="6">
    <mergeCell ref="D51:G51"/>
    <mergeCell ref="A10:G10"/>
    <mergeCell ref="A11:G11"/>
    <mergeCell ref="C14:G14"/>
    <mergeCell ref="D49:G49"/>
    <mergeCell ref="D50:G50"/>
  </mergeCells>
  <conditionalFormatting sqref="C14:G14 D15 C27:C28">
    <cfRule type="cellIs" dxfId="6" priority="1" operator="equal">
      <formula>0</formula>
    </cfRule>
  </conditionalFormatting>
  <pageMargins left="0.68" right="0.18" top="0.18" bottom="0.33" header="0.16" footer="0.24"/>
  <pageSetup paperSize="9" scale="83" orientation="portrait"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07491-C1FC-4BCD-B848-7DC081C98D5A}">
  <dimension ref="A1:L27"/>
  <sheetViews>
    <sheetView view="pageBreakPreview" zoomScale="70" zoomScaleSheetLayoutView="70" workbookViewId="0">
      <selection activeCell="I5" sqref="I5"/>
    </sheetView>
  </sheetViews>
  <sheetFormatPr defaultColWidth="8.83203125" defaultRowHeight="12.75" x14ac:dyDescent="0.2"/>
  <cols>
    <col min="1" max="1" width="4.6640625" style="123" customWidth="1"/>
    <col min="2" max="2" width="14.6640625" style="123" customWidth="1"/>
    <col min="3" max="3" width="19" style="123" customWidth="1"/>
    <col min="4" max="4" width="32.1640625" style="123" customWidth="1"/>
    <col min="5" max="5" width="7.1640625" style="123" customWidth="1"/>
    <col min="6" max="6" width="6.6640625" style="123" customWidth="1"/>
    <col min="7" max="7" width="7.33203125" style="123" customWidth="1"/>
    <col min="8" max="8" width="8.33203125" style="123" customWidth="1"/>
    <col min="9" max="9" width="22" style="145" customWidth="1"/>
    <col min="10" max="10" width="11.33203125" style="123" bestFit="1" customWidth="1"/>
    <col min="11" max="16384" width="8.83203125" style="123"/>
  </cols>
  <sheetData>
    <row r="1" spans="1:10" ht="24" customHeight="1" x14ac:dyDescent="0.2">
      <c r="A1" s="409" t="s">
        <v>404</v>
      </c>
      <c r="B1" s="409"/>
      <c r="C1" s="409"/>
      <c r="D1" s="409"/>
      <c r="E1" s="409"/>
      <c r="F1" s="409"/>
      <c r="G1" s="409"/>
      <c r="H1" s="409"/>
      <c r="I1" s="409"/>
    </row>
    <row r="2" spans="1:10" ht="7.5" customHeight="1" x14ac:dyDescent="0.2">
      <c r="A2" s="124"/>
      <c r="B2" s="125"/>
      <c r="C2" s="125"/>
      <c r="D2" s="125"/>
      <c r="E2" s="125"/>
      <c r="F2" s="125"/>
      <c r="G2" s="125"/>
      <c r="H2" s="125"/>
      <c r="I2" s="125"/>
    </row>
    <row r="4" spans="1:10" ht="24" customHeight="1" x14ac:dyDescent="0.2">
      <c r="B4" s="129" t="s">
        <v>3</v>
      </c>
      <c r="C4" s="411" t="s">
        <v>156</v>
      </c>
      <c r="D4" s="411"/>
      <c r="E4" s="411"/>
      <c r="F4" s="411"/>
      <c r="G4" s="129" t="s">
        <v>92</v>
      </c>
      <c r="H4" s="129" t="s">
        <v>91</v>
      </c>
      <c r="I4" s="129" t="s">
        <v>103</v>
      </c>
    </row>
    <row r="5" spans="1:10" ht="24" customHeight="1" x14ac:dyDescent="0.2">
      <c r="B5" s="130">
        <v>1</v>
      </c>
      <c r="C5" s="412" t="str">
        <f>'[110]Estimate Report'!D11</f>
        <v>Erection of 11 KV Line on RSJ Pole 9 Mtr.</v>
      </c>
      <c r="D5" s="412"/>
      <c r="E5" s="412"/>
      <c r="F5" s="412"/>
      <c r="G5" s="129" t="str">
        <f>'[110]Estimate Report'!I11</f>
        <v>KM</v>
      </c>
      <c r="H5" s="132">
        <f>'[110]Dharna cost 11 KV Line'!D7</f>
        <v>0.04</v>
      </c>
      <c r="I5" s="133">
        <f>'[110]Dharna cost 11 KV Line'!G39</f>
        <v>35853</v>
      </c>
    </row>
    <row r="6" spans="1:10" ht="24" customHeight="1" x14ac:dyDescent="0.2">
      <c r="B6" s="130">
        <v>2</v>
      </c>
      <c r="C6" s="134" t="s">
        <v>294</v>
      </c>
      <c r="D6" s="131"/>
      <c r="E6" s="131"/>
      <c r="F6" s="131"/>
      <c r="G6" s="129" t="str">
        <f>'[110]Estimate Report'!I12</f>
        <v>No</v>
      </c>
      <c r="H6" s="132">
        <f>'[110]Estimate Report'!H12</f>
        <v>1</v>
      </c>
      <c r="I6" s="133">
        <f>'Estimate DTC 25,63,100,200 KVA'!G45</f>
        <v>225451</v>
      </c>
    </row>
    <row r="7" spans="1:10" ht="24" customHeight="1" x14ac:dyDescent="0.2">
      <c r="B7" s="130">
        <v>3</v>
      </c>
      <c r="D7" s="135"/>
      <c r="E7" s="135"/>
      <c r="F7" s="136"/>
      <c r="G7" s="129" t="str">
        <f>'[110]Estimate Report'!I13</f>
        <v/>
      </c>
      <c r="H7" s="132">
        <f>'[110]Estimate Report'!H13</f>
        <v>0</v>
      </c>
      <c r="I7" s="133">
        <f>'[110]Estimate 1x25, 3x25 S.P. DTC'!G41</f>
        <v>0</v>
      </c>
    </row>
    <row r="8" spans="1:10" ht="24" customHeight="1" x14ac:dyDescent="0.2">
      <c r="B8" s="130">
        <v>4</v>
      </c>
      <c r="C8" s="412" t="str">
        <f>'[110]Estimate Report'!D14</f>
        <v xml:space="preserve"> </v>
      </c>
      <c r="D8" s="412"/>
      <c r="E8" s="412"/>
      <c r="F8" s="412"/>
      <c r="G8" s="129" t="str">
        <f>'[110]Estimate Report'!I14</f>
        <v/>
      </c>
      <c r="H8" s="132">
        <f>'[110]Estimate Report'!H14</f>
        <v>0</v>
      </c>
      <c r="I8" s="133">
        <f>'[110]Estimate for LT Line'!G38</f>
        <v>0</v>
      </c>
    </row>
    <row r="9" spans="1:10" ht="24" customHeight="1" x14ac:dyDescent="0.2">
      <c r="B9" s="130">
        <v>5</v>
      </c>
      <c r="C9" s="134" t="str">
        <f>'[110]Estimate Report'!D15</f>
        <v xml:space="preserve"> </v>
      </c>
      <c r="D9" s="135"/>
      <c r="E9" s="135"/>
      <c r="F9" s="136"/>
      <c r="G9" s="129" t="str">
        <f>'[110]Estimate Report'!I15</f>
        <v/>
      </c>
      <c r="H9" s="132">
        <f>'[110]Estimate Report'!H15</f>
        <v>0</v>
      </c>
      <c r="I9" s="137"/>
    </row>
    <row r="10" spans="1:10" ht="24" customHeight="1" x14ac:dyDescent="0.2">
      <c r="B10" s="130">
        <v>6</v>
      </c>
      <c r="C10" s="412" t="str">
        <f>'[110]Estimate Report'!D16</f>
        <v xml:space="preserve"> </v>
      </c>
      <c r="D10" s="412"/>
      <c r="E10" s="412"/>
      <c r="F10" s="412"/>
      <c r="G10" s="129" t="str">
        <f>'[110]Estimate Report'!I16</f>
        <v/>
      </c>
      <c r="H10" s="132">
        <f>'[110]Estimate Report'!H16</f>
        <v>0</v>
      </c>
      <c r="I10" s="137"/>
    </row>
    <row r="11" spans="1:10" ht="24" customHeight="1" x14ac:dyDescent="0.2">
      <c r="B11" s="138" t="s">
        <v>102</v>
      </c>
      <c r="C11" s="413" t="s">
        <v>296</v>
      </c>
      <c r="D11" s="414"/>
      <c r="E11" s="414"/>
      <c r="F11" s="415"/>
      <c r="G11" s="399"/>
      <c r="H11" s="400"/>
      <c r="I11" s="139">
        <f>SUM(I5:I10)</f>
        <v>261304</v>
      </c>
    </row>
    <row r="12" spans="1:10" ht="25.5" customHeight="1" x14ac:dyDescent="0.25">
      <c r="B12" s="140" t="s">
        <v>104</v>
      </c>
      <c r="C12" s="406" t="s">
        <v>407</v>
      </c>
      <c r="D12" s="406"/>
      <c r="E12" s="406"/>
      <c r="F12" s="406"/>
      <c r="G12" s="408">
        <v>0.15</v>
      </c>
      <c r="H12" s="408"/>
      <c r="I12" s="141">
        <f>G12*I11</f>
        <v>39195.599999999999</v>
      </c>
      <c r="J12" s="142"/>
    </row>
    <row r="13" spans="1:10" ht="33.75" customHeight="1" x14ac:dyDescent="0.25">
      <c r="B13" s="143" t="s">
        <v>107</v>
      </c>
      <c r="C13" s="404" t="s">
        <v>408</v>
      </c>
      <c r="D13" s="397"/>
      <c r="E13" s="397"/>
      <c r="F13" s="397"/>
      <c r="G13" s="398"/>
      <c r="H13" s="398"/>
      <c r="I13" s="141">
        <f>I11+I12</f>
        <v>300499.59999999998</v>
      </c>
      <c r="J13" s="144"/>
    </row>
    <row r="14" spans="1:10" ht="21.75" customHeight="1" x14ac:dyDescent="0.25">
      <c r="B14" s="143" t="s">
        <v>298</v>
      </c>
      <c r="C14" s="406" t="s">
        <v>307</v>
      </c>
      <c r="D14" s="397"/>
      <c r="E14" s="397"/>
      <c r="F14" s="397"/>
      <c r="G14" s="398"/>
      <c r="H14" s="398"/>
      <c r="I14" s="141">
        <f>'[110]dismental sheet'!G27</f>
        <v>0</v>
      </c>
      <c r="J14" s="144"/>
    </row>
    <row r="15" spans="1:10" ht="21.75" customHeight="1" x14ac:dyDescent="0.25">
      <c r="B15" s="143" t="s">
        <v>299</v>
      </c>
      <c r="C15" s="406" t="s">
        <v>409</v>
      </c>
      <c r="D15" s="397"/>
      <c r="E15" s="397"/>
      <c r="F15" s="397"/>
      <c r="G15" s="398"/>
      <c r="H15" s="398"/>
      <c r="I15" s="141">
        <v>0</v>
      </c>
      <c r="J15" s="144"/>
    </row>
    <row r="16" spans="1:10" ht="35.25" customHeight="1" x14ac:dyDescent="0.25">
      <c r="B16" s="143" t="s">
        <v>110</v>
      </c>
      <c r="C16" s="407" t="s">
        <v>410</v>
      </c>
      <c r="D16" s="397"/>
      <c r="E16" s="397"/>
      <c r="F16" s="397"/>
      <c r="G16" s="398"/>
      <c r="H16" s="398"/>
      <c r="I16" s="141">
        <f>I13+I14+I15</f>
        <v>300499.59999999998</v>
      </c>
      <c r="J16" s="144"/>
    </row>
    <row r="17" spans="1:12" ht="21.75" customHeight="1" x14ac:dyDescent="0.25">
      <c r="B17" s="140" t="s">
        <v>113</v>
      </c>
      <c r="C17" s="404" t="s">
        <v>309</v>
      </c>
      <c r="D17" s="397"/>
      <c r="E17" s="397"/>
      <c r="F17" s="397"/>
      <c r="G17" s="405">
        <v>0.18</v>
      </c>
      <c r="H17" s="405"/>
      <c r="I17" s="141">
        <f>G17*I16</f>
        <v>54089.927999999993</v>
      </c>
      <c r="J17" s="142"/>
    </row>
    <row r="18" spans="1:12" ht="21.75" customHeight="1" x14ac:dyDescent="0.25">
      <c r="B18" s="140" t="s">
        <v>115</v>
      </c>
      <c r="C18" s="396" t="s">
        <v>411</v>
      </c>
      <c r="D18" s="397"/>
      <c r="E18" s="397"/>
      <c r="F18" s="397"/>
      <c r="G18" s="398"/>
      <c r="H18" s="398"/>
      <c r="I18" s="141">
        <f>I16+I17</f>
        <v>354589.52799999999</v>
      </c>
      <c r="J18" s="142"/>
    </row>
    <row r="19" spans="1:12" ht="32.25" customHeight="1" x14ac:dyDescent="0.25">
      <c r="B19" s="140" t="s">
        <v>301</v>
      </c>
      <c r="C19" s="404" t="s">
        <v>412</v>
      </c>
      <c r="D19" s="397"/>
      <c r="E19" s="397"/>
      <c r="F19" s="397"/>
      <c r="G19" s="405">
        <v>1.2999999999999999E-2</v>
      </c>
      <c r="H19" s="405"/>
      <c r="I19" s="141">
        <f>G19*I18</f>
        <v>4609.6638640000001</v>
      </c>
    </row>
    <row r="20" spans="1:12" ht="24.75" customHeight="1" x14ac:dyDescent="0.25">
      <c r="B20" s="140" t="s">
        <v>302</v>
      </c>
      <c r="C20" s="404" t="s">
        <v>303</v>
      </c>
      <c r="D20" s="397"/>
      <c r="E20" s="397"/>
      <c r="F20" s="397"/>
      <c r="G20" s="405">
        <v>0.18</v>
      </c>
      <c r="H20" s="405"/>
      <c r="I20" s="141">
        <f>G20*I19</f>
        <v>829.73949551999999</v>
      </c>
    </row>
    <row r="21" spans="1:12" ht="30" customHeight="1" x14ac:dyDescent="0.25">
      <c r="B21" s="140" t="s">
        <v>118</v>
      </c>
      <c r="C21" s="396" t="s">
        <v>312</v>
      </c>
      <c r="D21" s="397"/>
      <c r="E21" s="397"/>
      <c r="F21" s="397"/>
      <c r="G21" s="398"/>
      <c r="H21" s="398"/>
      <c r="I21" s="141">
        <f>I19+I20</f>
        <v>5439.4033595199999</v>
      </c>
    </row>
    <row r="22" spans="1:12" ht="26.25" customHeight="1" x14ac:dyDescent="0.25">
      <c r="B22" s="140" t="s">
        <v>121</v>
      </c>
      <c r="C22" s="396" t="s">
        <v>413</v>
      </c>
      <c r="D22" s="397"/>
      <c r="E22" s="397"/>
      <c r="F22" s="397"/>
      <c r="G22" s="399"/>
      <c r="H22" s="400"/>
      <c r="I22" s="141">
        <f>I18+I21</f>
        <v>360028.93135952001</v>
      </c>
    </row>
    <row r="23" spans="1:12" ht="26.25" customHeight="1" x14ac:dyDescent="0.25">
      <c r="B23" s="140"/>
      <c r="C23" s="401" t="s">
        <v>414</v>
      </c>
      <c r="D23" s="402"/>
      <c r="E23" s="402"/>
      <c r="F23" s="403"/>
      <c r="G23" s="399"/>
      <c r="H23" s="400"/>
      <c r="I23" s="141">
        <f>'[110]salvage vale'!G28</f>
        <v>0</v>
      </c>
    </row>
    <row r="24" spans="1:12" ht="66.75" customHeight="1" x14ac:dyDescent="0.2"/>
    <row r="25" spans="1:12" ht="15" x14ac:dyDescent="0.2">
      <c r="A25" s="146" t="s">
        <v>415</v>
      </c>
      <c r="B25" s="126"/>
      <c r="C25" s="146"/>
      <c r="D25" s="147" t="s">
        <v>416</v>
      </c>
      <c r="E25" s="393" t="s">
        <v>417</v>
      </c>
      <c r="F25" s="393"/>
      <c r="G25" s="393"/>
      <c r="H25" s="393"/>
      <c r="I25" s="393"/>
    </row>
    <row r="26" spans="1:12" ht="15" x14ac:dyDescent="0.2">
      <c r="A26" s="146" t="s">
        <v>418</v>
      </c>
      <c r="B26" s="148"/>
      <c r="C26" s="146"/>
      <c r="D26" s="147" t="s">
        <v>418</v>
      </c>
      <c r="E26" s="393" t="s">
        <v>419</v>
      </c>
      <c r="F26" s="393"/>
      <c r="G26" s="393"/>
      <c r="H26" s="393"/>
      <c r="I26" s="393"/>
    </row>
    <row r="27" spans="1:12" ht="15" x14ac:dyDescent="0.2">
      <c r="A27" s="146" t="s">
        <v>420</v>
      </c>
      <c r="B27" s="126"/>
      <c r="C27" s="146"/>
      <c r="D27" s="147" t="s">
        <v>420</v>
      </c>
      <c r="E27" s="393" t="s">
        <v>421</v>
      </c>
      <c r="F27" s="393"/>
      <c r="G27" s="393"/>
      <c r="H27" s="393"/>
      <c r="I27" s="393"/>
      <c r="K27" s="394"/>
      <c r="L27" s="395"/>
    </row>
  </sheetData>
  <sheetProtection formatCells="0" formatColumns="0" formatRows="0" insertColumns="0" insertRows="0" insertHyperlinks="0" deleteColumns="0" deleteRows="0" selectLockedCells="1" sort="0" autoFilter="0" pivotTables="0" selectUnlockedCells="1"/>
  <mergeCells count="35">
    <mergeCell ref="C12:F12"/>
    <mergeCell ref="G12:H12"/>
    <mergeCell ref="A1:I1"/>
    <mergeCell ref="C4:F4"/>
    <mergeCell ref="C5:F5"/>
    <mergeCell ref="C8:F8"/>
    <mergeCell ref="C10:F10"/>
    <mergeCell ref="C11:F11"/>
    <mergeCell ref="G11:H11"/>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E27:I27"/>
    <mergeCell ref="K27:L27"/>
    <mergeCell ref="C22:F22"/>
    <mergeCell ref="G22:H22"/>
    <mergeCell ref="C23:F23"/>
    <mergeCell ref="G23:H23"/>
    <mergeCell ref="E25:I25"/>
    <mergeCell ref="E26:I26"/>
  </mergeCells>
  <pageMargins left="0.5" right="0.2" top="0.75" bottom="0.75" header="0.3" footer="0.3"/>
  <pageSetup paperSize="9" scale="74" orientation="portrait"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DFDE-F02B-4BF2-B516-9D7C3704ED54}">
  <dimension ref="A1:L51"/>
  <sheetViews>
    <sheetView view="pageBreakPreview" topLeftCell="A32" zoomScaleSheetLayoutView="100" workbookViewId="0">
      <selection activeCell="G45" sqref="G45"/>
    </sheetView>
  </sheetViews>
  <sheetFormatPr defaultColWidth="8.83203125" defaultRowHeight="22.5" customHeight="1" x14ac:dyDescent="0.2"/>
  <cols>
    <col min="1" max="1" width="6.6640625" style="123" customWidth="1"/>
    <col min="2" max="2" width="8.1640625" style="123" customWidth="1"/>
    <col min="3" max="3" width="41.33203125" style="151" customWidth="1"/>
    <col min="4" max="4" width="7.1640625" style="123" customWidth="1"/>
    <col min="5" max="5" width="10.6640625" style="123" customWidth="1"/>
    <col min="6" max="6" width="10.33203125" style="198" customWidth="1"/>
    <col min="7" max="7" width="12.6640625" style="123" customWidth="1"/>
    <col min="8" max="16384" width="8.83203125" style="123"/>
  </cols>
  <sheetData>
    <row r="1" spans="1:12" ht="22.5" hidden="1" customHeight="1" x14ac:dyDescent="0.2">
      <c r="C1" s="193" t="s">
        <v>451</v>
      </c>
      <c r="F1" s="194">
        <v>258752</v>
      </c>
      <c r="G1" s="195">
        <v>32687</v>
      </c>
      <c r="I1" s="196" t="s">
        <v>452</v>
      </c>
    </row>
    <row r="2" spans="1:12" ht="22.5" hidden="1" customHeight="1" x14ac:dyDescent="0.2">
      <c r="C2" s="193" t="s">
        <v>453</v>
      </c>
      <c r="F2" s="194">
        <v>143782</v>
      </c>
      <c r="G2" s="195">
        <v>19199</v>
      </c>
      <c r="I2" s="197" t="s">
        <v>454</v>
      </c>
    </row>
    <row r="3" spans="1:12" ht="22.5" hidden="1" customHeight="1" x14ac:dyDescent="0.2">
      <c r="C3" s="193" t="s">
        <v>455</v>
      </c>
      <c r="F3" s="194">
        <v>109925</v>
      </c>
      <c r="G3" s="195">
        <v>16679</v>
      </c>
      <c r="I3" s="197" t="s">
        <v>456</v>
      </c>
    </row>
    <row r="4" spans="1:12" ht="22.5" hidden="1" customHeight="1" x14ac:dyDescent="0.2">
      <c r="C4" s="193" t="s">
        <v>457</v>
      </c>
      <c r="F4" s="194">
        <v>64780</v>
      </c>
      <c r="G4" s="195">
        <v>13439</v>
      </c>
      <c r="I4" s="197" t="s">
        <v>458</v>
      </c>
    </row>
    <row r="5" spans="1:12" ht="22.5" hidden="1" customHeight="1" x14ac:dyDescent="0.2">
      <c r="C5" s="193" t="s">
        <v>459</v>
      </c>
      <c r="F5" s="194">
        <v>31332</v>
      </c>
    </row>
    <row r="6" spans="1:12" ht="22.5" hidden="1" customHeight="1" x14ac:dyDescent="0.2">
      <c r="C6" s="193" t="s">
        <v>460</v>
      </c>
      <c r="F6" s="194">
        <v>16331</v>
      </c>
    </row>
    <row r="7" spans="1:12" ht="22.5" hidden="1" customHeight="1" x14ac:dyDescent="0.2">
      <c r="C7" s="193" t="s">
        <v>461</v>
      </c>
      <c r="F7" s="194">
        <v>14904</v>
      </c>
    </row>
    <row r="8" spans="1:12" ht="22.5" hidden="1" customHeight="1" x14ac:dyDescent="0.2">
      <c r="C8" s="193" t="s">
        <v>461</v>
      </c>
      <c r="F8" s="194">
        <v>14904</v>
      </c>
    </row>
    <row r="9" spans="1:12" ht="33" hidden="1" customHeight="1" x14ac:dyDescent="0.2"/>
    <row r="10" spans="1:12" ht="19.5" customHeight="1" x14ac:dyDescent="0.2">
      <c r="A10" s="417" t="s">
        <v>404</v>
      </c>
      <c r="B10" s="417"/>
      <c r="C10" s="417"/>
      <c r="D10" s="417"/>
      <c r="E10" s="417"/>
      <c r="F10" s="417"/>
      <c r="G10" s="417"/>
      <c r="H10" s="149"/>
      <c r="I10" s="149"/>
      <c r="J10" s="149"/>
      <c r="K10" s="149"/>
      <c r="L10" s="149"/>
    </row>
    <row r="11" spans="1:12" ht="16.5" customHeight="1" x14ac:dyDescent="0.2">
      <c r="A11" s="417" t="s">
        <v>405</v>
      </c>
      <c r="B11" s="417"/>
      <c r="C11" s="417"/>
      <c r="D11" s="417"/>
      <c r="E11" s="417"/>
      <c r="F11" s="417"/>
      <c r="G11" s="417"/>
      <c r="H11" s="149"/>
      <c r="I11" s="149"/>
      <c r="J11" s="149"/>
      <c r="K11" s="149"/>
      <c r="L11" s="150"/>
    </row>
    <row r="12" spans="1:12" ht="6.75" customHeight="1" x14ac:dyDescent="0.2">
      <c r="F12" s="123"/>
    </row>
    <row r="13" spans="1:12" ht="22.5" customHeight="1" thickBot="1" x14ac:dyDescent="0.25">
      <c r="C13" s="199" t="s">
        <v>422</v>
      </c>
      <c r="F13" s="123"/>
    </row>
    <row r="14" spans="1:12" ht="42" customHeight="1" thickBot="1" x14ac:dyDescent="0.25">
      <c r="A14" s="153" t="s">
        <v>423</v>
      </c>
      <c r="C14" s="418" t="str">
        <f>[110]Master!C6</f>
        <v>An Estimate For Power Supply 01 No        Kw (       KVA) 3 ph LT  Strret Light Connection In r/o NHAI PIU Chandrapur Adni Sy.No Nh44   AT. Adni Tq.Kelapur Dist. Yavatmal under  Umari dc P'kawada  Sdn  1.3% DDF Scheme.</v>
      </c>
      <c r="D14" s="419"/>
      <c r="E14" s="419"/>
      <c r="F14" s="419"/>
      <c r="G14" s="420"/>
    </row>
    <row r="15" spans="1:12" s="158" customFormat="1" ht="22.5" customHeight="1" x14ac:dyDescent="0.2">
      <c r="A15" s="156" t="str">
        <f>IF(D15&gt;=0.01,"Estimate For","")</f>
        <v>Estimate For</v>
      </c>
      <c r="B15" s="156"/>
      <c r="C15" s="156" t="str">
        <f>IF(OR([110]Master!E15&gt;=1,[110]Master!E15="&gt;1"),[110]Master!B15,IF(OR([110]Master!E16&gt;=1,[110]Master!E16="&gt;1"),[110]Master!B16,IF(OR([110]Master!K15&gt;=1,[110]Master!K15="&gt;1"),[110]Master!G15,IF(OR([110]Master!K16&gt;=1,[110]Master!K16="&gt;1"),[110]Master!G16," "))))</f>
        <v>Erection of 11/0.4 KV 63 KVA DTC</v>
      </c>
      <c r="D15" s="200">
        <f>IF(OR(C15=[110]Master!B15),[110]Master!E15,IF(OR(C15=[110]Master!G15),[110]Master!K15,IF(OR(C15=[110]Master!B16),[110]Master!E16,IF(OR(C15=[110]Master!G16),[110]Master!K16,0))))</f>
        <v>1</v>
      </c>
      <c r="E15" s="156" t="str">
        <f>IF(D15&gt;=0.01,"No on RSJ Poles","")</f>
        <v>No on RSJ Poles</v>
      </c>
      <c r="F15" s="156"/>
    </row>
    <row r="16" spans="1:12" s="158" customFormat="1" ht="14.25" customHeight="1" x14ac:dyDescent="0.2">
      <c r="D16" s="157"/>
    </row>
    <row r="17" spans="2:7" ht="22.5" customHeight="1" x14ac:dyDescent="0.2">
      <c r="B17" s="159" t="s">
        <v>225</v>
      </c>
      <c r="C17" s="159" t="s">
        <v>424</v>
      </c>
      <c r="D17" s="159" t="s">
        <v>92</v>
      </c>
      <c r="E17" s="159" t="s">
        <v>313</v>
      </c>
      <c r="F17" s="160" t="s">
        <v>380</v>
      </c>
      <c r="G17" s="160" t="s">
        <v>381</v>
      </c>
    </row>
    <row r="18" spans="2:7" s="161" customFormat="1" ht="15.75" customHeight="1" x14ac:dyDescent="0.2">
      <c r="B18" s="162">
        <v>1</v>
      </c>
      <c r="C18" s="201" t="s">
        <v>429</v>
      </c>
      <c r="D18" s="162" t="s">
        <v>295</v>
      </c>
      <c r="E18" s="162">
        <v>2</v>
      </c>
      <c r="F18" s="166">
        <v>13882</v>
      </c>
      <c r="G18" s="202">
        <f t="shared" ref="G18:G44" si="0">ROUND(E18*F18,2)</f>
        <v>27764</v>
      </c>
    </row>
    <row r="19" spans="2:7" s="161" customFormat="1" ht="15.75" customHeight="1" x14ac:dyDescent="0.2">
      <c r="B19" s="164">
        <v>2</v>
      </c>
      <c r="C19" s="203" t="s">
        <v>462</v>
      </c>
      <c r="D19" s="164" t="s">
        <v>295</v>
      </c>
      <c r="E19" s="171">
        <v>1</v>
      </c>
      <c r="F19" s="166">
        <v>6322</v>
      </c>
      <c r="G19" s="204">
        <f t="shared" si="0"/>
        <v>6322</v>
      </c>
    </row>
    <row r="20" spans="2:7" s="161" customFormat="1" ht="15.75" customHeight="1" x14ac:dyDescent="0.2">
      <c r="B20" s="162">
        <v>3</v>
      </c>
      <c r="C20" s="201" t="s">
        <v>463</v>
      </c>
      <c r="D20" s="162" t="s">
        <v>195</v>
      </c>
      <c r="E20" s="162">
        <f>D15*100</f>
        <v>100</v>
      </c>
      <c r="F20" s="167">
        <v>70</v>
      </c>
      <c r="G20" s="202">
        <f t="shared" si="0"/>
        <v>7000</v>
      </c>
    </row>
    <row r="21" spans="2:7" s="161" customFormat="1" ht="15.75" customHeight="1" x14ac:dyDescent="0.2">
      <c r="B21" s="162">
        <v>4</v>
      </c>
      <c r="C21" s="201" t="s">
        <v>433</v>
      </c>
      <c r="D21" s="162" t="s">
        <v>464</v>
      </c>
      <c r="E21" s="162">
        <f>D15*44</f>
        <v>44</v>
      </c>
      <c r="F21" s="167">
        <v>70</v>
      </c>
      <c r="G21" s="202">
        <f t="shared" si="0"/>
        <v>3080</v>
      </c>
    </row>
    <row r="22" spans="2:7" s="161" customFormat="1" ht="15.75" customHeight="1" x14ac:dyDescent="0.2">
      <c r="B22" s="164">
        <v>5</v>
      </c>
      <c r="C22" s="201" t="s">
        <v>435</v>
      </c>
      <c r="D22" s="162" t="s">
        <v>464</v>
      </c>
      <c r="E22" s="162">
        <f>D15*(22+20)</f>
        <v>42</v>
      </c>
      <c r="F22" s="167">
        <v>70</v>
      </c>
      <c r="G22" s="202">
        <f t="shared" si="0"/>
        <v>2940</v>
      </c>
    </row>
    <row r="23" spans="2:7" s="161" customFormat="1" ht="15.75" customHeight="1" x14ac:dyDescent="0.2">
      <c r="B23" s="162">
        <v>6</v>
      </c>
      <c r="C23" s="201" t="s">
        <v>465</v>
      </c>
      <c r="D23" s="162" t="s">
        <v>464</v>
      </c>
      <c r="E23" s="162">
        <f>D15*24</f>
        <v>24</v>
      </c>
      <c r="F23" s="167">
        <v>65</v>
      </c>
      <c r="G23" s="202">
        <f t="shared" si="0"/>
        <v>1560</v>
      </c>
    </row>
    <row r="24" spans="2:7" s="161" customFormat="1" ht="15.75" customHeight="1" x14ac:dyDescent="0.2">
      <c r="B24" s="162">
        <v>7</v>
      </c>
      <c r="C24" s="201" t="s">
        <v>202</v>
      </c>
      <c r="D24" s="162" t="s">
        <v>466</v>
      </c>
      <c r="E24" s="162">
        <f>D15*3</f>
        <v>3</v>
      </c>
      <c r="F24" s="167">
        <v>120</v>
      </c>
      <c r="G24" s="202">
        <f t="shared" si="0"/>
        <v>360</v>
      </c>
    </row>
    <row r="25" spans="2:7" s="161" customFormat="1" ht="15.75" customHeight="1" x14ac:dyDescent="0.2">
      <c r="B25" s="164">
        <v>8</v>
      </c>
      <c r="C25" s="201" t="s">
        <v>327</v>
      </c>
      <c r="D25" s="162" t="s">
        <v>167</v>
      </c>
      <c r="E25" s="162">
        <f>D15*3</f>
        <v>3</v>
      </c>
      <c r="F25" s="167">
        <v>175</v>
      </c>
      <c r="G25" s="202">
        <f t="shared" si="0"/>
        <v>525</v>
      </c>
    </row>
    <row r="26" spans="2:7" s="161" customFormat="1" ht="15.75" customHeight="1" x14ac:dyDescent="0.2">
      <c r="B26" s="162">
        <v>9</v>
      </c>
      <c r="C26" s="201" t="s">
        <v>439</v>
      </c>
      <c r="D26" s="162" t="s">
        <v>167</v>
      </c>
      <c r="E26" s="162">
        <f>D15*3</f>
        <v>3</v>
      </c>
      <c r="F26" s="167">
        <v>326</v>
      </c>
      <c r="G26" s="202">
        <f t="shared" si="0"/>
        <v>978</v>
      </c>
    </row>
    <row r="27" spans="2:7" s="161" customFormat="1" ht="24" customHeight="1" x14ac:dyDescent="0.2">
      <c r="B27" s="162">
        <v>10</v>
      </c>
      <c r="C27" s="173" t="str">
        <f>IF(OR(C15=[110]Master!B15,D15="&gt;1"),C1,IF(OR(C15=[110]Master!G15,D15="&gt;1"),C2,IF(OR(C15=[110]Master!B16,D15="&gt;1"),C3,IF(OR(C15=[110]Master!G16,D15="&gt;1"),C4,0))))</f>
        <v>Dist. transformer 63kva,11/.43kv with BIS Mark as per IS 1180 (Part1) 2014 level II</v>
      </c>
      <c r="D27" s="162" t="s">
        <v>167</v>
      </c>
      <c r="E27" s="162">
        <f>D15</f>
        <v>1</v>
      </c>
      <c r="F27" s="167">
        <f>IF(OR(C15=[110]Master!B15,D15="&gt;1"),F1,IF(OR(C15=[110]Master!G15,D15="&gt;1"),F2,IF(OR(C15=[110]Master!B16,D15="&gt;1"),F3,IF(OR(C15=[110]Master!G16,D15="&gt;1"),F4,"0"))))</f>
        <v>109925</v>
      </c>
      <c r="G27" s="202">
        <f t="shared" si="0"/>
        <v>109925</v>
      </c>
    </row>
    <row r="28" spans="2:7" s="161" customFormat="1" ht="15.75" customHeight="1" x14ac:dyDescent="0.2">
      <c r="B28" s="164">
        <v>11</v>
      </c>
      <c r="C28" s="173" t="str">
        <f>IF(OR(C15=[110]Master!B15,D15="&gt;1"),C5,IF(OR(C15=[110]Master!G15,D15="&gt;1"),C6,IF(OR(C15=[110]Master!B16,D15="&gt;1"),C7,IF(OR(C15=[110]Master!G16,D15="&gt;1"),C8,0))))</f>
        <v>L.T.Dist.Boxes 25/63 KVA with KITKAT</v>
      </c>
      <c r="D28" s="162" t="s">
        <v>167</v>
      </c>
      <c r="E28" s="162">
        <f>D15</f>
        <v>1</v>
      </c>
      <c r="F28" s="167">
        <f>IF(OR(C15=[110]Master!B15,D15="&gt;1"),F5,IF(OR(C15=[110]Master!G15,D15="&gt;1"),F6,IF(OR(C15=[110]Master!B16,D15="&gt;1"),F7,IF(OR(C15=[110]Master!G16,D15="&gt;1"),F8,"0"))))</f>
        <v>14904</v>
      </c>
      <c r="G28" s="202">
        <f t="shared" si="0"/>
        <v>14904</v>
      </c>
    </row>
    <row r="29" spans="2:7" s="161" customFormat="1" ht="15.75" customHeight="1" x14ac:dyDescent="0.2">
      <c r="B29" s="162">
        <v>12</v>
      </c>
      <c r="C29" s="201" t="s">
        <v>467</v>
      </c>
      <c r="D29" s="162" t="s">
        <v>468</v>
      </c>
      <c r="E29" s="162">
        <f>D15*1</f>
        <v>1</v>
      </c>
      <c r="F29" s="167">
        <v>1531</v>
      </c>
      <c r="G29" s="202">
        <f t="shared" si="0"/>
        <v>1531</v>
      </c>
    </row>
    <row r="30" spans="2:7" s="161" customFormat="1" ht="15.75" customHeight="1" x14ac:dyDescent="0.2">
      <c r="B30" s="162">
        <v>13</v>
      </c>
      <c r="C30" s="201" t="s">
        <v>441</v>
      </c>
      <c r="D30" s="162" t="s">
        <v>295</v>
      </c>
      <c r="E30" s="162">
        <f>D15*2</f>
        <v>2</v>
      </c>
      <c r="F30" s="167">
        <v>807</v>
      </c>
      <c r="G30" s="202">
        <f t="shared" si="0"/>
        <v>1614</v>
      </c>
    </row>
    <row r="31" spans="2:7" s="161" customFormat="1" ht="15.75" customHeight="1" x14ac:dyDescent="0.2">
      <c r="B31" s="164">
        <v>14</v>
      </c>
      <c r="C31" s="201" t="s">
        <v>469</v>
      </c>
      <c r="D31" s="162" t="s">
        <v>464</v>
      </c>
      <c r="E31" s="162">
        <f>E30*10</f>
        <v>20</v>
      </c>
      <c r="F31" s="167">
        <v>72</v>
      </c>
      <c r="G31" s="202">
        <f t="shared" si="0"/>
        <v>1440</v>
      </c>
    </row>
    <row r="32" spans="2:7" s="161" customFormat="1" ht="15.75" customHeight="1" x14ac:dyDescent="0.2">
      <c r="B32" s="162">
        <v>15</v>
      </c>
      <c r="C32" s="201" t="s">
        <v>211</v>
      </c>
      <c r="D32" s="162" t="s">
        <v>167</v>
      </c>
      <c r="E32" s="162">
        <f>D15*3</f>
        <v>3</v>
      </c>
      <c r="F32" s="167">
        <v>462</v>
      </c>
      <c r="G32" s="202">
        <f t="shared" si="0"/>
        <v>1386</v>
      </c>
    </row>
    <row r="33" spans="2:7" s="161" customFormat="1" ht="15.75" customHeight="1" x14ac:dyDescent="0.2">
      <c r="B33" s="162">
        <v>16</v>
      </c>
      <c r="C33" s="201" t="s">
        <v>470</v>
      </c>
      <c r="D33" s="162" t="s">
        <v>468</v>
      </c>
      <c r="E33" s="162">
        <f>D15*1</f>
        <v>1</v>
      </c>
      <c r="F33" s="167">
        <v>2475</v>
      </c>
      <c r="G33" s="202">
        <f t="shared" si="0"/>
        <v>2475</v>
      </c>
    </row>
    <row r="34" spans="2:7" s="161" customFormat="1" ht="15.75" customHeight="1" x14ac:dyDescent="0.2">
      <c r="B34" s="164">
        <v>17</v>
      </c>
      <c r="C34" s="163" t="s">
        <v>471</v>
      </c>
      <c r="D34" s="164" t="s">
        <v>295</v>
      </c>
      <c r="E34" s="162">
        <f>E19*4</f>
        <v>4</v>
      </c>
      <c r="F34" s="166">
        <v>15</v>
      </c>
      <c r="G34" s="202">
        <f t="shared" si="0"/>
        <v>60</v>
      </c>
    </row>
    <row r="35" spans="2:7" s="161" customFormat="1" ht="15.75" customHeight="1" x14ac:dyDescent="0.2">
      <c r="B35" s="162">
        <v>18</v>
      </c>
      <c r="C35" s="206" t="s">
        <v>387</v>
      </c>
      <c r="D35" s="164" t="s">
        <v>167</v>
      </c>
      <c r="E35" s="207">
        <f>E19</f>
        <v>1</v>
      </c>
      <c r="F35" s="166">
        <v>41</v>
      </c>
      <c r="G35" s="202">
        <f t="shared" si="0"/>
        <v>41</v>
      </c>
    </row>
    <row r="36" spans="2:7" s="161" customFormat="1" ht="15.75" customHeight="1" x14ac:dyDescent="0.2">
      <c r="B36" s="162">
        <v>19</v>
      </c>
      <c r="C36" s="163" t="s">
        <v>472</v>
      </c>
      <c r="D36" s="164" t="s">
        <v>333</v>
      </c>
      <c r="E36" s="207">
        <f>E34+E35</f>
        <v>5</v>
      </c>
      <c r="F36" s="166">
        <v>50</v>
      </c>
      <c r="G36" s="202">
        <f t="shared" si="0"/>
        <v>250</v>
      </c>
    </row>
    <row r="37" spans="2:7" s="161" customFormat="1" ht="15.75" customHeight="1" x14ac:dyDescent="0.2">
      <c r="B37" s="164">
        <v>20</v>
      </c>
      <c r="C37" s="201" t="s">
        <v>473</v>
      </c>
      <c r="D37" s="162" t="s">
        <v>167</v>
      </c>
      <c r="E37" s="162">
        <f>D15*1</f>
        <v>1</v>
      </c>
      <c r="F37" s="167">
        <v>11642</v>
      </c>
      <c r="G37" s="202">
        <f t="shared" si="0"/>
        <v>11642</v>
      </c>
    </row>
    <row r="38" spans="2:7" s="161" customFormat="1" ht="15.75" customHeight="1" x14ac:dyDescent="0.2">
      <c r="B38" s="162">
        <v>21</v>
      </c>
      <c r="C38" s="201" t="s">
        <v>474</v>
      </c>
      <c r="D38" s="162" t="s">
        <v>167</v>
      </c>
      <c r="E38" s="162">
        <f>D15*2</f>
        <v>2</v>
      </c>
      <c r="F38" s="167">
        <v>87</v>
      </c>
      <c r="G38" s="202">
        <f t="shared" si="0"/>
        <v>174</v>
      </c>
    </row>
    <row r="39" spans="2:7" s="161" customFormat="1" ht="15.75" customHeight="1" x14ac:dyDescent="0.2">
      <c r="B39" s="162">
        <v>22</v>
      </c>
      <c r="C39" s="201" t="s">
        <v>445</v>
      </c>
      <c r="D39" s="162" t="s">
        <v>195</v>
      </c>
      <c r="E39" s="162">
        <f>D15*25</f>
        <v>25</v>
      </c>
      <c r="F39" s="167">
        <v>72</v>
      </c>
      <c r="G39" s="202">
        <f t="shared" si="0"/>
        <v>1800</v>
      </c>
    </row>
    <row r="40" spans="2:7" s="161" customFormat="1" ht="15.75" customHeight="1" x14ac:dyDescent="0.2">
      <c r="B40" s="164">
        <v>23</v>
      </c>
      <c r="C40" s="201" t="s">
        <v>442</v>
      </c>
      <c r="D40" s="162" t="s">
        <v>464</v>
      </c>
      <c r="E40" s="162">
        <f>D15*15</f>
        <v>15</v>
      </c>
      <c r="F40" s="167">
        <v>80</v>
      </c>
      <c r="G40" s="202">
        <f t="shared" si="0"/>
        <v>1200</v>
      </c>
    </row>
    <row r="41" spans="2:7" s="161" customFormat="1" ht="15.75" customHeight="1" x14ac:dyDescent="0.2">
      <c r="B41" s="162">
        <v>24</v>
      </c>
      <c r="C41" s="201" t="s">
        <v>444</v>
      </c>
      <c r="D41" s="162" t="s">
        <v>335</v>
      </c>
      <c r="E41" s="162">
        <f>D15*2</f>
        <v>2</v>
      </c>
      <c r="F41" s="167">
        <v>4328</v>
      </c>
      <c r="G41" s="202">
        <f t="shared" si="0"/>
        <v>8656</v>
      </c>
    </row>
    <row r="42" spans="2:7" ht="22.5" customHeight="1" x14ac:dyDescent="0.2">
      <c r="B42" s="162">
        <v>25</v>
      </c>
      <c r="C42" s="163" t="s">
        <v>475</v>
      </c>
      <c r="D42" s="164" t="s">
        <v>250</v>
      </c>
      <c r="E42" s="164">
        <f>D15*1</f>
        <v>1</v>
      </c>
      <c r="F42" s="166">
        <v>259</v>
      </c>
      <c r="G42" s="204">
        <f t="shared" si="0"/>
        <v>259</v>
      </c>
    </row>
    <row r="43" spans="2:7" ht="15.75" customHeight="1" x14ac:dyDescent="0.2">
      <c r="B43" s="164">
        <v>26</v>
      </c>
      <c r="C43" s="163" t="s">
        <v>219</v>
      </c>
      <c r="D43" s="164" t="s">
        <v>250</v>
      </c>
      <c r="E43" s="164">
        <f>D15*1</f>
        <v>1</v>
      </c>
      <c r="F43" s="166">
        <v>886</v>
      </c>
      <c r="G43" s="204">
        <f t="shared" si="0"/>
        <v>886</v>
      </c>
    </row>
    <row r="44" spans="2:7" ht="25.5" customHeight="1" x14ac:dyDescent="0.2">
      <c r="B44" s="162">
        <v>27</v>
      </c>
      <c r="C44" s="173" t="str">
        <f>IF(OR(C15=[110]Master!B15,D15="&gt;1"),I1,IF(OR(C15=[110]Master!G15,D15="&gt;1"),I2,IF(OR(C15=[110]Master!B16,D15="&gt;1"),I3,IF(OR(C15=[110]Master!G16,D15="&gt;1"),I4,"0"))))</f>
        <v>DTC Metring with Box, single core L.T. XLPE cable (35 sq.mm., 120 mtr length) and other allied material.</v>
      </c>
      <c r="D44" s="208" t="s">
        <v>167</v>
      </c>
      <c r="E44" s="164">
        <f>D15</f>
        <v>1</v>
      </c>
      <c r="F44" s="166">
        <f>IF(OR(C15=[110]Master!B15,D15="&gt;1"),G1,IF(OR(C15=[110]Master!G15,D15="&gt;1"),G2,IF(OR(C15=[110]Master!B16,D15="&gt;1"),G3,IF(OR(C15=[110]Master!G16,D15="&gt;1"),G4,"0"))))</f>
        <v>16679</v>
      </c>
      <c r="G44" s="204">
        <f t="shared" si="0"/>
        <v>16679</v>
      </c>
    </row>
    <row r="45" spans="2:7" ht="15.75" customHeight="1" x14ac:dyDescent="0.2">
      <c r="B45" s="164"/>
      <c r="C45" s="182" t="s">
        <v>179</v>
      </c>
      <c r="D45" s="183"/>
      <c r="E45" s="159"/>
      <c r="F45" s="166"/>
      <c r="G45" s="209">
        <f>SUM(G18:G44)</f>
        <v>225451</v>
      </c>
    </row>
    <row r="46" spans="2:7" ht="15.75" customHeight="1" x14ac:dyDescent="0.2">
      <c r="B46" s="185"/>
      <c r="C46" s="186"/>
      <c r="D46" s="187"/>
      <c r="E46" s="188"/>
      <c r="F46" s="189"/>
      <c r="G46" s="211"/>
    </row>
    <row r="47" spans="2:7" ht="15.75" customHeight="1" x14ac:dyDescent="0.2">
      <c r="B47" s="185"/>
      <c r="C47" s="188"/>
      <c r="D47" s="212"/>
      <c r="E47" s="185"/>
      <c r="F47" s="189"/>
      <c r="G47" s="213"/>
    </row>
    <row r="48" spans="2:7" ht="15.75" customHeight="1" x14ac:dyDescent="0.2"/>
    <row r="49" spans="1:7" ht="15.75" customHeight="1" x14ac:dyDescent="0.2">
      <c r="A49" s="190" t="s">
        <v>415</v>
      </c>
      <c r="C49" s="147" t="s">
        <v>416</v>
      </c>
      <c r="D49" s="421" t="s">
        <v>417</v>
      </c>
      <c r="E49" s="421"/>
      <c r="F49" s="421"/>
      <c r="G49" s="421"/>
    </row>
    <row r="50" spans="1:7" ht="15.75" customHeight="1" x14ac:dyDescent="0.2">
      <c r="A50" s="192" t="s">
        <v>418</v>
      </c>
      <c r="C50" s="147" t="s">
        <v>418</v>
      </c>
      <c r="D50" s="416" t="s">
        <v>419</v>
      </c>
      <c r="E50" s="416"/>
      <c r="F50" s="416"/>
      <c r="G50" s="416"/>
    </row>
    <row r="51" spans="1:7" ht="15.75" customHeight="1" x14ac:dyDescent="0.2">
      <c r="A51" s="192" t="s">
        <v>420</v>
      </c>
      <c r="C51" s="147" t="s">
        <v>420</v>
      </c>
      <c r="D51" s="416">
        <f>D11</f>
        <v>0</v>
      </c>
      <c r="E51" s="416"/>
      <c r="F51" s="416"/>
      <c r="G51" s="416"/>
    </row>
  </sheetData>
  <sheetProtection formatCells="0" formatColumns="0" formatRows="0" insertColumns="0" insertRows="0" insertHyperlinks="0" deleteColumns="0" deleteRows="0" selectLockedCells="1" sort="0" autoFilter="0" pivotTables="0" selectUnlockedCells="1"/>
  <mergeCells count="6">
    <mergeCell ref="D51:G51"/>
    <mergeCell ref="A10:G10"/>
    <mergeCell ref="C14:G14"/>
    <mergeCell ref="D49:G49"/>
    <mergeCell ref="D50:G50"/>
    <mergeCell ref="A11:G11"/>
  </mergeCells>
  <conditionalFormatting sqref="C14:G14 D15 C27:C28">
    <cfRule type="cellIs" dxfId="5" priority="1" operator="equal">
      <formula>0</formula>
    </cfRule>
  </conditionalFormatting>
  <pageMargins left="0.68" right="0.18" top="0.18" bottom="0.33" header="0.16" footer="0.24"/>
  <pageSetup paperSize="9" scale="83" orientation="portrait"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A79A-AC2D-4294-8504-50CBE0A81457}">
  <dimension ref="A1:L30"/>
  <sheetViews>
    <sheetView view="pageBreakPreview" topLeftCell="A18" zoomScaleSheetLayoutView="100" workbookViewId="0">
      <selection activeCell="G45" sqref="G45"/>
    </sheetView>
  </sheetViews>
  <sheetFormatPr defaultColWidth="8.83203125" defaultRowHeight="12.75" x14ac:dyDescent="0.2"/>
  <cols>
    <col min="1" max="1" width="4.6640625" style="123" customWidth="1"/>
    <col min="2" max="2" width="14.6640625" style="123" customWidth="1"/>
    <col min="3" max="3" width="19" style="123" customWidth="1"/>
    <col min="4" max="4" width="32.1640625" style="123" customWidth="1"/>
    <col min="5" max="5" width="7.1640625" style="123" customWidth="1"/>
    <col min="6" max="6" width="6.6640625" style="123" customWidth="1"/>
    <col min="7" max="7" width="7.33203125" style="123" customWidth="1"/>
    <col min="8" max="8" width="8.33203125" style="123" customWidth="1"/>
    <col min="9" max="9" width="22" style="145" customWidth="1"/>
    <col min="10" max="10" width="11.33203125" style="123" bestFit="1" customWidth="1"/>
    <col min="11" max="16384" width="8.83203125" style="123"/>
  </cols>
  <sheetData>
    <row r="1" spans="1:10" ht="24" customHeight="1" x14ac:dyDescent="0.2">
      <c r="A1" s="409" t="s">
        <v>404</v>
      </c>
      <c r="B1" s="409"/>
      <c r="C1" s="409"/>
      <c r="D1" s="409"/>
      <c r="E1" s="409"/>
      <c r="F1" s="409"/>
      <c r="G1" s="409"/>
      <c r="H1" s="409"/>
      <c r="I1" s="409"/>
    </row>
    <row r="2" spans="1:10" ht="7.5" customHeight="1" x14ac:dyDescent="0.2">
      <c r="A2" s="124"/>
      <c r="B2" s="125"/>
      <c r="C2" s="125"/>
      <c r="D2" s="125"/>
      <c r="E2" s="125"/>
      <c r="F2" s="125"/>
      <c r="G2" s="125"/>
      <c r="H2" s="125"/>
      <c r="I2" s="125"/>
    </row>
    <row r="3" spans="1:10" x14ac:dyDescent="0.2">
      <c r="A3" s="126"/>
      <c r="B3" s="126"/>
      <c r="C3" s="126"/>
      <c r="D3" s="126"/>
      <c r="E3" s="126"/>
      <c r="F3" s="126"/>
      <c r="G3" s="126"/>
      <c r="H3" s="126"/>
      <c r="I3" s="127"/>
    </row>
    <row r="4" spans="1:10" ht="18" x14ac:dyDescent="0.2">
      <c r="A4" s="410" t="s">
        <v>406</v>
      </c>
      <c r="B4" s="410"/>
      <c r="C4" s="410"/>
      <c r="D4" s="410"/>
      <c r="E4" s="410"/>
      <c r="F4" s="410"/>
      <c r="G4" s="410"/>
      <c r="H4" s="410"/>
      <c r="I4" s="410"/>
    </row>
    <row r="5" spans="1:10" ht="9" customHeight="1" x14ac:dyDescent="0.2">
      <c r="A5" s="126"/>
      <c r="B5" s="126"/>
      <c r="C5" s="126"/>
      <c r="D5" s="128"/>
      <c r="E5" s="128"/>
      <c r="F5" s="128"/>
      <c r="G5" s="128"/>
      <c r="H5" s="128"/>
      <c r="I5" s="128"/>
    </row>
    <row r="7" spans="1:10" ht="24" customHeight="1" x14ac:dyDescent="0.2">
      <c r="B7" s="129" t="s">
        <v>3</v>
      </c>
      <c r="C7" s="411" t="s">
        <v>156</v>
      </c>
      <c r="D7" s="411"/>
      <c r="E7" s="411"/>
      <c r="F7" s="411"/>
      <c r="G7" s="129" t="s">
        <v>92</v>
      </c>
      <c r="H7" s="129" t="s">
        <v>91</v>
      </c>
      <c r="I7" s="129" t="s">
        <v>103</v>
      </c>
    </row>
    <row r="8" spans="1:10" ht="24" customHeight="1" x14ac:dyDescent="0.2">
      <c r="B8" s="130">
        <v>1</v>
      </c>
      <c r="C8" s="412" t="str">
        <f>'[110]Estimate Report'!D11</f>
        <v>Erection of 11 KV Line on RSJ Pole 9 Mtr.</v>
      </c>
      <c r="D8" s="412"/>
      <c r="E8" s="412"/>
      <c r="F8" s="412"/>
      <c r="G8" s="129" t="str">
        <f>'[110]Estimate Report'!I11</f>
        <v>KM</v>
      </c>
      <c r="H8" s="132">
        <f>'khatara Mat cost 11 KV Line'!D7</f>
        <v>0.04</v>
      </c>
      <c r="I8" s="133">
        <f>'khatara Mat cost 11 KV Line'!G39</f>
        <v>35853</v>
      </c>
    </row>
    <row r="9" spans="1:10" ht="24" customHeight="1" x14ac:dyDescent="0.2">
      <c r="B9" s="130">
        <v>2</v>
      </c>
      <c r="C9" s="412" t="str">
        <f>'[110]Estimate Report'!D12</f>
        <v>Erection of 11/0.4 KV 63 KVA DTC</v>
      </c>
      <c r="D9" s="412"/>
      <c r="E9" s="412"/>
      <c r="F9" s="412"/>
      <c r="G9" s="129" t="str">
        <f>'[110]Estimate Report'!I12</f>
        <v>No</v>
      </c>
      <c r="H9" s="132">
        <f>'[110]Estimate Report'!H12</f>
        <v>1</v>
      </c>
      <c r="I9" s="133">
        <f>'khatara Mat cost DTC 25'!G45</f>
        <v>177066</v>
      </c>
    </row>
    <row r="10" spans="1:10" ht="24" customHeight="1" x14ac:dyDescent="0.2">
      <c r="B10" s="130">
        <v>3</v>
      </c>
      <c r="C10" s="134" t="str">
        <f>'[110]Estimate Report'!D13</f>
        <v xml:space="preserve"> </v>
      </c>
      <c r="D10" s="135"/>
      <c r="E10" s="135"/>
      <c r="F10" s="136"/>
      <c r="G10" s="129" t="str">
        <f>'[110]Estimate Report'!I13</f>
        <v/>
      </c>
      <c r="H10" s="132">
        <f>'[110]Estimate Report'!H13</f>
        <v>0</v>
      </c>
      <c r="I10" s="133">
        <f>'[110]Estimate 1x25, 3x25 S.P. DTC'!G41</f>
        <v>0</v>
      </c>
    </row>
    <row r="11" spans="1:10" ht="24" customHeight="1" x14ac:dyDescent="0.2">
      <c r="B11" s="130">
        <v>4</v>
      </c>
      <c r="C11" s="412" t="str">
        <f>'[110]Estimate Report'!D14</f>
        <v xml:space="preserve"> </v>
      </c>
      <c r="D11" s="412"/>
      <c r="E11" s="412"/>
      <c r="F11" s="412"/>
      <c r="G11" s="129" t="str">
        <f>'[110]Estimate Report'!I14</f>
        <v/>
      </c>
      <c r="H11" s="132">
        <f>'[110]Estimate Report'!H14</f>
        <v>0</v>
      </c>
      <c r="I11" s="133">
        <f>'[110]Estimate for LT Line'!G38</f>
        <v>0</v>
      </c>
    </row>
    <row r="12" spans="1:10" ht="24" customHeight="1" x14ac:dyDescent="0.2">
      <c r="B12" s="130">
        <v>5</v>
      </c>
      <c r="C12" s="134" t="str">
        <f>'[110]Estimate Report'!D15</f>
        <v xml:space="preserve"> </v>
      </c>
      <c r="D12" s="135"/>
      <c r="E12" s="135"/>
      <c r="F12" s="136"/>
      <c r="G12" s="129" t="str">
        <f>'[110]Estimate Report'!I15</f>
        <v/>
      </c>
      <c r="H12" s="132">
        <f>'[110]Estimate Report'!H15</f>
        <v>0</v>
      </c>
      <c r="I12" s="137"/>
    </row>
    <row r="13" spans="1:10" ht="24" customHeight="1" x14ac:dyDescent="0.2">
      <c r="B13" s="130">
        <v>6</v>
      </c>
      <c r="C13" s="412" t="str">
        <f>'[110]Estimate Report'!D16</f>
        <v xml:space="preserve"> </v>
      </c>
      <c r="D13" s="412"/>
      <c r="E13" s="412"/>
      <c r="F13" s="412"/>
      <c r="G13" s="129" t="str">
        <f>'[110]Estimate Report'!I16</f>
        <v/>
      </c>
      <c r="H13" s="132">
        <f>'[110]Estimate Report'!H16</f>
        <v>0</v>
      </c>
      <c r="I13" s="137"/>
    </row>
    <row r="14" spans="1:10" ht="24" customHeight="1" x14ac:dyDescent="0.2">
      <c r="B14" s="138" t="s">
        <v>102</v>
      </c>
      <c r="C14" s="413" t="s">
        <v>296</v>
      </c>
      <c r="D14" s="414"/>
      <c r="E14" s="414"/>
      <c r="F14" s="415"/>
      <c r="G14" s="399"/>
      <c r="H14" s="400"/>
      <c r="I14" s="139">
        <f>SUM(I8:I13)</f>
        <v>212919</v>
      </c>
    </row>
    <row r="15" spans="1:10" ht="25.5" customHeight="1" x14ac:dyDescent="0.25">
      <c r="B15" s="140" t="s">
        <v>104</v>
      </c>
      <c r="C15" s="406" t="s">
        <v>407</v>
      </c>
      <c r="D15" s="406"/>
      <c r="E15" s="406"/>
      <c r="F15" s="406"/>
      <c r="G15" s="408">
        <v>0.15</v>
      </c>
      <c r="H15" s="408"/>
      <c r="I15" s="141">
        <f>G15*I14</f>
        <v>31937.85</v>
      </c>
      <c r="J15" s="142"/>
    </row>
    <row r="16" spans="1:10" ht="33.75" customHeight="1" x14ac:dyDescent="0.25">
      <c r="B16" s="143" t="s">
        <v>107</v>
      </c>
      <c r="C16" s="404" t="s">
        <v>408</v>
      </c>
      <c r="D16" s="397"/>
      <c r="E16" s="397"/>
      <c r="F16" s="397"/>
      <c r="G16" s="398"/>
      <c r="H16" s="398"/>
      <c r="I16" s="141">
        <f>I14+I15</f>
        <v>244856.85</v>
      </c>
      <c r="J16" s="144"/>
    </row>
    <row r="17" spans="1:12" ht="21.75" customHeight="1" x14ac:dyDescent="0.25">
      <c r="B17" s="143" t="s">
        <v>298</v>
      </c>
      <c r="C17" s="406" t="s">
        <v>307</v>
      </c>
      <c r="D17" s="397"/>
      <c r="E17" s="397"/>
      <c r="F17" s="397"/>
      <c r="G17" s="398"/>
      <c r="H17" s="398"/>
      <c r="I17" s="141">
        <f>'[110]dismental sheet'!G27</f>
        <v>0</v>
      </c>
      <c r="J17" s="144"/>
    </row>
    <row r="18" spans="1:12" ht="21.75" customHeight="1" x14ac:dyDescent="0.25">
      <c r="B18" s="143" t="s">
        <v>299</v>
      </c>
      <c r="C18" s="406" t="s">
        <v>409</v>
      </c>
      <c r="D18" s="397"/>
      <c r="E18" s="397"/>
      <c r="F18" s="397"/>
      <c r="G18" s="398"/>
      <c r="H18" s="398"/>
      <c r="I18" s="141">
        <v>0</v>
      </c>
      <c r="J18" s="144"/>
    </row>
    <row r="19" spans="1:12" ht="35.25" customHeight="1" x14ac:dyDescent="0.25">
      <c r="B19" s="143" t="s">
        <v>110</v>
      </c>
      <c r="C19" s="407" t="s">
        <v>410</v>
      </c>
      <c r="D19" s="397"/>
      <c r="E19" s="397"/>
      <c r="F19" s="397"/>
      <c r="G19" s="398"/>
      <c r="H19" s="398"/>
      <c r="I19" s="141">
        <f>I16+I17+I18</f>
        <v>244856.85</v>
      </c>
      <c r="J19" s="144"/>
    </row>
    <row r="20" spans="1:12" ht="21.75" customHeight="1" x14ac:dyDescent="0.25">
      <c r="B20" s="140" t="s">
        <v>113</v>
      </c>
      <c r="C20" s="404" t="s">
        <v>309</v>
      </c>
      <c r="D20" s="397"/>
      <c r="E20" s="397"/>
      <c r="F20" s="397"/>
      <c r="G20" s="405">
        <v>0.18</v>
      </c>
      <c r="H20" s="405"/>
      <c r="I20" s="141">
        <f>G20*I19</f>
        <v>44074.233</v>
      </c>
      <c r="J20" s="142"/>
    </row>
    <row r="21" spans="1:12" ht="21.75" customHeight="1" x14ac:dyDescent="0.25">
      <c r="B21" s="140" t="s">
        <v>115</v>
      </c>
      <c r="C21" s="396" t="s">
        <v>411</v>
      </c>
      <c r="D21" s="397"/>
      <c r="E21" s="397"/>
      <c r="F21" s="397"/>
      <c r="G21" s="398"/>
      <c r="H21" s="398"/>
      <c r="I21" s="141">
        <f>I19+I20</f>
        <v>288931.08299999998</v>
      </c>
      <c r="J21" s="142"/>
    </row>
    <row r="22" spans="1:12" ht="32.25" customHeight="1" x14ac:dyDescent="0.25">
      <c r="B22" s="140" t="s">
        <v>301</v>
      </c>
      <c r="C22" s="404" t="s">
        <v>412</v>
      </c>
      <c r="D22" s="397"/>
      <c r="E22" s="397"/>
      <c r="F22" s="397"/>
      <c r="G22" s="405">
        <v>1.2999999999999999E-2</v>
      </c>
      <c r="H22" s="405"/>
      <c r="I22" s="141">
        <f>G22*I21</f>
        <v>3756.1040789999997</v>
      </c>
    </row>
    <row r="23" spans="1:12" ht="24.75" customHeight="1" x14ac:dyDescent="0.25">
      <c r="B23" s="140" t="s">
        <v>302</v>
      </c>
      <c r="C23" s="404" t="s">
        <v>303</v>
      </c>
      <c r="D23" s="397"/>
      <c r="E23" s="397"/>
      <c r="F23" s="397"/>
      <c r="G23" s="405">
        <v>0.18</v>
      </c>
      <c r="H23" s="405"/>
      <c r="I23" s="141">
        <f>G23*I22</f>
        <v>676.09873421999987</v>
      </c>
    </row>
    <row r="24" spans="1:12" ht="30" customHeight="1" x14ac:dyDescent="0.25">
      <c r="B24" s="140" t="s">
        <v>118</v>
      </c>
      <c r="C24" s="396" t="s">
        <v>312</v>
      </c>
      <c r="D24" s="397"/>
      <c r="E24" s="397"/>
      <c r="F24" s="397"/>
      <c r="G24" s="398"/>
      <c r="H24" s="398"/>
      <c r="I24" s="141">
        <f>I22+I23</f>
        <v>4432.2028132199994</v>
      </c>
    </row>
    <row r="25" spans="1:12" ht="26.25" customHeight="1" x14ac:dyDescent="0.25">
      <c r="B25" s="140" t="s">
        <v>121</v>
      </c>
      <c r="C25" s="396" t="s">
        <v>413</v>
      </c>
      <c r="D25" s="397"/>
      <c r="E25" s="397"/>
      <c r="F25" s="397"/>
      <c r="G25" s="399"/>
      <c r="H25" s="400"/>
      <c r="I25" s="141">
        <f>I21+I24</f>
        <v>293363.28581321996</v>
      </c>
    </row>
    <row r="26" spans="1:12" ht="26.25" customHeight="1" x14ac:dyDescent="0.25">
      <c r="B26" s="140"/>
      <c r="C26" s="401" t="s">
        <v>414</v>
      </c>
      <c r="D26" s="402"/>
      <c r="E26" s="402"/>
      <c r="F26" s="403"/>
      <c r="G26" s="399"/>
      <c r="H26" s="400"/>
      <c r="I26" s="141">
        <f>'[110]salvage vale'!G28</f>
        <v>0</v>
      </c>
    </row>
    <row r="27" spans="1:12" ht="66.75" customHeight="1" x14ac:dyDescent="0.2"/>
    <row r="28" spans="1:12" ht="15" x14ac:dyDescent="0.2">
      <c r="A28" s="146" t="s">
        <v>415</v>
      </c>
      <c r="B28" s="126"/>
      <c r="C28" s="146"/>
      <c r="D28" s="147" t="s">
        <v>416</v>
      </c>
      <c r="E28" s="393" t="s">
        <v>417</v>
      </c>
      <c r="F28" s="393"/>
      <c r="G28" s="393"/>
      <c r="H28" s="393"/>
      <c r="I28" s="393"/>
    </row>
    <row r="29" spans="1:12" ht="15" x14ac:dyDescent="0.2">
      <c r="A29" s="146" t="s">
        <v>418</v>
      </c>
      <c r="B29" s="148"/>
      <c r="C29" s="146"/>
      <c r="D29" s="147" t="s">
        <v>418</v>
      </c>
      <c r="E29" s="393" t="s">
        <v>419</v>
      </c>
      <c r="F29" s="393"/>
      <c r="G29" s="393"/>
      <c r="H29" s="393"/>
      <c r="I29" s="393"/>
    </row>
    <row r="30" spans="1:12" ht="15" x14ac:dyDescent="0.2">
      <c r="A30" s="146" t="s">
        <v>420</v>
      </c>
      <c r="B30" s="126"/>
      <c r="C30" s="146"/>
      <c r="D30" s="147" t="s">
        <v>420</v>
      </c>
      <c r="E30" s="393" t="s">
        <v>421</v>
      </c>
      <c r="F30" s="393"/>
      <c r="G30" s="393"/>
      <c r="H30" s="393"/>
      <c r="I30" s="393"/>
      <c r="K30" s="394"/>
      <c r="L30" s="395"/>
    </row>
  </sheetData>
  <sheetProtection formatCells="0" formatColumns="0" formatRows="0" insertColumns="0" insertRows="0" insertHyperlinks="0" deleteColumns="0" deleteRows="0" selectLockedCells="1" sort="0" autoFilter="0" pivotTables="0" selectUnlockedCells="1"/>
  <mergeCells count="37">
    <mergeCell ref="G14:H14"/>
    <mergeCell ref="A1:I1"/>
    <mergeCell ref="A4:I4"/>
    <mergeCell ref="C7:F7"/>
    <mergeCell ref="C8:F8"/>
    <mergeCell ref="C9:F9"/>
    <mergeCell ref="C11:F11"/>
    <mergeCell ref="C13:F13"/>
    <mergeCell ref="C14:F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E28:I28"/>
    <mergeCell ref="E29:I29"/>
    <mergeCell ref="E30:I30"/>
    <mergeCell ref="K30:L30"/>
    <mergeCell ref="C24:F24"/>
    <mergeCell ref="G24:H24"/>
    <mergeCell ref="C25:F25"/>
    <mergeCell ref="G25:H25"/>
    <mergeCell ref="C26:F26"/>
    <mergeCell ref="G26:H26"/>
  </mergeCells>
  <pageMargins left="0.5" right="0.2" top="0.75" bottom="0.75" header="0.3" footer="0.3"/>
  <pageSetup paperSize="9" scale="74" orientation="portrait"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EC34C-EE55-476C-94D9-2D0A46613870}">
  <dimension ref="A1:L47"/>
  <sheetViews>
    <sheetView view="pageBreakPreview" topLeftCell="A24" zoomScaleSheetLayoutView="100" workbookViewId="0">
      <selection activeCell="G45" sqref="G45"/>
    </sheetView>
  </sheetViews>
  <sheetFormatPr defaultColWidth="8.83203125" defaultRowHeight="12.75" x14ac:dyDescent="0.2"/>
  <cols>
    <col min="1" max="1" width="6.6640625" style="123" customWidth="1"/>
    <col min="2" max="2" width="8.1640625" style="123" customWidth="1"/>
    <col min="3" max="3" width="42.6640625" style="151" customWidth="1"/>
    <col min="4" max="4" width="7.1640625" style="123" customWidth="1"/>
    <col min="5" max="5" width="10.6640625" style="123" customWidth="1"/>
    <col min="6" max="6" width="10.33203125" style="123" customWidth="1"/>
    <col min="7" max="7" width="14.33203125" style="145" customWidth="1"/>
    <col min="8" max="8" width="8.83203125" style="123"/>
    <col min="9" max="9" width="20.83203125" style="123" bestFit="1" customWidth="1"/>
    <col min="10" max="16384" width="8.83203125" style="123"/>
  </cols>
  <sheetData>
    <row r="1" spans="1:12" ht="14.25" x14ac:dyDescent="0.2">
      <c r="A1" s="417" t="s">
        <v>404</v>
      </c>
      <c r="B1" s="417"/>
      <c r="C1" s="417"/>
      <c r="D1" s="417"/>
      <c r="E1" s="417"/>
      <c r="F1" s="417"/>
      <c r="G1" s="417"/>
      <c r="H1" s="149"/>
      <c r="I1" s="149"/>
      <c r="J1" s="149"/>
      <c r="K1" s="149"/>
      <c r="L1" s="149"/>
    </row>
    <row r="2" spans="1:12" ht="14.25" x14ac:dyDescent="0.2">
      <c r="A2" s="417" t="s">
        <v>405</v>
      </c>
      <c r="B2" s="417"/>
      <c r="C2" s="417"/>
      <c r="D2" s="417"/>
      <c r="E2" s="417"/>
      <c r="F2" s="417"/>
      <c r="G2" s="417"/>
      <c r="H2" s="149"/>
      <c r="I2" s="149"/>
      <c r="J2" s="149"/>
      <c r="K2" s="149"/>
      <c r="L2" s="150"/>
    </row>
    <row r="3" spans="1:12" ht="3.75" customHeight="1" x14ac:dyDescent="0.2"/>
    <row r="4" spans="1:12" ht="18.75" thickBot="1" x14ac:dyDescent="0.25">
      <c r="C4" s="152" t="s">
        <v>422</v>
      </c>
    </row>
    <row r="5" spans="1:12" ht="43.35" customHeight="1" thickBot="1" x14ac:dyDescent="0.25">
      <c r="A5" s="153" t="s">
        <v>423</v>
      </c>
      <c r="C5" s="418" t="str">
        <f>[110]Master!C6</f>
        <v>An Estimate For Power Supply 01 No        Kw (       KVA) 3 ph LT  Strret Light Connection In r/o NHAI PIU Chandrapur Adni Sy.No Nh44   AT. Adni Tq.Kelapur Dist. Yavatmal under  Umari dc P'kawada  Sdn  1.3% DDF Scheme.</v>
      </c>
      <c r="D5" s="419"/>
      <c r="E5" s="419"/>
      <c r="F5" s="419"/>
      <c r="G5" s="420"/>
    </row>
    <row r="6" spans="1:12" ht="5.25" customHeight="1" x14ac:dyDescent="0.2">
      <c r="H6" s="154"/>
    </row>
    <row r="7" spans="1:12" s="158" customFormat="1" ht="18.75" customHeight="1" x14ac:dyDescent="0.2">
      <c r="A7" s="154" t="str">
        <f>IF(D7&gt;=0.01,"Estimate For","")</f>
        <v>Estimate For</v>
      </c>
      <c r="B7" s="154"/>
      <c r="C7" s="154" t="str">
        <f>IF(OR([110]Master!E8&gt;=0.01,[110]Master!E8="&gt;0.01"),[110]Master!B8,IF(OR([110]Master!E9&gt;=0.01,[110]Master!E9="&gt;0.01"),[110]Master!B9,IF(OR([110]Master!E10&gt;=0.01,[110]Master!E10="&gt;0.01"),[110]Master!B10,IF(OR([110]Master!E11&gt;=0.01,[110]Master!E11="&gt;0.01"),[110]Master!B11," "))))</f>
        <v>Erection of 11 KV Line on RSJ Pole 9 Mtr.</v>
      </c>
      <c r="D7" s="155">
        <f>[110]Master!E8+[110]Master!E9+[110]Master!E10+[110]Master!E11</f>
        <v>0.04</v>
      </c>
      <c r="E7" s="156" t="str">
        <f>IF(D7&gt;=0.01,"Km","")</f>
        <v>Km</v>
      </c>
      <c r="F7" s="156"/>
      <c r="G7" s="157"/>
    </row>
    <row r="8" spans="1:12" s="158" customFormat="1" ht="4.5" customHeight="1" x14ac:dyDescent="0.2">
      <c r="D8" s="157"/>
      <c r="G8" s="157"/>
    </row>
    <row r="9" spans="1:12" ht="21.75" customHeight="1" x14ac:dyDescent="0.2">
      <c r="B9" s="159" t="s">
        <v>225</v>
      </c>
      <c r="C9" s="159" t="s">
        <v>424</v>
      </c>
      <c r="D9" s="159" t="s">
        <v>92</v>
      </c>
      <c r="E9" s="159" t="s">
        <v>313</v>
      </c>
      <c r="F9" s="160" t="s">
        <v>380</v>
      </c>
      <c r="G9" s="160" t="s">
        <v>381</v>
      </c>
    </row>
    <row r="10" spans="1:12" s="161" customFormat="1" ht="14.1" customHeight="1" x14ac:dyDescent="0.2">
      <c r="B10" s="162">
        <v>1</v>
      </c>
      <c r="C10" s="163" t="s">
        <v>316</v>
      </c>
      <c r="D10" s="164" t="s">
        <v>167</v>
      </c>
      <c r="E10" s="162">
        <f>MIN(ROUND(D7*IF(OR(C7=[110]Master!B8,D7="&gt;0.01"),"14","0"),0),[110]Master!H8)</f>
        <v>0</v>
      </c>
      <c r="F10" s="165">
        <v>2178</v>
      </c>
      <c r="G10" s="166">
        <f>ROUND(E10*F10,2)</f>
        <v>0</v>
      </c>
      <c r="I10" s="161" t="s">
        <v>425</v>
      </c>
      <c r="J10" s="161">
        <v>600</v>
      </c>
      <c r="K10" s="161">
        <f>J10/60</f>
        <v>10</v>
      </c>
    </row>
    <row r="11" spans="1:12" s="161" customFormat="1" ht="12.75" customHeight="1" x14ac:dyDescent="0.2">
      <c r="B11" s="162">
        <v>2</v>
      </c>
      <c r="C11" s="163" t="s">
        <v>317</v>
      </c>
      <c r="D11" s="164" t="s">
        <v>167</v>
      </c>
      <c r="E11" s="162">
        <f>MIN(ROUND(D7*IF(OR(C7=[110]Master!B9,D7="&gt;0.01"),"14","0"),0),[110]Master!H9)</f>
        <v>0</v>
      </c>
      <c r="F11" s="165">
        <v>2983</v>
      </c>
      <c r="G11" s="167">
        <f>ROUND(E11*F11,2)</f>
        <v>0</v>
      </c>
      <c r="I11" s="161" t="s">
        <v>426</v>
      </c>
      <c r="J11" s="161">
        <v>2</v>
      </c>
    </row>
    <row r="12" spans="1:12" s="161" customFormat="1" ht="14.1" customHeight="1" x14ac:dyDescent="0.2">
      <c r="B12" s="162">
        <v>3</v>
      </c>
      <c r="C12" s="168" t="s">
        <v>427</v>
      </c>
      <c r="D12" s="162" t="s">
        <v>167</v>
      </c>
      <c r="E12" s="162">
        <v>1</v>
      </c>
      <c r="F12" s="167">
        <v>12493</v>
      </c>
      <c r="G12" s="167">
        <f>ROUND(E12*F12,2)</f>
        <v>12493</v>
      </c>
      <c r="I12" s="161" t="s">
        <v>428</v>
      </c>
      <c r="J12" s="161">
        <v>2</v>
      </c>
    </row>
    <row r="13" spans="1:12" s="161" customFormat="1" ht="14.1" customHeight="1" x14ac:dyDescent="0.2">
      <c r="B13" s="162">
        <v>4</v>
      </c>
      <c r="C13" s="163" t="s">
        <v>429</v>
      </c>
      <c r="D13" s="164" t="s">
        <v>167</v>
      </c>
      <c r="E13" s="162">
        <f>ROUND(IF(OR(C7=[110]Master!B11,D7="&gt;0.01"),((D7*16)+[110]Master!K12),IF(OR(C7=[110]Master!B8,D7="&gt;0.01"),([110]Master!K9),IF(OR(C7=[110]Master!B9,D7="&gt;0.01"),([110]Master!K9),IF(OR(C7=[110]Master!B10,D7="&gt;0.01"),([110]Master!K9),"0")))),0)</f>
        <v>0</v>
      </c>
      <c r="F13" s="166">
        <v>13882</v>
      </c>
      <c r="G13" s="167">
        <f>ROUND(E13*F13,2)</f>
        <v>0</v>
      </c>
      <c r="I13" s="161" t="s">
        <v>430</v>
      </c>
    </row>
    <row r="14" spans="1:12" s="161" customFormat="1" ht="14.1" customHeight="1" x14ac:dyDescent="0.2">
      <c r="B14" s="162">
        <v>5</v>
      </c>
      <c r="C14" s="163" t="s">
        <v>431</v>
      </c>
      <c r="D14" s="164" t="s">
        <v>195</v>
      </c>
      <c r="E14" s="164">
        <f>([110]Master!K10*25)+IF(OR([110]Master!K11&gt;=1,[110]Master!K11="&gt;1"),(([110]Master!K11*12.5)+12.5))</f>
        <v>25</v>
      </c>
      <c r="F14" s="167">
        <v>70</v>
      </c>
      <c r="G14" s="167">
        <f>ROUND(E14*F14,2)</f>
        <v>1750</v>
      </c>
      <c r="I14" s="169" t="s">
        <v>432</v>
      </c>
    </row>
    <row r="15" spans="1:12" s="161" customFormat="1" ht="14.1" customHeight="1" x14ac:dyDescent="0.2">
      <c r="B15" s="162">
        <v>6</v>
      </c>
      <c r="C15" s="163" t="s">
        <v>433</v>
      </c>
      <c r="D15" s="164" t="s">
        <v>195</v>
      </c>
      <c r="E15" s="164">
        <f>(MAX(ROUND(D7*2,0),[110]Master!E12)+([110]Master!K12+[110]Master!K13))*21</f>
        <v>21</v>
      </c>
      <c r="F15" s="167">
        <v>70</v>
      </c>
      <c r="G15" s="167">
        <f t="shared" ref="G15:G38" si="0">ROUND(E15*F15,2)</f>
        <v>1470</v>
      </c>
      <c r="I15" s="170" t="s">
        <v>434</v>
      </c>
    </row>
    <row r="16" spans="1:12" s="161" customFormat="1" ht="14.1" customHeight="1" x14ac:dyDescent="0.2">
      <c r="B16" s="162">
        <v>7</v>
      </c>
      <c r="C16" s="163" t="s">
        <v>435</v>
      </c>
      <c r="D16" s="164" t="s">
        <v>195</v>
      </c>
      <c r="E16" s="164">
        <f>(MAX(ROUND(D7*2,0),[110]Master!E12)+([110]Master!K12+[110]Master!K13))*11</f>
        <v>11</v>
      </c>
      <c r="F16" s="167">
        <v>70</v>
      </c>
      <c r="G16" s="167">
        <f t="shared" si="0"/>
        <v>770</v>
      </c>
    </row>
    <row r="17" spans="2:10" s="161" customFormat="1" ht="14.1" customHeight="1" x14ac:dyDescent="0.2">
      <c r="B17" s="162">
        <v>8</v>
      </c>
      <c r="C17" s="163" t="s">
        <v>436</v>
      </c>
      <c r="D17" s="164" t="s">
        <v>167</v>
      </c>
      <c r="E17" s="162">
        <v>1</v>
      </c>
      <c r="F17" s="167">
        <v>863</v>
      </c>
      <c r="G17" s="167">
        <f t="shared" si="0"/>
        <v>863</v>
      </c>
      <c r="I17" s="169"/>
    </row>
    <row r="18" spans="2:10" s="161" customFormat="1" ht="14.1" customHeight="1" x14ac:dyDescent="0.2">
      <c r="B18" s="162">
        <v>9</v>
      </c>
      <c r="C18" s="163" t="s">
        <v>437</v>
      </c>
      <c r="D18" s="164" t="s">
        <v>167</v>
      </c>
      <c r="E18" s="171">
        <v>1</v>
      </c>
      <c r="F18" s="167">
        <v>123</v>
      </c>
      <c r="G18" s="167">
        <f t="shared" si="0"/>
        <v>123</v>
      </c>
      <c r="I18" s="170"/>
    </row>
    <row r="19" spans="2:10" s="161" customFormat="1" ht="14.1" customHeight="1" x14ac:dyDescent="0.2">
      <c r="B19" s="162">
        <v>10</v>
      </c>
      <c r="C19" s="163" t="s">
        <v>438</v>
      </c>
      <c r="D19" s="164" t="s">
        <v>195</v>
      </c>
      <c r="E19" s="164">
        <v>10</v>
      </c>
      <c r="F19" s="167">
        <v>65</v>
      </c>
      <c r="G19" s="167">
        <f t="shared" si="0"/>
        <v>650</v>
      </c>
      <c r="I19" s="172"/>
    </row>
    <row r="20" spans="2:10" s="161" customFormat="1" ht="14.1" customHeight="1" x14ac:dyDescent="0.2">
      <c r="B20" s="162">
        <v>11</v>
      </c>
      <c r="C20" s="163" t="s">
        <v>202</v>
      </c>
      <c r="D20" s="164" t="s">
        <v>167</v>
      </c>
      <c r="E20" s="164">
        <v>9</v>
      </c>
      <c r="F20" s="167">
        <v>120</v>
      </c>
      <c r="G20" s="167">
        <f t="shared" si="0"/>
        <v>1080</v>
      </c>
    </row>
    <row r="21" spans="2:10" s="161" customFormat="1" ht="14.1" customHeight="1" x14ac:dyDescent="0.2">
      <c r="B21" s="162">
        <v>12</v>
      </c>
      <c r="C21" s="163" t="s">
        <v>439</v>
      </c>
      <c r="D21" s="164" t="s">
        <v>167</v>
      </c>
      <c r="E21" s="164">
        <v>3</v>
      </c>
      <c r="F21" s="167">
        <v>326</v>
      </c>
      <c r="G21" s="167">
        <f t="shared" si="0"/>
        <v>978</v>
      </c>
    </row>
    <row r="22" spans="2:10" s="161" customFormat="1" ht="14.1" customHeight="1" x14ac:dyDescent="0.2">
      <c r="B22" s="162">
        <v>13</v>
      </c>
      <c r="C22" s="173" t="str">
        <f>IF(OR(C7=[110]Master!B11),"Strain Hardware for Dog 0.1 or Equ. AAAC","Strain Hardware for 55 Sq. mm AAAC")</f>
        <v>Strain Hardware for 55 Sq. mm AAAC</v>
      </c>
      <c r="D22" s="164" t="s">
        <v>205</v>
      </c>
      <c r="E22" s="164">
        <f>E21</f>
        <v>3</v>
      </c>
      <c r="F22" s="162">
        <v>175</v>
      </c>
      <c r="G22" s="167">
        <f>ROUND(E22*F22,2)</f>
        <v>525</v>
      </c>
    </row>
    <row r="23" spans="2:10" s="161" customFormat="1" ht="14.1" customHeight="1" x14ac:dyDescent="0.2">
      <c r="B23" s="162">
        <v>14</v>
      </c>
      <c r="C23" s="173" t="str">
        <f>IF(OR(C7=[110]Master!B11),"ACSR Dog ","AAAC 55 mm2")</f>
        <v>AAAC 55 mm2</v>
      </c>
      <c r="D23" s="164" t="s">
        <v>207</v>
      </c>
      <c r="E23" s="164">
        <f>ROUND(MAX((D7*3150),(SUM(E10:E13)*18)),0)</f>
        <v>126</v>
      </c>
      <c r="F23" s="162">
        <v>36</v>
      </c>
      <c r="G23" s="167">
        <f t="shared" si="0"/>
        <v>4536</v>
      </c>
    </row>
    <row r="24" spans="2:10" s="161" customFormat="1" ht="14.1" customHeight="1" x14ac:dyDescent="0.2">
      <c r="B24" s="162">
        <v>15</v>
      </c>
      <c r="C24" s="163" t="s">
        <v>440</v>
      </c>
      <c r="D24" s="164" t="s">
        <v>167</v>
      </c>
      <c r="E24" s="164">
        <f>IF(D7&gt;=0.01,ROUND(MAX((3*D7),1),0),"0")</f>
        <v>1</v>
      </c>
      <c r="F24" s="167">
        <v>145</v>
      </c>
      <c r="G24" s="167">
        <f t="shared" si="0"/>
        <v>145</v>
      </c>
    </row>
    <row r="25" spans="2:10" s="161" customFormat="1" ht="14.1" customHeight="1" x14ac:dyDescent="0.2">
      <c r="B25" s="162">
        <v>16</v>
      </c>
      <c r="C25" s="163" t="s">
        <v>441</v>
      </c>
      <c r="D25" s="164" t="s">
        <v>205</v>
      </c>
      <c r="E25" s="164">
        <v>1</v>
      </c>
      <c r="F25" s="167">
        <v>807</v>
      </c>
      <c r="G25" s="167">
        <f t="shared" si="0"/>
        <v>807</v>
      </c>
    </row>
    <row r="26" spans="2:10" s="178" customFormat="1" ht="14.1" customHeight="1" x14ac:dyDescent="0.2">
      <c r="B26" s="174">
        <v>17</v>
      </c>
      <c r="C26" s="175" t="s">
        <v>322</v>
      </c>
      <c r="D26" s="176" t="s">
        <v>195</v>
      </c>
      <c r="E26" s="176">
        <f>E25*10</f>
        <v>10</v>
      </c>
      <c r="F26" s="177">
        <v>72</v>
      </c>
      <c r="G26" s="177">
        <f t="shared" si="0"/>
        <v>720</v>
      </c>
      <c r="J26" s="179"/>
    </row>
    <row r="27" spans="2:10" s="161" customFormat="1" ht="14.1" customHeight="1" x14ac:dyDescent="0.2">
      <c r="B27" s="162">
        <v>18</v>
      </c>
      <c r="C27" s="163" t="s">
        <v>211</v>
      </c>
      <c r="D27" s="164" t="s">
        <v>205</v>
      </c>
      <c r="E27" s="164">
        <f>SUM(E10:E13)</f>
        <v>1</v>
      </c>
      <c r="F27" s="167">
        <v>462</v>
      </c>
      <c r="G27" s="167">
        <f t="shared" si="0"/>
        <v>462</v>
      </c>
    </row>
    <row r="28" spans="2:10" s="161" customFormat="1" ht="14.1" customHeight="1" x14ac:dyDescent="0.2">
      <c r="B28" s="162">
        <v>19</v>
      </c>
      <c r="C28" s="163" t="s">
        <v>442</v>
      </c>
      <c r="D28" s="164" t="s">
        <v>195</v>
      </c>
      <c r="E28" s="180">
        <f>ROUND(SUM(E10:E13)*4.44,0)</f>
        <v>4</v>
      </c>
      <c r="F28" s="167">
        <v>80</v>
      </c>
      <c r="G28" s="167">
        <f t="shared" si="0"/>
        <v>320</v>
      </c>
    </row>
    <row r="29" spans="2:10" s="161" customFormat="1" ht="14.1" customHeight="1" x14ac:dyDescent="0.2">
      <c r="B29" s="162">
        <v>20</v>
      </c>
      <c r="C29" s="163" t="s">
        <v>443</v>
      </c>
      <c r="D29" s="164" t="s">
        <v>167</v>
      </c>
      <c r="E29" s="164">
        <v>2</v>
      </c>
      <c r="F29" s="167">
        <v>87</v>
      </c>
      <c r="G29" s="167">
        <f t="shared" si="0"/>
        <v>174</v>
      </c>
    </row>
    <row r="30" spans="2:10" s="161" customFormat="1" ht="14.25" customHeight="1" x14ac:dyDescent="0.2">
      <c r="B30" s="162">
        <v>21</v>
      </c>
      <c r="C30" s="163" t="s">
        <v>444</v>
      </c>
      <c r="D30" s="164" t="s">
        <v>215</v>
      </c>
      <c r="E30" s="180">
        <f>ROUND(SUM(E10:E13)*0.5+(E25*0.5),1)</f>
        <v>1</v>
      </c>
      <c r="F30" s="167">
        <v>4328</v>
      </c>
      <c r="G30" s="167">
        <f t="shared" si="0"/>
        <v>4328</v>
      </c>
    </row>
    <row r="31" spans="2:10" s="161" customFormat="1" ht="14.1" customHeight="1" x14ac:dyDescent="0.2">
      <c r="B31" s="162">
        <v>22</v>
      </c>
      <c r="C31" s="163" t="s">
        <v>445</v>
      </c>
      <c r="D31" s="164" t="s">
        <v>195</v>
      </c>
      <c r="E31" s="164">
        <f>(SUM(E10:E13)*1.5)+([110]Master!K10+[110]Master!K11)*20</f>
        <v>21.5</v>
      </c>
      <c r="F31" s="167">
        <v>72</v>
      </c>
      <c r="G31" s="167">
        <f t="shared" si="0"/>
        <v>1548</v>
      </c>
    </row>
    <row r="32" spans="2:10" s="161" customFormat="1" ht="14.1" customHeight="1" x14ac:dyDescent="0.2">
      <c r="B32" s="162">
        <v>23</v>
      </c>
      <c r="C32" s="163" t="s">
        <v>446</v>
      </c>
      <c r="D32" s="164" t="s">
        <v>236</v>
      </c>
      <c r="E32" s="164">
        <f>ROUND(SUM(E12:E13)*0.38,0)</f>
        <v>0</v>
      </c>
      <c r="F32" s="167">
        <v>150</v>
      </c>
      <c r="G32" s="167">
        <f t="shared" si="0"/>
        <v>0</v>
      </c>
    </row>
    <row r="33" spans="1:9" s="161" customFormat="1" ht="14.1" customHeight="1" x14ac:dyDescent="0.2">
      <c r="B33" s="162">
        <v>24</v>
      </c>
      <c r="C33" s="163" t="s">
        <v>389</v>
      </c>
      <c r="D33" s="164" t="s">
        <v>236</v>
      </c>
      <c r="E33" s="164">
        <f>ROUND(SUM(E12:E13)*1.25,0)</f>
        <v>1</v>
      </c>
      <c r="F33" s="167">
        <v>124</v>
      </c>
      <c r="G33" s="167">
        <f t="shared" si="0"/>
        <v>124</v>
      </c>
    </row>
    <row r="34" spans="1:9" s="161" customFormat="1" ht="14.1" customHeight="1" x14ac:dyDescent="0.2">
      <c r="B34" s="162">
        <v>25</v>
      </c>
      <c r="C34" s="163" t="s">
        <v>447</v>
      </c>
      <c r="D34" s="164" t="s">
        <v>236</v>
      </c>
      <c r="E34" s="164">
        <f>ROUND(SUM(E12:E13)*0.6,0)</f>
        <v>1</v>
      </c>
      <c r="F34" s="167">
        <v>260</v>
      </c>
      <c r="G34" s="167">
        <f t="shared" si="0"/>
        <v>260</v>
      </c>
    </row>
    <row r="35" spans="1:9" s="161" customFormat="1" ht="14.1" customHeight="1" x14ac:dyDescent="0.2">
      <c r="B35" s="162">
        <v>26</v>
      </c>
      <c r="C35" s="163" t="s">
        <v>448</v>
      </c>
      <c r="D35" s="164" t="s">
        <v>195</v>
      </c>
      <c r="E35" s="164">
        <f>ROUND(D7*90,0)</f>
        <v>4</v>
      </c>
      <c r="F35" s="167">
        <v>112</v>
      </c>
      <c r="G35" s="167">
        <f t="shared" si="0"/>
        <v>448</v>
      </c>
    </row>
    <row r="36" spans="1:9" s="161" customFormat="1" ht="14.1" customHeight="1" x14ac:dyDescent="0.2">
      <c r="B36" s="162">
        <v>27</v>
      </c>
      <c r="C36" s="163" t="s">
        <v>219</v>
      </c>
      <c r="D36" s="164" t="s">
        <v>218</v>
      </c>
      <c r="E36" s="164">
        <v>1</v>
      </c>
      <c r="F36" s="167">
        <v>886</v>
      </c>
      <c r="G36" s="167">
        <f t="shared" si="0"/>
        <v>886</v>
      </c>
    </row>
    <row r="37" spans="1:9" s="161" customFormat="1" ht="23.25" customHeight="1" x14ac:dyDescent="0.2">
      <c r="B37" s="162">
        <v>28</v>
      </c>
      <c r="C37" s="163" t="s">
        <v>449</v>
      </c>
      <c r="D37" s="164" t="s">
        <v>207</v>
      </c>
      <c r="E37" s="164">
        <v>0</v>
      </c>
      <c r="F37" s="181">
        <v>891</v>
      </c>
      <c r="G37" s="167">
        <f>ROUND(E37*F37,2)</f>
        <v>0</v>
      </c>
    </row>
    <row r="38" spans="1:9" ht="14.1" customHeight="1" x14ac:dyDescent="0.2">
      <c r="B38" s="162">
        <v>29</v>
      </c>
      <c r="C38" s="173" t="str">
        <f>IF(OR(C7=[110]Master!B11),"DOG To DOG","RABIT To RABIT")</f>
        <v>RABIT To RABIT</v>
      </c>
      <c r="D38" s="164" t="s">
        <v>295</v>
      </c>
      <c r="E38" s="164">
        <f>E21</f>
        <v>3</v>
      </c>
      <c r="F38" s="162">
        <v>131</v>
      </c>
      <c r="G38" s="166">
        <f t="shared" si="0"/>
        <v>393</v>
      </c>
    </row>
    <row r="39" spans="1:9" ht="15" customHeight="1" x14ac:dyDescent="0.2">
      <c r="B39" s="164"/>
      <c r="C39" s="182" t="s">
        <v>179</v>
      </c>
      <c r="D39" s="183"/>
      <c r="E39" s="159"/>
      <c r="F39" s="166"/>
      <c r="G39" s="160">
        <f>SUM(G10:G38)</f>
        <v>35853</v>
      </c>
      <c r="I39" s="184"/>
    </row>
    <row r="40" spans="1:9" ht="6" customHeight="1" x14ac:dyDescent="0.2">
      <c r="B40" s="185"/>
      <c r="C40" s="186"/>
      <c r="D40" s="187"/>
      <c r="E40" s="188"/>
      <c r="F40" s="189"/>
      <c r="G40" s="189"/>
    </row>
    <row r="41" spans="1:9" ht="14.25" customHeight="1" x14ac:dyDescent="0.2"/>
    <row r="42" spans="1:9" ht="14.25" customHeight="1" x14ac:dyDescent="0.2"/>
    <row r="43" spans="1:9" ht="14.25" customHeight="1" x14ac:dyDescent="0.2"/>
    <row r="44" spans="1:9" ht="14.25" customHeight="1" x14ac:dyDescent="0.2"/>
    <row r="45" spans="1:9" ht="15" x14ac:dyDescent="0.2">
      <c r="A45" s="190" t="s">
        <v>415</v>
      </c>
      <c r="C45" s="147" t="s">
        <v>416</v>
      </c>
      <c r="D45" s="421" t="s">
        <v>417</v>
      </c>
      <c r="E45" s="421"/>
      <c r="F45" s="421"/>
      <c r="G45" s="421"/>
      <c r="H45" s="191"/>
      <c r="I45" s="191"/>
    </row>
    <row r="46" spans="1:9" ht="15" x14ac:dyDescent="0.2">
      <c r="A46" s="192" t="s">
        <v>418</v>
      </c>
      <c r="C46" s="147" t="s">
        <v>418</v>
      </c>
      <c r="D46" s="416" t="s">
        <v>419</v>
      </c>
      <c r="E46" s="416"/>
      <c r="F46" s="416"/>
      <c r="G46" s="416"/>
      <c r="H46" s="191"/>
      <c r="I46" s="191"/>
    </row>
    <row r="47" spans="1:9" ht="15" x14ac:dyDescent="0.2">
      <c r="A47" s="192" t="s">
        <v>420</v>
      </c>
      <c r="C47" s="147" t="s">
        <v>420</v>
      </c>
      <c r="D47" s="416" t="s">
        <v>450</v>
      </c>
      <c r="E47" s="416"/>
      <c r="F47" s="416"/>
      <c r="G47" s="416"/>
      <c r="H47" s="191"/>
      <c r="I47" s="191"/>
    </row>
  </sheetData>
  <sheetProtection formatCells="0" formatColumns="0" formatRows="0" insertColumns="0" insertRows="0" insertHyperlinks="0" deleteColumns="0" deleteRows="0" selectLockedCells="1" sort="0" autoFilter="0" pivotTables="0" selectUnlockedCells="1"/>
  <mergeCells count="6">
    <mergeCell ref="D47:G47"/>
    <mergeCell ref="A1:G1"/>
    <mergeCell ref="A2:G2"/>
    <mergeCell ref="C5:G5"/>
    <mergeCell ref="D45:G45"/>
    <mergeCell ref="D46:G46"/>
  </mergeCells>
  <conditionalFormatting sqref="C5:G5 D7">
    <cfRule type="cellIs" dxfId="4" priority="1" operator="equal">
      <formula>0</formula>
    </cfRule>
  </conditionalFormatting>
  <pageMargins left="0.67" right="0.18" top="0.28000000000000003" bottom="0.31" header="0.22" footer="0.16"/>
  <pageSetup paperSize="9" scale="79" orientation="portrait"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B8B40-B99B-4068-8F08-6416A9F47BCD}">
  <dimension ref="A1:L51"/>
  <sheetViews>
    <sheetView view="pageBreakPreview" topLeftCell="A34" zoomScaleSheetLayoutView="100" workbookViewId="0">
      <selection activeCell="G45" sqref="G45"/>
    </sheetView>
  </sheetViews>
  <sheetFormatPr defaultColWidth="8.83203125" defaultRowHeight="22.5" customHeight="1" x14ac:dyDescent="0.2"/>
  <cols>
    <col min="1" max="1" width="6.6640625" style="123" customWidth="1"/>
    <col min="2" max="2" width="8.1640625" style="123" customWidth="1"/>
    <col min="3" max="3" width="41.33203125" style="151" customWidth="1"/>
    <col min="4" max="4" width="7.1640625" style="123" customWidth="1"/>
    <col min="5" max="5" width="10.6640625" style="123" customWidth="1"/>
    <col min="6" max="6" width="10.33203125" style="198" customWidth="1"/>
    <col min="7" max="7" width="12.6640625" style="123" customWidth="1"/>
    <col min="8" max="16384" width="8.83203125" style="123"/>
  </cols>
  <sheetData>
    <row r="1" spans="1:12" ht="22.5" hidden="1" customHeight="1" x14ac:dyDescent="0.2">
      <c r="C1" s="193" t="s">
        <v>451</v>
      </c>
      <c r="F1" s="194">
        <v>258752</v>
      </c>
      <c r="G1" s="195">
        <v>32687</v>
      </c>
      <c r="I1" s="196" t="s">
        <v>452</v>
      </c>
    </row>
    <row r="2" spans="1:12" ht="22.5" hidden="1" customHeight="1" x14ac:dyDescent="0.2">
      <c r="C2" s="193" t="s">
        <v>453</v>
      </c>
      <c r="F2" s="194">
        <v>143782</v>
      </c>
      <c r="G2" s="195">
        <v>19199</v>
      </c>
      <c r="I2" s="197" t="s">
        <v>454</v>
      </c>
    </row>
    <row r="3" spans="1:12" ht="22.5" hidden="1" customHeight="1" x14ac:dyDescent="0.2">
      <c r="C3" s="193" t="s">
        <v>455</v>
      </c>
      <c r="F3" s="194">
        <v>109925</v>
      </c>
      <c r="G3" s="195">
        <v>16679</v>
      </c>
      <c r="I3" s="197" t="s">
        <v>456</v>
      </c>
    </row>
    <row r="4" spans="1:12" ht="22.5" hidden="1" customHeight="1" x14ac:dyDescent="0.2">
      <c r="C4" s="193" t="s">
        <v>457</v>
      </c>
      <c r="F4" s="194">
        <v>64780</v>
      </c>
      <c r="G4" s="195">
        <v>13439</v>
      </c>
      <c r="I4" s="197" t="s">
        <v>458</v>
      </c>
    </row>
    <row r="5" spans="1:12" ht="22.5" hidden="1" customHeight="1" x14ac:dyDescent="0.2">
      <c r="C5" s="193" t="s">
        <v>459</v>
      </c>
      <c r="F5" s="194">
        <v>31332</v>
      </c>
    </row>
    <row r="6" spans="1:12" ht="22.5" hidden="1" customHeight="1" x14ac:dyDescent="0.2">
      <c r="C6" s="193" t="s">
        <v>460</v>
      </c>
      <c r="F6" s="194">
        <v>16331</v>
      </c>
    </row>
    <row r="7" spans="1:12" ht="22.5" hidden="1" customHeight="1" x14ac:dyDescent="0.2">
      <c r="C7" s="193" t="s">
        <v>461</v>
      </c>
      <c r="F7" s="194">
        <v>14904</v>
      </c>
    </row>
    <row r="8" spans="1:12" ht="22.5" hidden="1" customHeight="1" x14ac:dyDescent="0.2">
      <c r="C8" s="193" t="s">
        <v>461</v>
      </c>
      <c r="F8" s="194">
        <v>14904</v>
      </c>
    </row>
    <row r="9" spans="1:12" ht="33" hidden="1" customHeight="1" x14ac:dyDescent="0.2"/>
    <row r="10" spans="1:12" ht="19.5" customHeight="1" x14ac:dyDescent="0.2">
      <c r="A10" s="417" t="s">
        <v>404</v>
      </c>
      <c r="B10" s="417"/>
      <c r="C10" s="417"/>
      <c r="D10" s="417"/>
      <c r="E10" s="417"/>
      <c r="F10" s="417"/>
      <c r="G10" s="417"/>
      <c r="H10" s="149"/>
      <c r="I10" s="149"/>
      <c r="J10" s="149"/>
      <c r="K10" s="149"/>
      <c r="L10" s="149"/>
    </row>
    <row r="11" spans="1:12" ht="16.5" customHeight="1" x14ac:dyDescent="0.2">
      <c r="A11" s="417" t="s">
        <v>405</v>
      </c>
      <c r="B11" s="417"/>
      <c r="C11" s="417"/>
      <c r="D11" s="417"/>
      <c r="E11" s="417"/>
      <c r="F11" s="417"/>
      <c r="G11" s="417"/>
      <c r="H11" s="149"/>
      <c r="I11" s="149"/>
      <c r="J11" s="149"/>
      <c r="K11" s="149"/>
      <c r="L11" s="150"/>
    </row>
    <row r="12" spans="1:12" ht="6.75" customHeight="1" x14ac:dyDescent="0.2">
      <c r="F12" s="123"/>
    </row>
    <row r="13" spans="1:12" ht="22.5" customHeight="1" thickBot="1" x14ac:dyDescent="0.25">
      <c r="C13" s="199" t="s">
        <v>422</v>
      </c>
      <c r="F13" s="123"/>
    </row>
    <row r="14" spans="1:12" ht="42" customHeight="1" thickBot="1" x14ac:dyDescent="0.25">
      <c r="A14" s="153" t="s">
        <v>423</v>
      </c>
      <c r="C14" s="418" t="str">
        <f>[110]Master!C6</f>
        <v>An Estimate For Power Supply 01 No        Kw (       KVA) 3 ph LT  Strret Light Connection In r/o NHAI PIU Chandrapur Adni Sy.No Nh44   AT. Adni Tq.Kelapur Dist. Yavatmal under  Umari dc P'kawada  Sdn  1.3% DDF Scheme.</v>
      </c>
      <c r="D14" s="419"/>
      <c r="E14" s="419"/>
      <c r="F14" s="419"/>
      <c r="G14" s="420"/>
    </row>
    <row r="15" spans="1:12" s="158" customFormat="1" ht="22.5" customHeight="1" x14ac:dyDescent="0.2">
      <c r="A15" s="156" t="str">
        <f>IF(D15&gt;=0.01,"Estimate For","")</f>
        <v>Estimate For</v>
      </c>
      <c r="B15" s="156"/>
      <c r="C15" s="156" t="str">
        <f>IF(OR([110]Master!E15&gt;=1,[110]Master!E15="&gt;1"),[110]Master!B15,IF(OR([110]Master!E16&gt;=1,[110]Master!E16="&gt;1"),[110]Master!B16,IF(OR([110]Master!K15&gt;=1,[110]Master!K15="&gt;1"),[110]Master!G15,IF(OR([110]Master!K16&gt;=1,[110]Master!K16="&gt;1"),[110]Master!G16," "))))</f>
        <v>Erection of 11/0.4 KV 63 KVA DTC</v>
      </c>
      <c r="D15" s="200">
        <f>IF(OR(C15=[110]Master!B15),[110]Master!E15,IF(OR(C15=[110]Master!G15),[110]Master!K15,IF(OR(C15=[110]Master!B16),[110]Master!E16,IF(OR(C15=[110]Master!G16),[110]Master!K16,0))))</f>
        <v>1</v>
      </c>
      <c r="E15" s="156" t="str">
        <f>IF(D15&gt;=0.01,"No on RSJ Poles","")</f>
        <v>No on RSJ Poles</v>
      </c>
      <c r="F15" s="156"/>
    </row>
    <row r="16" spans="1:12" s="158" customFormat="1" ht="14.25" customHeight="1" x14ac:dyDescent="0.2">
      <c r="D16" s="157"/>
    </row>
    <row r="17" spans="2:7" ht="22.5" customHeight="1" x14ac:dyDescent="0.2">
      <c r="B17" s="159" t="s">
        <v>225</v>
      </c>
      <c r="C17" s="159" t="s">
        <v>424</v>
      </c>
      <c r="D17" s="159" t="s">
        <v>92</v>
      </c>
      <c r="E17" s="159" t="s">
        <v>313</v>
      </c>
      <c r="F17" s="160" t="s">
        <v>380</v>
      </c>
      <c r="G17" s="160" t="s">
        <v>381</v>
      </c>
    </row>
    <row r="18" spans="2:7" s="161" customFormat="1" ht="15.75" customHeight="1" x14ac:dyDescent="0.2">
      <c r="B18" s="162">
        <v>1</v>
      </c>
      <c r="C18" s="201" t="s">
        <v>429</v>
      </c>
      <c r="D18" s="162" t="s">
        <v>295</v>
      </c>
      <c r="E18" s="162">
        <v>2</v>
      </c>
      <c r="F18" s="166">
        <v>13882</v>
      </c>
      <c r="G18" s="202">
        <f t="shared" ref="G18:G44" si="0">ROUND(E18*F18,2)</f>
        <v>27764</v>
      </c>
    </row>
    <row r="19" spans="2:7" s="161" customFormat="1" ht="15.75" customHeight="1" x14ac:dyDescent="0.2">
      <c r="B19" s="164">
        <v>2</v>
      </c>
      <c r="C19" s="203" t="s">
        <v>462</v>
      </c>
      <c r="D19" s="164" t="s">
        <v>295</v>
      </c>
      <c r="E19" s="171">
        <v>1</v>
      </c>
      <c r="F19" s="166">
        <v>6322</v>
      </c>
      <c r="G19" s="204">
        <f t="shared" si="0"/>
        <v>6322</v>
      </c>
    </row>
    <row r="20" spans="2:7" s="161" customFormat="1" ht="15.75" customHeight="1" x14ac:dyDescent="0.2">
      <c r="B20" s="162">
        <v>3</v>
      </c>
      <c r="C20" s="201" t="s">
        <v>463</v>
      </c>
      <c r="D20" s="162" t="s">
        <v>195</v>
      </c>
      <c r="E20" s="162">
        <f>D15*100</f>
        <v>100</v>
      </c>
      <c r="F20" s="167">
        <v>70</v>
      </c>
      <c r="G20" s="202">
        <f t="shared" si="0"/>
        <v>7000</v>
      </c>
    </row>
    <row r="21" spans="2:7" s="161" customFormat="1" ht="15.75" customHeight="1" x14ac:dyDescent="0.2">
      <c r="B21" s="162">
        <v>4</v>
      </c>
      <c r="C21" s="201" t="s">
        <v>433</v>
      </c>
      <c r="D21" s="162" t="s">
        <v>464</v>
      </c>
      <c r="E21" s="162">
        <f>D15*44</f>
        <v>44</v>
      </c>
      <c r="F21" s="167">
        <v>70</v>
      </c>
      <c r="G21" s="202">
        <f t="shared" si="0"/>
        <v>3080</v>
      </c>
    </row>
    <row r="22" spans="2:7" s="161" customFormat="1" ht="15.75" customHeight="1" x14ac:dyDescent="0.2">
      <c r="B22" s="164">
        <v>5</v>
      </c>
      <c r="C22" s="201" t="s">
        <v>435</v>
      </c>
      <c r="D22" s="162" t="s">
        <v>464</v>
      </c>
      <c r="E22" s="162">
        <f>D15*(22+20)</f>
        <v>42</v>
      </c>
      <c r="F22" s="167">
        <v>70</v>
      </c>
      <c r="G22" s="202">
        <f t="shared" si="0"/>
        <v>2940</v>
      </c>
    </row>
    <row r="23" spans="2:7" s="161" customFormat="1" ht="15.75" customHeight="1" x14ac:dyDescent="0.2">
      <c r="B23" s="162">
        <v>6</v>
      </c>
      <c r="C23" s="201" t="s">
        <v>465</v>
      </c>
      <c r="D23" s="162" t="s">
        <v>464</v>
      </c>
      <c r="E23" s="162">
        <f>D15*24</f>
        <v>24</v>
      </c>
      <c r="F23" s="167">
        <v>65</v>
      </c>
      <c r="G23" s="202">
        <f t="shared" si="0"/>
        <v>1560</v>
      </c>
    </row>
    <row r="24" spans="2:7" s="161" customFormat="1" ht="15.75" customHeight="1" x14ac:dyDescent="0.2">
      <c r="B24" s="162">
        <v>7</v>
      </c>
      <c r="C24" s="201" t="s">
        <v>202</v>
      </c>
      <c r="D24" s="162" t="s">
        <v>466</v>
      </c>
      <c r="E24" s="162">
        <f>D15*3</f>
        <v>3</v>
      </c>
      <c r="F24" s="167">
        <v>120</v>
      </c>
      <c r="G24" s="202">
        <f t="shared" si="0"/>
        <v>360</v>
      </c>
    </row>
    <row r="25" spans="2:7" s="161" customFormat="1" ht="15.75" customHeight="1" x14ac:dyDescent="0.2">
      <c r="B25" s="164">
        <v>8</v>
      </c>
      <c r="C25" s="201" t="s">
        <v>327</v>
      </c>
      <c r="D25" s="162" t="s">
        <v>167</v>
      </c>
      <c r="E25" s="162">
        <f>D15*3</f>
        <v>3</v>
      </c>
      <c r="F25" s="167">
        <v>175</v>
      </c>
      <c r="G25" s="202">
        <f t="shared" si="0"/>
        <v>525</v>
      </c>
    </row>
    <row r="26" spans="2:7" s="161" customFormat="1" ht="15.75" customHeight="1" x14ac:dyDescent="0.2">
      <c r="B26" s="162">
        <v>9</v>
      </c>
      <c r="C26" s="201" t="s">
        <v>439</v>
      </c>
      <c r="D26" s="162" t="s">
        <v>167</v>
      </c>
      <c r="E26" s="162">
        <f>D15*3</f>
        <v>3</v>
      </c>
      <c r="F26" s="167">
        <v>326</v>
      </c>
      <c r="G26" s="202">
        <f t="shared" si="0"/>
        <v>978</v>
      </c>
    </row>
    <row r="27" spans="2:7" s="161" customFormat="1" ht="24" customHeight="1" x14ac:dyDescent="0.2">
      <c r="B27" s="162">
        <v>10</v>
      </c>
      <c r="C27" s="173" t="str">
        <f>IF(OR(C15=[110]Master!B15,D15="&gt;1"),C1,IF(OR(C15=[110]Master!G15,D15="&gt;1"),C2,IF(OR(C15=[110]Master!B16,D15="&gt;1"),C3,IF(OR(C15=[110]Master!G16,D15="&gt;1"),C4,0))))</f>
        <v>Dist. transformer 63kva,11/.43kv with BIS Mark as per IS 1180 (Part1) 2014 level II</v>
      </c>
      <c r="D27" s="162" t="s">
        <v>167</v>
      </c>
      <c r="E27" s="162">
        <f>D15</f>
        <v>1</v>
      </c>
      <c r="F27" s="167">
        <v>61540</v>
      </c>
      <c r="G27" s="202">
        <f t="shared" si="0"/>
        <v>61540</v>
      </c>
    </row>
    <row r="28" spans="2:7" s="161" customFormat="1" ht="15.75" customHeight="1" x14ac:dyDescent="0.2">
      <c r="B28" s="164">
        <v>11</v>
      </c>
      <c r="C28" s="173" t="str">
        <f>IF(OR(C15=[110]Master!B15,D15="&gt;1"),C5,IF(OR(C15=[110]Master!G15,D15="&gt;1"),C6,IF(OR(C15=[110]Master!B16,D15="&gt;1"),C7,IF(OR(C15=[110]Master!G16,D15="&gt;1"),C8,0))))</f>
        <v>L.T.Dist.Boxes 25/63 KVA with KITKAT</v>
      </c>
      <c r="D28" s="162" t="s">
        <v>167</v>
      </c>
      <c r="E28" s="162">
        <f>D15</f>
        <v>1</v>
      </c>
      <c r="F28" s="167">
        <f>IF(OR(C15=[110]Master!B15,D15="&gt;1"),F5,IF(OR(C15=[110]Master!G15,D15="&gt;1"),F6,IF(OR(C15=[110]Master!B16,D15="&gt;1"),F7,IF(OR(C15=[110]Master!G16,D15="&gt;1"),F8,"0"))))</f>
        <v>14904</v>
      </c>
      <c r="G28" s="202">
        <f>ROUND(E28*F28,2)</f>
        <v>14904</v>
      </c>
    </row>
    <row r="29" spans="2:7" s="161" customFormat="1" ht="15.75" customHeight="1" x14ac:dyDescent="0.2">
      <c r="B29" s="162">
        <v>12</v>
      </c>
      <c r="C29" s="201" t="s">
        <v>467</v>
      </c>
      <c r="D29" s="162" t="s">
        <v>468</v>
      </c>
      <c r="E29" s="162">
        <f>D15*1</f>
        <v>1</v>
      </c>
      <c r="F29" s="167">
        <v>1531</v>
      </c>
      <c r="G29" s="202">
        <f t="shared" si="0"/>
        <v>1531</v>
      </c>
    </row>
    <row r="30" spans="2:7" s="161" customFormat="1" ht="15.75" customHeight="1" x14ac:dyDescent="0.2">
      <c r="B30" s="162">
        <v>13</v>
      </c>
      <c r="C30" s="201" t="s">
        <v>441</v>
      </c>
      <c r="D30" s="162" t="s">
        <v>295</v>
      </c>
      <c r="E30" s="162">
        <f>D15*2</f>
        <v>2</v>
      </c>
      <c r="F30" s="167">
        <v>807</v>
      </c>
      <c r="G30" s="202">
        <f t="shared" si="0"/>
        <v>1614</v>
      </c>
    </row>
    <row r="31" spans="2:7" s="161" customFormat="1" ht="15.75" customHeight="1" x14ac:dyDescent="0.2">
      <c r="B31" s="164">
        <v>14</v>
      </c>
      <c r="C31" s="201" t="s">
        <v>469</v>
      </c>
      <c r="D31" s="162" t="s">
        <v>464</v>
      </c>
      <c r="E31" s="162">
        <f>E30*10</f>
        <v>20</v>
      </c>
      <c r="F31" s="167">
        <v>72</v>
      </c>
      <c r="G31" s="202">
        <f t="shared" si="0"/>
        <v>1440</v>
      </c>
    </row>
    <row r="32" spans="2:7" s="161" customFormat="1" ht="15.75" customHeight="1" x14ac:dyDescent="0.2">
      <c r="B32" s="162">
        <v>15</v>
      </c>
      <c r="C32" s="201" t="s">
        <v>211</v>
      </c>
      <c r="D32" s="162" t="s">
        <v>167</v>
      </c>
      <c r="E32" s="162">
        <f>D15*3</f>
        <v>3</v>
      </c>
      <c r="F32" s="167">
        <v>462</v>
      </c>
      <c r="G32" s="202">
        <f t="shared" si="0"/>
        <v>1386</v>
      </c>
    </row>
    <row r="33" spans="2:7" s="161" customFormat="1" ht="15.75" customHeight="1" x14ac:dyDescent="0.2">
      <c r="B33" s="162">
        <v>16</v>
      </c>
      <c r="C33" s="201" t="s">
        <v>470</v>
      </c>
      <c r="D33" s="162" t="s">
        <v>468</v>
      </c>
      <c r="E33" s="162">
        <f>D15*1</f>
        <v>1</v>
      </c>
      <c r="F33" s="167">
        <v>2475</v>
      </c>
      <c r="G33" s="202">
        <f t="shared" si="0"/>
        <v>2475</v>
      </c>
    </row>
    <row r="34" spans="2:7" s="161" customFormat="1" ht="15.75" customHeight="1" x14ac:dyDescent="0.2">
      <c r="B34" s="164">
        <v>17</v>
      </c>
      <c r="C34" s="163" t="s">
        <v>471</v>
      </c>
      <c r="D34" s="164" t="s">
        <v>295</v>
      </c>
      <c r="E34" s="162">
        <f>E19*4</f>
        <v>4</v>
      </c>
      <c r="F34" s="166">
        <v>15</v>
      </c>
      <c r="G34" s="202">
        <f t="shared" si="0"/>
        <v>60</v>
      </c>
    </row>
    <row r="35" spans="2:7" s="161" customFormat="1" ht="15.75" customHeight="1" x14ac:dyDescent="0.2">
      <c r="B35" s="162">
        <v>18</v>
      </c>
      <c r="C35" s="206" t="s">
        <v>387</v>
      </c>
      <c r="D35" s="164" t="s">
        <v>167</v>
      </c>
      <c r="E35" s="207">
        <f>E19</f>
        <v>1</v>
      </c>
      <c r="F35" s="166">
        <v>41</v>
      </c>
      <c r="G35" s="202">
        <f t="shared" si="0"/>
        <v>41</v>
      </c>
    </row>
    <row r="36" spans="2:7" s="161" customFormat="1" ht="15.75" customHeight="1" x14ac:dyDescent="0.2">
      <c r="B36" s="162">
        <v>19</v>
      </c>
      <c r="C36" s="163" t="s">
        <v>472</v>
      </c>
      <c r="D36" s="164" t="s">
        <v>333</v>
      </c>
      <c r="E36" s="207">
        <f>E34+E35</f>
        <v>5</v>
      </c>
      <c r="F36" s="166">
        <v>50</v>
      </c>
      <c r="G36" s="202">
        <f t="shared" si="0"/>
        <v>250</v>
      </c>
    </row>
    <row r="37" spans="2:7" s="161" customFormat="1" ht="15.75" customHeight="1" x14ac:dyDescent="0.2">
      <c r="B37" s="164">
        <v>20</v>
      </c>
      <c r="C37" s="201" t="s">
        <v>473</v>
      </c>
      <c r="D37" s="162" t="s">
        <v>167</v>
      </c>
      <c r="E37" s="162">
        <f>D15*1</f>
        <v>1</v>
      </c>
      <c r="F37" s="167">
        <v>11642</v>
      </c>
      <c r="G37" s="202">
        <f t="shared" si="0"/>
        <v>11642</v>
      </c>
    </row>
    <row r="38" spans="2:7" s="161" customFormat="1" ht="15.75" customHeight="1" x14ac:dyDescent="0.2">
      <c r="B38" s="162">
        <v>21</v>
      </c>
      <c r="C38" s="201" t="s">
        <v>474</v>
      </c>
      <c r="D38" s="162" t="s">
        <v>167</v>
      </c>
      <c r="E38" s="162">
        <f>D15*2</f>
        <v>2</v>
      </c>
      <c r="F38" s="167">
        <v>87</v>
      </c>
      <c r="G38" s="202">
        <f t="shared" si="0"/>
        <v>174</v>
      </c>
    </row>
    <row r="39" spans="2:7" s="161" customFormat="1" ht="15.75" customHeight="1" x14ac:dyDescent="0.2">
      <c r="B39" s="162">
        <v>22</v>
      </c>
      <c r="C39" s="201" t="s">
        <v>445</v>
      </c>
      <c r="D39" s="162" t="s">
        <v>195</v>
      </c>
      <c r="E39" s="162">
        <f>D15*25</f>
        <v>25</v>
      </c>
      <c r="F39" s="167">
        <v>72</v>
      </c>
      <c r="G39" s="202">
        <f t="shared" si="0"/>
        <v>1800</v>
      </c>
    </row>
    <row r="40" spans="2:7" s="161" customFormat="1" ht="15.75" customHeight="1" x14ac:dyDescent="0.2">
      <c r="B40" s="164">
        <v>23</v>
      </c>
      <c r="C40" s="201" t="s">
        <v>442</v>
      </c>
      <c r="D40" s="162" t="s">
        <v>464</v>
      </c>
      <c r="E40" s="162">
        <f>D15*15</f>
        <v>15</v>
      </c>
      <c r="F40" s="167">
        <v>80</v>
      </c>
      <c r="G40" s="202">
        <f t="shared" si="0"/>
        <v>1200</v>
      </c>
    </row>
    <row r="41" spans="2:7" s="161" customFormat="1" ht="15.75" customHeight="1" x14ac:dyDescent="0.2">
      <c r="B41" s="162">
        <v>24</v>
      </c>
      <c r="C41" s="201" t="s">
        <v>444</v>
      </c>
      <c r="D41" s="162" t="s">
        <v>335</v>
      </c>
      <c r="E41" s="162">
        <f>D15*2</f>
        <v>2</v>
      </c>
      <c r="F41" s="167">
        <v>4328</v>
      </c>
      <c r="G41" s="202">
        <f t="shared" si="0"/>
        <v>8656</v>
      </c>
    </row>
    <row r="42" spans="2:7" ht="22.5" customHeight="1" x14ac:dyDescent="0.2">
      <c r="B42" s="162">
        <v>25</v>
      </c>
      <c r="C42" s="163" t="s">
        <v>475</v>
      </c>
      <c r="D42" s="164" t="s">
        <v>250</v>
      </c>
      <c r="E42" s="164">
        <f>D15*1</f>
        <v>1</v>
      </c>
      <c r="F42" s="166">
        <v>259</v>
      </c>
      <c r="G42" s="204">
        <f t="shared" si="0"/>
        <v>259</v>
      </c>
    </row>
    <row r="43" spans="2:7" ht="15.75" customHeight="1" x14ac:dyDescent="0.2">
      <c r="B43" s="164">
        <v>26</v>
      </c>
      <c r="C43" s="163" t="s">
        <v>219</v>
      </c>
      <c r="D43" s="164" t="s">
        <v>250</v>
      </c>
      <c r="E43" s="164">
        <f>D15*1</f>
        <v>1</v>
      </c>
      <c r="F43" s="166">
        <v>886</v>
      </c>
      <c r="G43" s="204">
        <f t="shared" si="0"/>
        <v>886</v>
      </c>
    </row>
    <row r="44" spans="2:7" ht="25.5" customHeight="1" x14ac:dyDescent="0.2">
      <c r="B44" s="162">
        <v>27</v>
      </c>
      <c r="C44" s="173" t="str">
        <f>IF(OR(C15=[110]Master!B15,D15="&gt;1"),I1,IF(OR(C15=[110]Master!G15,D15="&gt;1"),I2,IF(OR(C15=[110]Master!B16,D15="&gt;1"),I3,IF(OR(C15=[110]Master!G16,D15="&gt;1"),I4,"0"))))</f>
        <v>DTC Metring with Box, single core L.T. XLPE cable (35 sq.mm., 120 mtr length) and other allied material.</v>
      </c>
      <c r="D44" s="208" t="s">
        <v>167</v>
      </c>
      <c r="E44" s="164">
        <f>D15</f>
        <v>1</v>
      </c>
      <c r="F44" s="166">
        <f>IF(OR(C15=[110]Master!B15,D15="&gt;1"),G1,IF(OR(C15=[110]Master!G15,D15="&gt;1"),G2,IF(OR(C15=[110]Master!B16,D15="&gt;1"),G3,IF(OR(C15=[110]Master!G16,D15="&gt;1"),G4,"0"))))</f>
        <v>16679</v>
      </c>
      <c r="G44" s="204">
        <f t="shared" si="0"/>
        <v>16679</v>
      </c>
    </row>
    <row r="45" spans="2:7" ht="15.75" customHeight="1" x14ac:dyDescent="0.2">
      <c r="B45" s="164"/>
      <c r="C45" s="182" t="s">
        <v>179</v>
      </c>
      <c r="D45" s="183"/>
      <c r="E45" s="159"/>
      <c r="F45" s="166"/>
      <c r="G45" s="209">
        <f>SUM(G18:G44)</f>
        <v>177066</v>
      </c>
    </row>
    <row r="46" spans="2:7" ht="15.75" customHeight="1" x14ac:dyDescent="0.2">
      <c r="B46" s="185"/>
      <c r="C46" s="186"/>
      <c r="D46" s="187"/>
      <c r="E46" s="188"/>
      <c r="F46" s="189"/>
      <c r="G46" s="211"/>
    </row>
    <row r="47" spans="2:7" ht="15.75" customHeight="1" x14ac:dyDescent="0.2">
      <c r="B47" s="185"/>
      <c r="C47" s="188"/>
      <c r="D47" s="212"/>
      <c r="E47" s="185"/>
      <c r="F47" s="189"/>
      <c r="G47" s="213"/>
    </row>
    <row r="48" spans="2:7" ht="15.75" customHeight="1" x14ac:dyDescent="0.2"/>
    <row r="49" spans="1:7" ht="15.75" customHeight="1" x14ac:dyDescent="0.2">
      <c r="A49" s="190" t="s">
        <v>415</v>
      </c>
      <c r="C49" s="147" t="s">
        <v>416</v>
      </c>
      <c r="D49" s="421" t="s">
        <v>417</v>
      </c>
      <c r="E49" s="421"/>
      <c r="F49" s="421"/>
      <c r="G49" s="421"/>
    </row>
    <row r="50" spans="1:7" ht="15.75" customHeight="1" x14ac:dyDescent="0.2">
      <c r="A50" s="192" t="s">
        <v>418</v>
      </c>
      <c r="C50" s="147" t="s">
        <v>418</v>
      </c>
      <c r="D50" s="416" t="s">
        <v>419</v>
      </c>
      <c r="E50" s="416"/>
      <c r="F50" s="416"/>
      <c r="G50" s="416"/>
    </row>
    <row r="51" spans="1:7" ht="15.75" customHeight="1" x14ac:dyDescent="0.2">
      <c r="A51" s="192" t="s">
        <v>420</v>
      </c>
      <c r="C51" s="147" t="s">
        <v>420</v>
      </c>
      <c r="D51" s="416">
        <f>D11</f>
        <v>0</v>
      </c>
      <c r="E51" s="416"/>
      <c r="F51" s="416"/>
      <c r="G51" s="416"/>
    </row>
  </sheetData>
  <sheetProtection formatCells="0" formatColumns="0" formatRows="0" insertColumns="0" insertRows="0" insertHyperlinks="0" deleteColumns="0" deleteRows="0" selectLockedCells="1" sort="0" autoFilter="0" pivotTables="0" selectUnlockedCells="1"/>
  <mergeCells count="6">
    <mergeCell ref="D51:G51"/>
    <mergeCell ref="A10:G10"/>
    <mergeCell ref="A11:G11"/>
    <mergeCell ref="C14:G14"/>
    <mergeCell ref="D49:G49"/>
    <mergeCell ref="D50:G50"/>
  </mergeCells>
  <conditionalFormatting sqref="C14:G14 D15 C27:C28">
    <cfRule type="cellIs" dxfId="3" priority="1" operator="equal">
      <formula>0</formula>
    </cfRule>
  </conditionalFormatting>
  <pageMargins left="0.68" right="0.18" top="0.18" bottom="0.33" header="0.16" footer="0.24"/>
  <pageSetup paperSize="9" scale="83" orientation="portrait"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5D389-15B6-4E1E-84FB-364812E612EF}">
  <dimension ref="A1:L31"/>
  <sheetViews>
    <sheetView view="pageBreakPreview" zoomScale="85" zoomScaleSheetLayoutView="85" workbookViewId="0">
      <selection activeCell="A7" sqref="A7:XFD7"/>
    </sheetView>
  </sheetViews>
  <sheetFormatPr defaultColWidth="8.83203125" defaultRowHeight="12.75" x14ac:dyDescent="0.2"/>
  <cols>
    <col min="1" max="1" width="4.6640625" style="123" customWidth="1"/>
    <col min="2" max="2" width="14.6640625" style="123" customWidth="1"/>
    <col min="3" max="3" width="19" style="123" customWidth="1"/>
    <col min="4" max="4" width="32.1640625" style="123" customWidth="1"/>
    <col min="5" max="5" width="7.1640625" style="123" customWidth="1"/>
    <col min="6" max="6" width="6.6640625" style="123" customWidth="1"/>
    <col min="7" max="7" width="7.33203125" style="123" customWidth="1"/>
    <col min="8" max="8" width="8.33203125" style="123" customWidth="1"/>
    <col min="9" max="9" width="22" style="145" customWidth="1"/>
    <col min="10" max="10" width="11.33203125" style="123" bestFit="1" customWidth="1"/>
    <col min="11" max="16384" width="8.83203125" style="123"/>
  </cols>
  <sheetData>
    <row r="1" spans="1:10" ht="24" customHeight="1" x14ac:dyDescent="0.2">
      <c r="A1" s="409" t="s">
        <v>404</v>
      </c>
      <c r="B1" s="409"/>
      <c r="C1" s="409"/>
      <c r="D1" s="409"/>
      <c r="E1" s="409"/>
      <c r="F1" s="409"/>
      <c r="G1" s="409"/>
      <c r="H1" s="409"/>
      <c r="I1" s="409"/>
    </row>
    <row r="2" spans="1:10" ht="7.5" customHeight="1" x14ac:dyDescent="0.2">
      <c r="A2" s="124"/>
      <c r="B2" s="125"/>
      <c r="C2" s="125"/>
      <c r="D2" s="125"/>
      <c r="E2" s="125"/>
      <c r="F2" s="125"/>
      <c r="G2" s="125"/>
      <c r="H2" s="125"/>
      <c r="I2" s="125"/>
    </row>
    <row r="3" spans="1:10" ht="20.25" x14ac:dyDescent="0.2">
      <c r="B3" s="422" t="s">
        <v>405</v>
      </c>
      <c r="C3" s="422"/>
      <c r="D3" s="422"/>
      <c r="E3" s="422"/>
      <c r="F3" s="422"/>
      <c r="G3" s="422"/>
      <c r="H3" s="422"/>
      <c r="I3" s="422"/>
    </row>
    <row r="4" spans="1:10" x14ac:dyDescent="0.2">
      <c r="A4" s="126"/>
      <c r="B4" s="126"/>
      <c r="C4" s="126"/>
      <c r="D4" s="126"/>
      <c r="E4" s="126"/>
      <c r="F4" s="126"/>
      <c r="G4" s="126"/>
      <c r="H4" s="126"/>
      <c r="I4" s="127"/>
    </row>
    <row r="5" spans="1:10" ht="18" x14ac:dyDescent="0.2">
      <c r="A5" s="410" t="s">
        <v>406</v>
      </c>
      <c r="B5" s="410"/>
      <c r="C5" s="410"/>
      <c r="D5" s="410"/>
      <c r="E5" s="410"/>
      <c r="F5" s="410"/>
      <c r="G5" s="410"/>
      <c r="H5" s="410"/>
      <c r="I5" s="410"/>
    </row>
    <row r="6" spans="1:10" ht="9" customHeight="1" x14ac:dyDescent="0.2">
      <c r="A6" s="126"/>
      <c r="B6" s="126"/>
      <c r="C6" s="126"/>
      <c r="D6" s="128"/>
      <c r="E6" s="128"/>
      <c r="F6" s="128"/>
      <c r="G6" s="128"/>
      <c r="H6" s="128"/>
      <c r="I6" s="128"/>
    </row>
    <row r="8" spans="1:10" ht="24" customHeight="1" x14ac:dyDescent="0.2">
      <c r="B8" s="129" t="s">
        <v>3</v>
      </c>
      <c r="C8" s="411" t="s">
        <v>156</v>
      </c>
      <c r="D8" s="411"/>
      <c r="E8" s="411"/>
      <c r="F8" s="411"/>
      <c r="G8" s="129" t="s">
        <v>92</v>
      </c>
      <c r="H8" s="129" t="s">
        <v>91</v>
      </c>
      <c r="I8" s="129" t="s">
        <v>103</v>
      </c>
    </row>
    <row r="9" spans="1:10" ht="24" customHeight="1" x14ac:dyDescent="0.2">
      <c r="B9" s="130">
        <v>1</v>
      </c>
      <c r="C9" s="412" t="str">
        <f>'[110]Estimate Report'!D11</f>
        <v>Erection of 11 KV Line on RSJ Pole 9 Mtr.</v>
      </c>
      <c r="D9" s="412"/>
      <c r="E9" s="412"/>
      <c r="F9" s="412"/>
      <c r="G9" s="129" t="str">
        <f>'[110]Estimate Report'!I11</f>
        <v>KM</v>
      </c>
      <c r="H9" s="132">
        <f>'Dharna cost 11 KV Line (2)'!D6</f>
        <v>0.04</v>
      </c>
      <c r="I9" s="133">
        <f>'Dharna cost 11 KV Line (2)'!G38</f>
        <v>35853</v>
      </c>
    </row>
    <row r="10" spans="1:10" ht="24" customHeight="1" x14ac:dyDescent="0.2">
      <c r="B10" s="130">
        <v>2</v>
      </c>
      <c r="C10" s="412" t="str">
        <f>'[110]Estimate Report'!D12</f>
        <v>Erection of 11/0.4 KV 63 KVA DTC</v>
      </c>
      <c r="D10" s="412"/>
      <c r="E10" s="412"/>
      <c r="F10" s="412"/>
      <c r="G10" s="129" t="str">
        <f>'[110]Estimate Report'!I12</f>
        <v>No</v>
      </c>
      <c r="H10" s="132">
        <f>'[110]Estimate Report'!H12</f>
        <v>1</v>
      </c>
      <c r="I10" s="133">
        <f>'Dharna Mat cost DTC 25 (2)'!G44</f>
        <v>177066</v>
      </c>
    </row>
    <row r="11" spans="1:10" ht="24" customHeight="1" x14ac:dyDescent="0.2">
      <c r="B11" s="130">
        <v>3</v>
      </c>
      <c r="C11" s="134" t="str">
        <f>'[110]Estimate Report'!D13</f>
        <v xml:space="preserve"> </v>
      </c>
      <c r="D11" s="135"/>
      <c r="E11" s="135"/>
      <c r="F11" s="136"/>
      <c r="G11" s="129" t="str">
        <f>'[110]Estimate Report'!I13</f>
        <v/>
      </c>
      <c r="H11" s="132">
        <f>'[110]Estimate Report'!H13</f>
        <v>0</v>
      </c>
      <c r="I11" s="133">
        <f>'[110]Estimate 1x25, 3x25 S.P. DTC'!G41</f>
        <v>0</v>
      </c>
    </row>
    <row r="12" spans="1:10" ht="24" customHeight="1" x14ac:dyDescent="0.2">
      <c r="B12" s="130">
        <v>4</v>
      </c>
      <c r="C12" s="412" t="str">
        <f>'[110]Estimate Report'!D14</f>
        <v xml:space="preserve"> </v>
      </c>
      <c r="D12" s="412"/>
      <c r="E12" s="412"/>
      <c r="F12" s="412"/>
      <c r="G12" s="129" t="str">
        <f>'[110]Estimate Report'!I14</f>
        <v/>
      </c>
      <c r="H12" s="132">
        <f>'[110]Estimate Report'!H14</f>
        <v>0</v>
      </c>
      <c r="I12" s="133">
        <f>'[110]Estimate for LT Line'!G38</f>
        <v>0</v>
      </c>
    </row>
    <row r="13" spans="1:10" ht="24" customHeight="1" x14ac:dyDescent="0.2">
      <c r="B13" s="130">
        <v>5</v>
      </c>
      <c r="C13" s="134" t="str">
        <f>'[110]Estimate Report'!D15</f>
        <v xml:space="preserve"> </v>
      </c>
      <c r="D13" s="135"/>
      <c r="E13" s="135"/>
      <c r="F13" s="136"/>
      <c r="G13" s="129" t="str">
        <f>'[110]Estimate Report'!I15</f>
        <v/>
      </c>
      <c r="H13" s="132">
        <f>'[110]Estimate Report'!H15</f>
        <v>0</v>
      </c>
      <c r="I13" s="137"/>
    </row>
    <row r="14" spans="1:10" ht="24" customHeight="1" x14ac:dyDescent="0.2">
      <c r="B14" s="130">
        <v>6</v>
      </c>
      <c r="C14" s="412" t="str">
        <f>'[110]Estimate Report'!D16</f>
        <v xml:space="preserve"> </v>
      </c>
      <c r="D14" s="412"/>
      <c r="E14" s="412"/>
      <c r="F14" s="412"/>
      <c r="G14" s="129" t="str">
        <f>'[110]Estimate Report'!I16</f>
        <v/>
      </c>
      <c r="H14" s="132">
        <f>'[110]Estimate Report'!H16</f>
        <v>0</v>
      </c>
      <c r="I14" s="137"/>
    </row>
    <row r="15" spans="1:10" ht="24" customHeight="1" x14ac:dyDescent="0.2">
      <c r="B15" s="138" t="s">
        <v>102</v>
      </c>
      <c r="C15" s="413" t="s">
        <v>296</v>
      </c>
      <c r="D15" s="414"/>
      <c r="E15" s="414"/>
      <c r="F15" s="415"/>
      <c r="G15" s="399"/>
      <c r="H15" s="400"/>
      <c r="I15" s="139">
        <f>SUM(I9:I14)</f>
        <v>212919</v>
      </c>
    </row>
    <row r="16" spans="1:10" ht="25.5" customHeight="1" x14ac:dyDescent="0.25">
      <c r="B16" s="140" t="s">
        <v>104</v>
      </c>
      <c r="C16" s="406" t="s">
        <v>407</v>
      </c>
      <c r="D16" s="406"/>
      <c r="E16" s="406"/>
      <c r="F16" s="406"/>
      <c r="G16" s="408">
        <v>0.15</v>
      </c>
      <c r="H16" s="408"/>
      <c r="I16" s="141">
        <f>G16*I15</f>
        <v>31937.85</v>
      </c>
      <c r="J16" s="142"/>
    </row>
    <row r="17" spans="1:12" ht="33.75" customHeight="1" x14ac:dyDescent="0.25">
      <c r="B17" s="143" t="s">
        <v>107</v>
      </c>
      <c r="C17" s="404" t="s">
        <v>408</v>
      </c>
      <c r="D17" s="397"/>
      <c r="E17" s="397"/>
      <c r="F17" s="397"/>
      <c r="G17" s="398"/>
      <c r="H17" s="398"/>
      <c r="I17" s="141">
        <f>I15+I16</f>
        <v>244856.85</v>
      </c>
      <c r="J17" s="144"/>
    </row>
    <row r="18" spans="1:12" ht="21.75" customHeight="1" x14ac:dyDescent="0.25">
      <c r="B18" s="143" t="s">
        <v>298</v>
      </c>
      <c r="C18" s="406" t="s">
        <v>307</v>
      </c>
      <c r="D18" s="397"/>
      <c r="E18" s="397"/>
      <c r="F18" s="397"/>
      <c r="G18" s="398"/>
      <c r="H18" s="398"/>
      <c r="I18" s="141">
        <f>'[110]dismental sheet'!G27</f>
        <v>0</v>
      </c>
      <c r="J18" s="144"/>
    </row>
    <row r="19" spans="1:12" ht="21.75" customHeight="1" x14ac:dyDescent="0.25">
      <c r="B19" s="143" t="s">
        <v>299</v>
      </c>
      <c r="C19" s="406" t="s">
        <v>409</v>
      </c>
      <c r="D19" s="397"/>
      <c r="E19" s="397"/>
      <c r="F19" s="397"/>
      <c r="G19" s="398"/>
      <c r="H19" s="398"/>
      <c r="I19" s="141">
        <v>0</v>
      </c>
      <c r="J19" s="144"/>
    </row>
    <row r="20" spans="1:12" ht="35.25" customHeight="1" x14ac:dyDescent="0.25">
      <c r="B20" s="143" t="s">
        <v>110</v>
      </c>
      <c r="C20" s="407" t="s">
        <v>410</v>
      </c>
      <c r="D20" s="397"/>
      <c r="E20" s="397"/>
      <c r="F20" s="397"/>
      <c r="G20" s="398"/>
      <c r="H20" s="398"/>
      <c r="I20" s="141">
        <f>I17+I18+I19</f>
        <v>244856.85</v>
      </c>
      <c r="J20" s="144"/>
    </row>
    <row r="21" spans="1:12" ht="21.75" customHeight="1" x14ac:dyDescent="0.25">
      <c r="B21" s="140" t="s">
        <v>113</v>
      </c>
      <c r="C21" s="404" t="s">
        <v>309</v>
      </c>
      <c r="D21" s="397"/>
      <c r="E21" s="397"/>
      <c r="F21" s="397"/>
      <c r="G21" s="405">
        <v>0.18</v>
      </c>
      <c r="H21" s="405"/>
      <c r="I21" s="141">
        <f>G21*I20</f>
        <v>44074.233</v>
      </c>
      <c r="J21" s="142"/>
    </row>
    <row r="22" spans="1:12" ht="21.75" customHeight="1" x14ac:dyDescent="0.25">
      <c r="B22" s="140" t="s">
        <v>115</v>
      </c>
      <c r="C22" s="396" t="s">
        <v>411</v>
      </c>
      <c r="D22" s="397"/>
      <c r="E22" s="397"/>
      <c r="F22" s="397"/>
      <c r="G22" s="398"/>
      <c r="H22" s="398"/>
      <c r="I22" s="141">
        <f>I20+I21</f>
        <v>288931.08299999998</v>
      </c>
      <c r="J22" s="142"/>
    </row>
    <row r="23" spans="1:12" ht="32.25" customHeight="1" x14ac:dyDescent="0.25">
      <c r="B23" s="140" t="s">
        <v>301</v>
      </c>
      <c r="C23" s="404" t="s">
        <v>412</v>
      </c>
      <c r="D23" s="397"/>
      <c r="E23" s="397"/>
      <c r="F23" s="397"/>
      <c r="G23" s="405">
        <v>1.2999999999999999E-2</v>
      </c>
      <c r="H23" s="405"/>
      <c r="I23" s="141">
        <f>G23*I22</f>
        <v>3756.1040789999997</v>
      </c>
    </row>
    <row r="24" spans="1:12" ht="24.75" customHeight="1" x14ac:dyDescent="0.25">
      <c r="B24" s="140" t="s">
        <v>302</v>
      </c>
      <c r="C24" s="404" t="s">
        <v>303</v>
      </c>
      <c r="D24" s="397"/>
      <c r="E24" s="397"/>
      <c r="F24" s="397"/>
      <c r="G24" s="405">
        <v>0.18</v>
      </c>
      <c r="H24" s="405"/>
      <c r="I24" s="141">
        <f>G24*I23</f>
        <v>676.09873421999987</v>
      </c>
    </row>
    <row r="25" spans="1:12" ht="30" customHeight="1" x14ac:dyDescent="0.25">
      <c r="B25" s="140" t="s">
        <v>118</v>
      </c>
      <c r="C25" s="396" t="s">
        <v>312</v>
      </c>
      <c r="D25" s="397"/>
      <c r="E25" s="397"/>
      <c r="F25" s="397"/>
      <c r="G25" s="398"/>
      <c r="H25" s="398"/>
      <c r="I25" s="141">
        <f>I23+I24</f>
        <v>4432.2028132199994</v>
      </c>
    </row>
    <row r="26" spans="1:12" ht="26.25" customHeight="1" x14ac:dyDescent="0.25">
      <c r="B26" s="140" t="s">
        <v>121</v>
      </c>
      <c r="C26" s="396" t="s">
        <v>413</v>
      </c>
      <c r="D26" s="397"/>
      <c r="E26" s="397"/>
      <c r="F26" s="397"/>
      <c r="G26" s="399"/>
      <c r="H26" s="400"/>
      <c r="I26" s="141">
        <f>I22+I25</f>
        <v>293363.28581321996</v>
      </c>
    </row>
    <row r="27" spans="1:12" ht="26.25" customHeight="1" x14ac:dyDescent="0.25">
      <c r="B27" s="140"/>
      <c r="C27" s="401" t="s">
        <v>414</v>
      </c>
      <c r="D27" s="402"/>
      <c r="E27" s="402"/>
      <c r="F27" s="403"/>
      <c r="G27" s="399"/>
      <c r="H27" s="400"/>
      <c r="I27" s="141">
        <f>'[110]salvage vale'!G28</f>
        <v>0</v>
      </c>
    </row>
    <row r="28" spans="1:12" ht="66.75" customHeight="1" x14ac:dyDescent="0.2"/>
    <row r="29" spans="1:12" ht="15" x14ac:dyDescent="0.2">
      <c r="A29" s="146" t="s">
        <v>415</v>
      </c>
      <c r="B29" s="126"/>
      <c r="C29" s="146"/>
      <c r="D29" s="147" t="s">
        <v>416</v>
      </c>
      <c r="E29" s="393" t="s">
        <v>417</v>
      </c>
      <c r="F29" s="393"/>
      <c r="G29" s="393"/>
      <c r="H29" s="393"/>
      <c r="I29" s="393"/>
    </row>
    <row r="30" spans="1:12" ht="15" x14ac:dyDescent="0.2">
      <c r="A30" s="146" t="s">
        <v>418</v>
      </c>
      <c r="B30" s="148"/>
      <c r="C30" s="146"/>
      <c r="D30" s="147" t="s">
        <v>418</v>
      </c>
      <c r="E30" s="393" t="s">
        <v>419</v>
      </c>
      <c r="F30" s="393"/>
      <c r="G30" s="393"/>
      <c r="H30" s="393"/>
      <c r="I30" s="393"/>
    </row>
    <row r="31" spans="1:12" ht="15" x14ac:dyDescent="0.2">
      <c r="A31" s="146" t="s">
        <v>420</v>
      </c>
      <c r="B31" s="126"/>
      <c r="C31" s="146"/>
      <c r="D31" s="147" t="s">
        <v>420</v>
      </c>
      <c r="E31" s="393" t="s">
        <v>421</v>
      </c>
      <c r="F31" s="393"/>
      <c r="G31" s="393"/>
      <c r="H31" s="393"/>
      <c r="I31" s="393"/>
      <c r="K31" s="394"/>
      <c r="L31" s="395"/>
    </row>
  </sheetData>
  <sheetProtection formatCells="0" formatColumns="0" formatRows="0" insertColumns="0" insertRows="0" insertHyperlinks="0" deleteColumns="0" deleteRows="0" selectLockedCells="1" sort="0" autoFilter="0" pivotTables="0" selectUnlockedCells="1"/>
  <mergeCells count="38">
    <mergeCell ref="G15:H15"/>
    <mergeCell ref="A1:I1"/>
    <mergeCell ref="B3:I3"/>
    <mergeCell ref="A5:I5"/>
    <mergeCell ref="C8:F8"/>
    <mergeCell ref="C9:F9"/>
    <mergeCell ref="C10:F10"/>
    <mergeCell ref="C12:F12"/>
    <mergeCell ref="C14:F14"/>
    <mergeCell ref="C15:F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E29:I29"/>
    <mergeCell ref="E30:I30"/>
    <mergeCell ref="E31:I31"/>
    <mergeCell ref="K31:L31"/>
    <mergeCell ref="C25:F25"/>
    <mergeCell ref="G25:H25"/>
    <mergeCell ref="C26:F26"/>
    <mergeCell ref="G26:H26"/>
    <mergeCell ref="C27:F27"/>
    <mergeCell ref="G27:H27"/>
  </mergeCells>
  <pageMargins left="0.5" right="0.2" top="0.75" bottom="0.75" header="0.3" footer="0.3"/>
  <pageSetup paperSize="9" scale="74" orientation="portrait"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A5E4-2DD0-4169-AFCC-19AA95110D25}">
  <dimension ref="A1:L46"/>
  <sheetViews>
    <sheetView view="pageBreakPreview" zoomScaleSheetLayoutView="100" workbookViewId="0">
      <selection activeCell="G45" sqref="G45"/>
    </sheetView>
  </sheetViews>
  <sheetFormatPr defaultColWidth="8.83203125" defaultRowHeight="12.75" x14ac:dyDescent="0.2"/>
  <cols>
    <col min="1" max="1" width="6.6640625" style="123" customWidth="1"/>
    <col min="2" max="2" width="8.1640625" style="123" customWidth="1"/>
    <col min="3" max="3" width="42.6640625" style="151" customWidth="1"/>
    <col min="4" max="4" width="7.1640625" style="123" customWidth="1"/>
    <col min="5" max="5" width="10.6640625" style="123" customWidth="1"/>
    <col min="6" max="6" width="10.33203125" style="123" customWidth="1"/>
    <col min="7" max="7" width="14.33203125" style="145" customWidth="1"/>
    <col min="8" max="8" width="8.83203125" style="123"/>
    <col min="9" max="9" width="20.83203125" style="123" bestFit="1" customWidth="1"/>
    <col min="10" max="16384" width="8.83203125" style="123"/>
  </cols>
  <sheetData>
    <row r="1" spans="1:12" ht="14.25" x14ac:dyDescent="0.2">
      <c r="A1" s="417" t="s">
        <v>404</v>
      </c>
      <c r="B1" s="417"/>
      <c r="C1" s="417"/>
      <c r="D1" s="417"/>
      <c r="E1" s="417"/>
      <c r="F1" s="417"/>
      <c r="G1" s="417"/>
      <c r="H1" s="149"/>
      <c r="I1" s="149"/>
      <c r="J1" s="149"/>
      <c r="K1" s="149"/>
      <c r="L1" s="149"/>
    </row>
    <row r="2" spans="1:12" ht="14.25" x14ac:dyDescent="0.2">
      <c r="A2" s="417" t="s">
        <v>405</v>
      </c>
      <c r="B2" s="417"/>
      <c r="C2" s="417"/>
      <c r="D2" s="417"/>
      <c r="E2" s="417"/>
      <c r="F2" s="417"/>
      <c r="G2" s="417"/>
      <c r="H2" s="149"/>
      <c r="I2" s="149"/>
      <c r="J2" s="149"/>
      <c r="K2" s="149"/>
      <c r="L2" s="150"/>
    </row>
    <row r="3" spans="1:12" ht="3.75" customHeight="1" x14ac:dyDescent="0.2"/>
    <row r="4" spans="1:12" ht="18" x14ac:dyDescent="0.2">
      <c r="C4" s="152" t="s">
        <v>422</v>
      </c>
    </row>
    <row r="5" spans="1:12" ht="5.25" customHeight="1" x14ac:dyDescent="0.2">
      <c r="H5" s="154"/>
    </row>
    <row r="6" spans="1:12" s="158" customFormat="1" ht="18.75" customHeight="1" x14ac:dyDescent="0.2">
      <c r="A6" s="154" t="str">
        <f>IF(D6&gt;=0.01,"Estimate For","")</f>
        <v>Estimate For</v>
      </c>
      <c r="B6" s="154"/>
      <c r="C6" s="154" t="str">
        <f>IF(OR([110]Master!E8&gt;=0.01,[110]Master!E8="&gt;0.01"),[110]Master!B8,IF(OR([110]Master!E9&gt;=0.01,[110]Master!E9="&gt;0.01"),[110]Master!B9,IF(OR([110]Master!E10&gt;=0.01,[110]Master!E10="&gt;0.01"),[110]Master!B10,IF(OR([110]Master!E11&gt;=0.01,[110]Master!E11="&gt;0.01"),[110]Master!B11," "))))</f>
        <v>Erection of 11 KV Line on RSJ Pole 9 Mtr.</v>
      </c>
      <c r="D6" s="155">
        <f>[110]Master!E8+[110]Master!E9+[110]Master!E10+[110]Master!E11</f>
        <v>0.04</v>
      </c>
      <c r="E6" s="156" t="str">
        <f>IF(D6&gt;=0.01,"Km","")</f>
        <v>Km</v>
      </c>
      <c r="F6" s="156"/>
      <c r="G6" s="157"/>
    </row>
    <row r="7" spans="1:12" s="158" customFormat="1" ht="4.5" customHeight="1" x14ac:dyDescent="0.2">
      <c r="D7" s="157"/>
      <c r="G7" s="157"/>
    </row>
    <row r="8" spans="1:12" ht="21.75" customHeight="1" x14ac:dyDescent="0.2">
      <c r="B8" s="159" t="s">
        <v>225</v>
      </c>
      <c r="C8" s="159" t="s">
        <v>424</v>
      </c>
      <c r="D8" s="159" t="s">
        <v>92</v>
      </c>
      <c r="E8" s="159" t="s">
        <v>313</v>
      </c>
      <c r="F8" s="160" t="s">
        <v>380</v>
      </c>
      <c r="G8" s="160" t="s">
        <v>381</v>
      </c>
    </row>
    <row r="9" spans="1:12" s="161" customFormat="1" ht="14.1" customHeight="1" x14ac:dyDescent="0.2">
      <c r="B9" s="162">
        <v>1</v>
      </c>
      <c r="C9" s="163" t="s">
        <v>316</v>
      </c>
      <c r="D9" s="164" t="s">
        <v>167</v>
      </c>
      <c r="E9" s="162">
        <f>MIN(ROUND(D6*IF(OR(C6=[110]Master!B8,D6="&gt;0.01"),"14","0"),0),[110]Master!H8)</f>
        <v>0</v>
      </c>
      <c r="F9" s="165">
        <v>2178</v>
      </c>
      <c r="G9" s="166">
        <f>ROUND(E9*F9,2)</f>
        <v>0</v>
      </c>
      <c r="I9" s="161" t="s">
        <v>425</v>
      </c>
      <c r="J9" s="161">
        <v>600</v>
      </c>
      <c r="K9" s="161">
        <f>J9/60</f>
        <v>10</v>
      </c>
    </row>
    <row r="10" spans="1:12" s="161" customFormat="1" ht="12.75" customHeight="1" x14ac:dyDescent="0.2">
      <c r="B10" s="162">
        <v>2</v>
      </c>
      <c r="C10" s="163" t="s">
        <v>317</v>
      </c>
      <c r="D10" s="164" t="s">
        <v>167</v>
      </c>
      <c r="E10" s="162">
        <f>MIN(ROUND(D6*IF(OR(C6=[110]Master!B9,D6="&gt;0.01"),"14","0"),0),[110]Master!H9)</f>
        <v>0</v>
      </c>
      <c r="F10" s="165">
        <v>2983</v>
      </c>
      <c r="G10" s="167">
        <f>ROUND(E10*F10,2)</f>
        <v>0</v>
      </c>
      <c r="I10" s="161" t="s">
        <v>426</v>
      </c>
      <c r="J10" s="161">
        <v>2</v>
      </c>
    </row>
    <row r="11" spans="1:12" s="161" customFormat="1" ht="14.1" customHeight="1" x14ac:dyDescent="0.2">
      <c r="B11" s="162">
        <v>3</v>
      </c>
      <c r="C11" s="168" t="s">
        <v>427</v>
      </c>
      <c r="D11" s="162" t="s">
        <v>167</v>
      </c>
      <c r="E11" s="162">
        <v>1</v>
      </c>
      <c r="F11" s="167">
        <v>12493</v>
      </c>
      <c r="G11" s="167">
        <f>ROUND(E11*F11,2)</f>
        <v>12493</v>
      </c>
      <c r="I11" s="161" t="s">
        <v>428</v>
      </c>
      <c r="J11" s="161">
        <v>2</v>
      </c>
    </row>
    <row r="12" spans="1:12" s="161" customFormat="1" ht="14.1" customHeight="1" x14ac:dyDescent="0.2">
      <c r="B12" s="162">
        <v>4</v>
      </c>
      <c r="C12" s="163" t="s">
        <v>429</v>
      </c>
      <c r="D12" s="164" t="s">
        <v>167</v>
      </c>
      <c r="E12" s="162">
        <f>ROUND(IF(OR(C6=[110]Master!B11,D6="&gt;0.01"),((D6*16)+[110]Master!K12),IF(OR(C6=[110]Master!B8,D6="&gt;0.01"),([110]Master!K9),IF(OR(C6=[110]Master!B9,D6="&gt;0.01"),([110]Master!K9),IF(OR(C6=[110]Master!B10,D6="&gt;0.01"),([110]Master!K9),"0")))),0)</f>
        <v>0</v>
      </c>
      <c r="F12" s="166">
        <v>13882</v>
      </c>
      <c r="G12" s="167">
        <f>ROUND(E12*F12,2)</f>
        <v>0</v>
      </c>
      <c r="I12" s="161" t="s">
        <v>430</v>
      </c>
    </row>
    <row r="13" spans="1:12" s="161" customFormat="1" ht="14.1" customHeight="1" x14ac:dyDescent="0.2">
      <c r="B13" s="162">
        <v>5</v>
      </c>
      <c r="C13" s="163" t="s">
        <v>431</v>
      </c>
      <c r="D13" s="164" t="s">
        <v>195</v>
      </c>
      <c r="E13" s="164">
        <f>([110]Master!K10*25)+IF(OR([110]Master!K11&gt;=1,[110]Master!K11="&gt;1"),(([110]Master!K11*12.5)+12.5))</f>
        <v>25</v>
      </c>
      <c r="F13" s="167">
        <v>70</v>
      </c>
      <c r="G13" s="167">
        <f>ROUND(E13*F13,2)</f>
        <v>1750</v>
      </c>
      <c r="I13" s="169" t="s">
        <v>432</v>
      </c>
    </row>
    <row r="14" spans="1:12" s="161" customFormat="1" ht="14.1" customHeight="1" x14ac:dyDescent="0.2">
      <c r="B14" s="162">
        <v>6</v>
      </c>
      <c r="C14" s="163" t="s">
        <v>433</v>
      </c>
      <c r="D14" s="164" t="s">
        <v>195</v>
      </c>
      <c r="E14" s="164">
        <f>(MAX(ROUND(D6*2,0),[110]Master!E12)+([110]Master!K12+[110]Master!K13))*21</f>
        <v>21</v>
      </c>
      <c r="F14" s="167">
        <v>70</v>
      </c>
      <c r="G14" s="167">
        <f t="shared" ref="G14:G37" si="0">ROUND(E14*F14,2)</f>
        <v>1470</v>
      </c>
      <c r="I14" s="170" t="s">
        <v>434</v>
      </c>
    </row>
    <row r="15" spans="1:12" s="161" customFormat="1" ht="14.1" customHeight="1" x14ac:dyDescent="0.2">
      <c r="B15" s="162">
        <v>7</v>
      </c>
      <c r="C15" s="163" t="s">
        <v>435</v>
      </c>
      <c r="D15" s="164" t="s">
        <v>195</v>
      </c>
      <c r="E15" s="164">
        <f>(MAX(ROUND(D6*2,0),[110]Master!E12)+([110]Master!K12+[110]Master!K13))*11</f>
        <v>11</v>
      </c>
      <c r="F15" s="167">
        <v>70</v>
      </c>
      <c r="G15" s="167">
        <f t="shared" si="0"/>
        <v>770</v>
      </c>
    </row>
    <row r="16" spans="1:12" s="161" customFormat="1" ht="14.1" customHeight="1" x14ac:dyDescent="0.2">
      <c r="B16" s="162">
        <v>8</v>
      </c>
      <c r="C16" s="163" t="s">
        <v>436</v>
      </c>
      <c r="D16" s="164" t="s">
        <v>167</v>
      </c>
      <c r="E16" s="162">
        <v>1</v>
      </c>
      <c r="F16" s="167">
        <v>863</v>
      </c>
      <c r="G16" s="167">
        <f t="shared" si="0"/>
        <v>863</v>
      </c>
      <c r="I16" s="169"/>
    </row>
    <row r="17" spans="2:10" s="161" customFormat="1" ht="14.1" customHeight="1" x14ac:dyDescent="0.2">
      <c r="B17" s="162">
        <v>9</v>
      </c>
      <c r="C17" s="163" t="s">
        <v>437</v>
      </c>
      <c r="D17" s="164" t="s">
        <v>167</v>
      </c>
      <c r="E17" s="171">
        <v>1</v>
      </c>
      <c r="F17" s="167">
        <v>123</v>
      </c>
      <c r="G17" s="167">
        <f t="shared" si="0"/>
        <v>123</v>
      </c>
      <c r="I17" s="170"/>
    </row>
    <row r="18" spans="2:10" s="161" customFormat="1" ht="14.1" customHeight="1" x14ac:dyDescent="0.2">
      <c r="B18" s="162">
        <v>10</v>
      </c>
      <c r="C18" s="163" t="s">
        <v>438</v>
      </c>
      <c r="D18" s="164" t="s">
        <v>195</v>
      </c>
      <c r="E18" s="164">
        <v>10</v>
      </c>
      <c r="F18" s="167">
        <v>65</v>
      </c>
      <c r="G18" s="167">
        <f t="shared" si="0"/>
        <v>650</v>
      </c>
      <c r="I18" s="172"/>
    </row>
    <row r="19" spans="2:10" s="161" customFormat="1" ht="14.1" customHeight="1" x14ac:dyDescent="0.2">
      <c r="B19" s="162">
        <v>11</v>
      </c>
      <c r="C19" s="163" t="s">
        <v>202</v>
      </c>
      <c r="D19" s="164" t="s">
        <v>167</v>
      </c>
      <c r="E19" s="164">
        <v>9</v>
      </c>
      <c r="F19" s="167">
        <v>120</v>
      </c>
      <c r="G19" s="167">
        <f t="shared" si="0"/>
        <v>1080</v>
      </c>
    </row>
    <row r="20" spans="2:10" s="161" customFormat="1" ht="14.1" customHeight="1" x14ac:dyDescent="0.2">
      <c r="B20" s="162">
        <v>12</v>
      </c>
      <c r="C20" s="163" t="s">
        <v>439</v>
      </c>
      <c r="D20" s="164" t="s">
        <v>167</v>
      </c>
      <c r="E20" s="164">
        <v>3</v>
      </c>
      <c r="F20" s="167">
        <v>326</v>
      </c>
      <c r="G20" s="167">
        <f t="shared" si="0"/>
        <v>978</v>
      </c>
    </row>
    <row r="21" spans="2:10" s="161" customFormat="1" ht="14.1" customHeight="1" x14ac:dyDescent="0.2">
      <c r="B21" s="162">
        <v>13</v>
      </c>
      <c r="C21" s="173" t="str">
        <f>IF(OR(C6=[110]Master!B11),"Strain Hardware for Dog 0.1 or Equ. AAAC","Strain Hardware for 55 Sq. mm AAAC")</f>
        <v>Strain Hardware for 55 Sq. mm AAAC</v>
      </c>
      <c r="D21" s="164" t="s">
        <v>205</v>
      </c>
      <c r="E21" s="164">
        <f>E20</f>
        <v>3</v>
      </c>
      <c r="F21" s="162">
        <v>175</v>
      </c>
      <c r="G21" s="167">
        <f>ROUND(E21*F21,2)</f>
        <v>525</v>
      </c>
    </row>
    <row r="22" spans="2:10" s="161" customFormat="1" ht="14.1" customHeight="1" x14ac:dyDescent="0.2">
      <c r="B22" s="162">
        <v>14</v>
      </c>
      <c r="C22" s="173" t="str">
        <f>IF(OR(C6=[110]Master!B11),"ACSR Dog ","AAAC 55 mm2")</f>
        <v>AAAC 55 mm2</v>
      </c>
      <c r="D22" s="164" t="s">
        <v>207</v>
      </c>
      <c r="E22" s="164">
        <f>ROUND(MAX((D6*3150),(SUM(E9:E12)*18)),0)</f>
        <v>126</v>
      </c>
      <c r="F22" s="162">
        <v>36</v>
      </c>
      <c r="G22" s="167">
        <f t="shared" si="0"/>
        <v>4536</v>
      </c>
    </row>
    <row r="23" spans="2:10" s="161" customFormat="1" ht="14.1" customHeight="1" x14ac:dyDescent="0.2">
      <c r="B23" s="162">
        <v>15</v>
      </c>
      <c r="C23" s="163" t="s">
        <v>440</v>
      </c>
      <c r="D23" s="164" t="s">
        <v>167</v>
      </c>
      <c r="E23" s="164">
        <f>IF(D6&gt;=0.01,ROUND(MAX((3*D6),1),0),"0")</f>
        <v>1</v>
      </c>
      <c r="F23" s="167">
        <v>145</v>
      </c>
      <c r="G23" s="167">
        <f t="shared" si="0"/>
        <v>145</v>
      </c>
    </row>
    <row r="24" spans="2:10" s="161" customFormat="1" ht="14.1" customHeight="1" x14ac:dyDescent="0.2">
      <c r="B24" s="162">
        <v>16</v>
      </c>
      <c r="C24" s="163" t="s">
        <v>441</v>
      </c>
      <c r="D24" s="164" t="s">
        <v>205</v>
      </c>
      <c r="E24" s="164">
        <v>1</v>
      </c>
      <c r="F24" s="167">
        <v>807</v>
      </c>
      <c r="G24" s="167">
        <f t="shared" si="0"/>
        <v>807</v>
      </c>
    </row>
    <row r="25" spans="2:10" s="178" customFormat="1" ht="14.1" customHeight="1" x14ac:dyDescent="0.2">
      <c r="B25" s="174">
        <v>17</v>
      </c>
      <c r="C25" s="175" t="s">
        <v>322</v>
      </c>
      <c r="D25" s="176" t="s">
        <v>195</v>
      </c>
      <c r="E25" s="176">
        <f>E24*10</f>
        <v>10</v>
      </c>
      <c r="F25" s="177">
        <v>72</v>
      </c>
      <c r="G25" s="177">
        <f t="shared" si="0"/>
        <v>720</v>
      </c>
      <c r="J25" s="179"/>
    </row>
    <row r="26" spans="2:10" s="161" customFormat="1" ht="14.1" customHeight="1" x14ac:dyDescent="0.2">
      <c r="B26" s="162">
        <v>18</v>
      </c>
      <c r="C26" s="163" t="s">
        <v>211</v>
      </c>
      <c r="D26" s="164" t="s">
        <v>205</v>
      </c>
      <c r="E26" s="164">
        <f>SUM(E9:E12)</f>
        <v>1</v>
      </c>
      <c r="F26" s="167">
        <v>462</v>
      </c>
      <c r="G26" s="167">
        <f t="shared" si="0"/>
        <v>462</v>
      </c>
    </row>
    <row r="27" spans="2:10" s="161" customFormat="1" ht="14.1" customHeight="1" x14ac:dyDescent="0.2">
      <c r="B27" s="162">
        <v>19</v>
      </c>
      <c r="C27" s="163" t="s">
        <v>442</v>
      </c>
      <c r="D27" s="164" t="s">
        <v>195</v>
      </c>
      <c r="E27" s="180">
        <f>ROUND(SUM(E9:E12)*4.44,0)</f>
        <v>4</v>
      </c>
      <c r="F27" s="167">
        <v>80</v>
      </c>
      <c r="G27" s="167">
        <f t="shared" si="0"/>
        <v>320</v>
      </c>
    </row>
    <row r="28" spans="2:10" s="161" customFormat="1" ht="14.1" customHeight="1" x14ac:dyDescent="0.2">
      <c r="B28" s="162">
        <v>20</v>
      </c>
      <c r="C28" s="163" t="s">
        <v>443</v>
      </c>
      <c r="D28" s="164" t="s">
        <v>167</v>
      </c>
      <c r="E28" s="164">
        <v>2</v>
      </c>
      <c r="F28" s="167">
        <v>87</v>
      </c>
      <c r="G28" s="167">
        <f t="shared" si="0"/>
        <v>174</v>
      </c>
    </row>
    <row r="29" spans="2:10" s="161" customFormat="1" ht="14.25" customHeight="1" x14ac:dyDescent="0.2">
      <c r="B29" s="162">
        <v>21</v>
      </c>
      <c r="C29" s="163" t="s">
        <v>444</v>
      </c>
      <c r="D29" s="164" t="s">
        <v>215</v>
      </c>
      <c r="E29" s="180">
        <f>ROUND(SUM(E9:E12)*0.5+(E24*0.5),1)</f>
        <v>1</v>
      </c>
      <c r="F29" s="167">
        <v>4328</v>
      </c>
      <c r="G29" s="167">
        <f t="shared" si="0"/>
        <v>4328</v>
      </c>
    </row>
    <row r="30" spans="2:10" s="161" customFormat="1" ht="14.1" customHeight="1" x14ac:dyDescent="0.2">
      <c r="B30" s="162">
        <v>22</v>
      </c>
      <c r="C30" s="163" t="s">
        <v>445</v>
      </c>
      <c r="D30" s="164" t="s">
        <v>195</v>
      </c>
      <c r="E30" s="164">
        <f>(SUM(E9:E12)*1.5)+([110]Master!K10+[110]Master!K11)*20</f>
        <v>21.5</v>
      </c>
      <c r="F30" s="167">
        <v>72</v>
      </c>
      <c r="G30" s="167">
        <f t="shared" si="0"/>
        <v>1548</v>
      </c>
    </row>
    <row r="31" spans="2:10" s="161" customFormat="1" ht="14.1" customHeight="1" x14ac:dyDescent="0.2">
      <c r="B31" s="162">
        <v>23</v>
      </c>
      <c r="C31" s="163" t="s">
        <v>446</v>
      </c>
      <c r="D31" s="164" t="s">
        <v>236</v>
      </c>
      <c r="E31" s="164">
        <f>ROUND(SUM(E11:E12)*0.38,0)</f>
        <v>0</v>
      </c>
      <c r="F31" s="167">
        <v>150</v>
      </c>
      <c r="G31" s="167">
        <f t="shared" si="0"/>
        <v>0</v>
      </c>
    </row>
    <row r="32" spans="2:10" s="161" customFormat="1" ht="14.1" customHeight="1" x14ac:dyDescent="0.2">
      <c r="B32" s="162">
        <v>24</v>
      </c>
      <c r="C32" s="163" t="s">
        <v>389</v>
      </c>
      <c r="D32" s="164" t="s">
        <v>236</v>
      </c>
      <c r="E32" s="164">
        <f>ROUND(SUM(E11:E12)*1.25,0)</f>
        <v>1</v>
      </c>
      <c r="F32" s="167">
        <v>124</v>
      </c>
      <c r="G32" s="167">
        <f t="shared" si="0"/>
        <v>124</v>
      </c>
    </row>
    <row r="33" spans="1:9" s="161" customFormat="1" ht="14.1" customHeight="1" x14ac:dyDescent="0.2">
      <c r="B33" s="162">
        <v>25</v>
      </c>
      <c r="C33" s="163" t="s">
        <v>447</v>
      </c>
      <c r="D33" s="164" t="s">
        <v>236</v>
      </c>
      <c r="E33" s="164">
        <f>ROUND(SUM(E11:E12)*0.6,0)</f>
        <v>1</v>
      </c>
      <c r="F33" s="167">
        <v>260</v>
      </c>
      <c r="G33" s="167">
        <f t="shared" si="0"/>
        <v>260</v>
      </c>
    </row>
    <row r="34" spans="1:9" s="161" customFormat="1" ht="14.1" customHeight="1" x14ac:dyDescent="0.2">
      <c r="B34" s="162">
        <v>26</v>
      </c>
      <c r="C34" s="163" t="s">
        <v>448</v>
      </c>
      <c r="D34" s="164" t="s">
        <v>195</v>
      </c>
      <c r="E34" s="164">
        <f>ROUND(D6*90,0)</f>
        <v>4</v>
      </c>
      <c r="F34" s="167">
        <v>112</v>
      </c>
      <c r="G34" s="167">
        <f t="shared" si="0"/>
        <v>448</v>
      </c>
    </row>
    <row r="35" spans="1:9" s="161" customFormat="1" ht="14.1" customHeight="1" x14ac:dyDescent="0.2">
      <c r="B35" s="162">
        <v>27</v>
      </c>
      <c r="C35" s="163" t="s">
        <v>219</v>
      </c>
      <c r="D35" s="164" t="s">
        <v>218</v>
      </c>
      <c r="E35" s="164">
        <v>1</v>
      </c>
      <c r="F35" s="167">
        <v>886</v>
      </c>
      <c r="G35" s="167">
        <f t="shared" si="0"/>
        <v>886</v>
      </c>
    </row>
    <row r="36" spans="1:9" s="161" customFormat="1" ht="23.25" customHeight="1" x14ac:dyDescent="0.2">
      <c r="B36" s="162">
        <v>28</v>
      </c>
      <c r="C36" s="163" t="s">
        <v>449</v>
      </c>
      <c r="D36" s="164" t="s">
        <v>207</v>
      </c>
      <c r="E36" s="164">
        <v>0</v>
      </c>
      <c r="F36" s="181">
        <v>891</v>
      </c>
      <c r="G36" s="167">
        <f>ROUND(E36*F36,2)</f>
        <v>0</v>
      </c>
    </row>
    <row r="37" spans="1:9" ht="14.1" customHeight="1" x14ac:dyDescent="0.2">
      <c r="B37" s="162">
        <v>29</v>
      </c>
      <c r="C37" s="173" t="str">
        <f>IF(OR(C6=[110]Master!B11),"DOG To DOG","RABIT To RABIT")</f>
        <v>RABIT To RABIT</v>
      </c>
      <c r="D37" s="164" t="s">
        <v>295</v>
      </c>
      <c r="E37" s="164">
        <f>E20</f>
        <v>3</v>
      </c>
      <c r="F37" s="162">
        <v>131</v>
      </c>
      <c r="G37" s="166">
        <f t="shared" si="0"/>
        <v>393</v>
      </c>
    </row>
    <row r="38" spans="1:9" ht="15" customHeight="1" x14ac:dyDescent="0.2">
      <c r="B38" s="164"/>
      <c r="C38" s="182" t="s">
        <v>179</v>
      </c>
      <c r="D38" s="183"/>
      <c r="E38" s="159"/>
      <c r="F38" s="166"/>
      <c r="G38" s="160">
        <f>SUM(G9:G37)</f>
        <v>35853</v>
      </c>
      <c r="I38" s="184"/>
    </row>
    <row r="39" spans="1:9" ht="6" customHeight="1" x14ac:dyDescent="0.2">
      <c r="B39" s="185"/>
      <c r="C39" s="186"/>
      <c r="D39" s="187"/>
      <c r="E39" s="188"/>
      <c r="F39" s="189"/>
      <c r="G39" s="189"/>
    </row>
    <row r="40" spans="1:9" ht="14.25" customHeight="1" x14ac:dyDescent="0.2"/>
    <row r="41" spans="1:9" ht="14.25" customHeight="1" x14ac:dyDescent="0.2"/>
    <row r="42" spans="1:9" ht="14.25" customHeight="1" x14ac:dyDescent="0.2"/>
    <row r="43" spans="1:9" ht="14.25" customHeight="1" x14ac:dyDescent="0.2"/>
    <row r="44" spans="1:9" ht="15" x14ac:dyDescent="0.2">
      <c r="A44" s="190" t="s">
        <v>415</v>
      </c>
      <c r="C44" s="147" t="s">
        <v>416</v>
      </c>
      <c r="D44" s="421" t="s">
        <v>417</v>
      </c>
      <c r="E44" s="421"/>
      <c r="F44" s="421"/>
      <c r="G44" s="421"/>
      <c r="H44" s="191"/>
      <c r="I44" s="191"/>
    </row>
    <row r="45" spans="1:9" ht="15" x14ac:dyDescent="0.2">
      <c r="A45" s="192" t="s">
        <v>418</v>
      </c>
      <c r="C45" s="147" t="s">
        <v>418</v>
      </c>
      <c r="D45" s="416" t="s">
        <v>419</v>
      </c>
      <c r="E45" s="416"/>
      <c r="F45" s="416"/>
      <c r="G45" s="416"/>
      <c r="H45" s="191"/>
      <c r="I45" s="191"/>
    </row>
    <row r="46" spans="1:9" ht="15" x14ac:dyDescent="0.2">
      <c r="A46" s="192" t="s">
        <v>420</v>
      </c>
      <c r="C46" s="147" t="s">
        <v>420</v>
      </c>
      <c r="D46" s="416" t="s">
        <v>450</v>
      </c>
      <c r="E46" s="416"/>
      <c r="F46" s="416"/>
      <c r="G46" s="416"/>
      <c r="H46" s="191"/>
      <c r="I46" s="191"/>
    </row>
  </sheetData>
  <sheetProtection formatCells="0" formatColumns="0" formatRows="0" insertColumns="0" insertRows="0" insertHyperlinks="0" deleteColumns="0" deleteRows="0" selectLockedCells="1" sort="0" autoFilter="0" pivotTables="0" selectUnlockedCells="1"/>
  <mergeCells count="5">
    <mergeCell ref="A1:G1"/>
    <mergeCell ref="A2:G2"/>
    <mergeCell ref="D44:G44"/>
    <mergeCell ref="D45:G45"/>
    <mergeCell ref="D46:G46"/>
  </mergeCells>
  <conditionalFormatting sqref="D6">
    <cfRule type="cellIs" dxfId="2" priority="1" operator="equal">
      <formula>0</formula>
    </cfRule>
  </conditionalFormatting>
  <pageMargins left="0.67" right="0.18" top="0.28000000000000003" bottom="0.31" header="0.22" footer="0.16"/>
  <pageSetup paperSize="9" scale="79" orientation="portrait"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188D-F6A2-4F3D-BD37-C6BAE245F0F3}">
  <dimension ref="A1:L50"/>
  <sheetViews>
    <sheetView view="pageBreakPreview" topLeftCell="A10" zoomScaleSheetLayoutView="100" workbookViewId="0">
      <selection activeCell="G45" sqref="G45"/>
    </sheetView>
  </sheetViews>
  <sheetFormatPr defaultColWidth="8.83203125" defaultRowHeight="22.5" customHeight="1" x14ac:dyDescent="0.2"/>
  <cols>
    <col min="1" max="1" width="6.6640625" style="123" customWidth="1"/>
    <col min="2" max="2" width="8.1640625" style="123" customWidth="1"/>
    <col min="3" max="3" width="41.33203125" style="151" customWidth="1"/>
    <col min="4" max="4" width="7.1640625" style="123" customWidth="1"/>
    <col min="5" max="5" width="10.6640625" style="123" customWidth="1"/>
    <col min="6" max="6" width="10.33203125" style="198" customWidth="1"/>
    <col min="7" max="7" width="12.6640625" style="123" customWidth="1"/>
    <col min="8" max="16384" width="8.83203125" style="123"/>
  </cols>
  <sheetData>
    <row r="1" spans="1:12" ht="22.5" hidden="1" customHeight="1" x14ac:dyDescent="0.2">
      <c r="C1" s="193" t="s">
        <v>451</v>
      </c>
      <c r="F1" s="194">
        <v>258752</v>
      </c>
      <c r="G1" s="195">
        <v>32687</v>
      </c>
      <c r="I1" s="196" t="s">
        <v>452</v>
      </c>
    </row>
    <row r="2" spans="1:12" ht="22.5" hidden="1" customHeight="1" x14ac:dyDescent="0.2">
      <c r="C2" s="193" t="s">
        <v>453</v>
      </c>
      <c r="F2" s="194">
        <v>143782</v>
      </c>
      <c r="G2" s="195">
        <v>19199</v>
      </c>
      <c r="I2" s="197" t="s">
        <v>454</v>
      </c>
    </row>
    <row r="3" spans="1:12" ht="22.5" hidden="1" customHeight="1" x14ac:dyDescent="0.2">
      <c r="C3" s="193" t="s">
        <v>455</v>
      </c>
      <c r="F3" s="194">
        <v>109925</v>
      </c>
      <c r="G3" s="195">
        <v>16679</v>
      </c>
      <c r="I3" s="197" t="s">
        <v>456</v>
      </c>
    </row>
    <row r="4" spans="1:12" ht="22.5" hidden="1" customHeight="1" x14ac:dyDescent="0.2">
      <c r="C4" s="193" t="s">
        <v>457</v>
      </c>
      <c r="F4" s="194">
        <v>64780</v>
      </c>
      <c r="G4" s="195">
        <v>13439</v>
      </c>
      <c r="I4" s="197" t="s">
        <v>458</v>
      </c>
    </row>
    <row r="5" spans="1:12" ht="22.5" hidden="1" customHeight="1" x14ac:dyDescent="0.2">
      <c r="C5" s="193" t="s">
        <v>459</v>
      </c>
      <c r="F5" s="194">
        <v>31332</v>
      </c>
    </row>
    <row r="6" spans="1:12" ht="22.5" hidden="1" customHeight="1" x14ac:dyDescent="0.2">
      <c r="C6" s="193" t="s">
        <v>460</v>
      </c>
      <c r="F6" s="194">
        <v>16331</v>
      </c>
    </row>
    <row r="7" spans="1:12" ht="22.5" hidden="1" customHeight="1" x14ac:dyDescent="0.2">
      <c r="C7" s="193" t="s">
        <v>461</v>
      </c>
      <c r="F7" s="194">
        <v>14904</v>
      </c>
    </row>
    <row r="8" spans="1:12" ht="22.5" hidden="1" customHeight="1" x14ac:dyDescent="0.2">
      <c r="C8" s="193" t="s">
        <v>461</v>
      </c>
      <c r="F8" s="194">
        <v>14904</v>
      </c>
    </row>
    <row r="9" spans="1:12" ht="33" hidden="1" customHeight="1" x14ac:dyDescent="0.2"/>
    <row r="10" spans="1:12" ht="19.5" customHeight="1" x14ac:dyDescent="0.2">
      <c r="A10" s="417" t="s">
        <v>404</v>
      </c>
      <c r="B10" s="417"/>
      <c r="C10" s="417"/>
      <c r="D10" s="417"/>
      <c r="E10" s="417"/>
      <c r="F10" s="417"/>
      <c r="G10" s="417"/>
      <c r="H10" s="149"/>
      <c r="I10" s="149"/>
      <c r="J10" s="149"/>
      <c r="K10" s="149"/>
      <c r="L10" s="149"/>
    </row>
    <row r="11" spans="1:12" ht="16.5" customHeight="1" x14ac:dyDescent="0.2">
      <c r="A11" s="417" t="s">
        <v>405</v>
      </c>
      <c r="B11" s="417"/>
      <c r="C11" s="417"/>
      <c r="D11" s="417"/>
      <c r="E11" s="417"/>
      <c r="F11" s="417"/>
      <c r="G11" s="417"/>
      <c r="H11" s="149"/>
      <c r="I11" s="149"/>
      <c r="J11" s="149"/>
      <c r="K11" s="149"/>
      <c r="L11" s="150"/>
    </row>
    <row r="12" spans="1:12" ht="6.75" customHeight="1" x14ac:dyDescent="0.2">
      <c r="F12" s="123"/>
    </row>
    <row r="13" spans="1:12" ht="22.5" customHeight="1" x14ac:dyDescent="0.2">
      <c r="C13" s="199" t="s">
        <v>422</v>
      </c>
      <c r="F13" s="123"/>
    </row>
    <row r="14" spans="1:12" s="158" customFormat="1" ht="22.5" customHeight="1" x14ac:dyDescent="0.2">
      <c r="A14" s="156" t="str">
        <f>IF(D14&gt;=0.01,"Estimate For","")</f>
        <v>Estimate For</v>
      </c>
      <c r="B14" s="156"/>
      <c r="C14" s="156" t="str">
        <f>IF(OR([110]Master!E15&gt;=1,[110]Master!E15="&gt;1"),[110]Master!B15,IF(OR([110]Master!E16&gt;=1,[110]Master!E16="&gt;1"),[110]Master!B16,IF(OR([110]Master!K15&gt;=1,[110]Master!K15="&gt;1"),[110]Master!G15,IF(OR([110]Master!K16&gt;=1,[110]Master!K16="&gt;1"),[110]Master!G16," "))))</f>
        <v>Erection of 11/0.4 KV 63 KVA DTC</v>
      </c>
      <c r="D14" s="200">
        <f>IF(OR(C14=[110]Master!B15),[110]Master!E15,IF(OR(C14=[110]Master!G15),[110]Master!K15,IF(OR(C14=[110]Master!B16),[110]Master!E16,IF(OR(C14=[110]Master!G16),[110]Master!K16,0))))</f>
        <v>1</v>
      </c>
      <c r="E14" s="156" t="str">
        <f>IF(D14&gt;=0.01,"No on RSJ Poles","")</f>
        <v>No on RSJ Poles</v>
      </c>
      <c r="F14" s="156"/>
    </row>
    <row r="15" spans="1:12" s="158" customFormat="1" ht="14.25" customHeight="1" x14ac:dyDescent="0.2">
      <c r="D15" s="157"/>
    </row>
    <row r="16" spans="1:12" ht="22.5" customHeight="1" x14ac:dyDescent="0.2">
      <c r="B16" s="159" t="s">
        <v>225</v>
      </c>
      <c r="C16" s="159" t="s">
        <v>424</v>
      </c>
      <c r="D16" s="159" t="s">
        <v>92</v>
      </c>
      <c r="E16" s="159" t="s">
        <v>313</v>
      </c>
      <c r="F16" s="160" t="s">
        <v>380</v>
      </c>
      <c r="G16" s="160" t="s">
        <v>381</v>
      </c>
    </row>
    <row r="17" spans="2:7" s="161" customFormat="1" ht="15.75" customHeight="1" x14ac:dyDescent="0.2">
      <c r="B17" s="162">
        <v>1</v>
      </c>
      <c r="C17" s="201" t="s">
        <v>429</v>
      </c>
      <c r="D17" s="162" t="s">
        <v>295</v>
      </c>
      <c r="E17" s="162">
        <v>2</v>
      </c>
      <c r="F17" s="166">
        <v>13882</v>
      </c>
      <c r="G17" s="202">
        <f t="shared" ref="G17:G43" si="0">ROUND(E17*F17,2)</f>
        <v>27764</v>
      </c>
    </row>
    <row r="18" spans="2:7" s="161" customFormat="1" ht="15.75" customHeight="1" x14ac:dyDescent="0.2">
      <c r="B18" s="164">
        <v>2</v>
      </c>
      <c r="C18" s="203" t="s">
        <v>462</v>
      </c>
      <c r="D18" s="164" t="s">
        <v>295</v>
      </c>
      <c r="E18" s="171">
        <v>1</v>
      </c>
      <c r="F18" s="166">
        <v>6322</v>
      </c>
      <c r="G18" s="204">
        <f t="shared" si="0"/>
        <v>6322</v>
      </c>
    </row>
    <row r="19" spans="2:7" s="161" customFormat="1" ht="15.75" customHeight="1" x14ac:dyDescent="0.2">
      <c r="B19" s="162">
        <v>3</v>
      </c>
      <c r="C19" s="201" t="s">
        <v>463</v>
      </c>
      <c r="D19" s="162" t="s">
        <v>195</v>
      </c>
      <c r="E19" s="162">
        <f>D14*100</f>
        <v>100</v>
      </c>
      <c r="F19" s="167">
        <v>70</v>
      </c>
      <c r="G19" s="202">
        <f t="shared" si="0"/>
        <v>7000</v>
      </c>
    </row>
    <row r="20" spans="2:7" s="161" customFormat="1" ht="15.75" customHeight="1" x14ac:dyDescent="0.2">
      <c r="B20" s="162">
        <v>4</v>
      </c>
      <c r="C20" s="201" t="s">
        <v>433</v>
      </c>
      <c r="D20" s="162" t="s">
        <v>464</v>
      </c>
      <c r="E20" s="162">
        <f>D14*44</f>
        <v>44</v>
      </c>
      <c r="F20" s="167">
        <v>70</v>
      </c>
      <c r="G20" s="202">
        <f t="shared" si="0"/>
        <v>3080</v>
      </c>
    </row>
    <row r="21" spans="2:7" s="161" customFormat="1" ht="15.75" customHeight="1" x14ac:dyDescent="0.2">
      <c r="B21" s="164">
        <v>5</v>
      </c>
      <c r="C21" s="201" t="s">
        <v>435</v>
      </c>
      <c r="D21" s="162" t="s">
        <v>464</v>
      </c>
      <c r="E21" s="162">
        <f>D14*(22+20)</f>
        <v>42</v>
      </c>
      <c r="F21" s="167">
        <v>70</v>
      </c>
      <c r="G21" s="202">
        <f t="shared" si="0"/>
        <v>2940</v>
      </c>
    </row>
    <row r="22" spans="2:7" s="161" customFormat="1" ht="15.75" customHeight="1" x14ac:dyDescent="0.2">
      <c r="B22" s="162">
        <v>6</v>
      </c>
      <c r="C22" s="201" t="s">
        <v>465</v>
      </c>
      <c r="D22" s="162" t="s">
        <v>464</v>
      </c>
      <c r="E22" s="162">
        <f>D14*24</f>
        <v>24</v>
      </c>
      <c r="F22" s="167">
        <v>65</v>
      </c>
      <c r="G22" s="202">
        <f t="shared" si="0"/>
        <v>1560</v>
      </c>
    </row>
    <row r="23" spans="2:7" s="161" customFormat="1" ht="15.75" customHeight="1" x14ac:dyDescent="0.2">
      <c r="B23" s="162">
        <v>7</v>
      </c>
      <c r="C23" s="201" t="s">
        <v>202</v>
      </c>
      <c r="D23" s="162" t="s">
        <v>466</v>
      </c>
      <c r="E23" s="162">
        <f>D14*3</f>
        <v>3</v>
      </c>
      <c r="F23" s="167">
        <v>120</v>
      </c>
      <c r="G23" s="202">
        <f t="shared" si="0"/>
        <v>360</v>
      </c>
    </row>
    <row r="24" spans="2:7" s="161" customFormat="1" ht="15.75" customHeight="1" x14ac:dyDescent="0.2">
      <c r="B24" s="164">
        <v>8</v>
      </c>
      <c r="C24" s="201" t="s">
        <v>327</v>
      </c>
      <c r="D24" s="162" t="s">
        <v>167</v>
      </c>
      <c r="E24" s="162">
        <f>D14*3</f>
        <v>3</v>
      </c>
      <c r="F24" s="167">
        <v>175</v>
      </c>
      <c r="G24" s="202">
        <f t="shared" si="0"/>
        <v>525</v>
      </c>
    </row>
    <row r="25" spans="2:7" s="161" customFormat="1" ht="15.75" customHeight="1" x14ac:dyDescent="0.2">
      <c r="B25" s="162">
        <v>9</v>
      </c>
      <c r="C25" s="201" t="s">
        <v>439</v>
      </c>
      <c r="D25" s="162" t="s">
        <v>167</v>
      </c>
      <c r="E25" s="162">
        <f>D14*3</f>
        <v>3</v>
      </c>
      <c r="F25" s="167">
        <v>326</v>
      </c>
      <c r="G25" s="202">
        <f t="shared" si="0"/>
        <v>978</v>
      </c>
    </row>
    <row r="26" spans="2:7" s="161" customFormat="1" ht="24" customHeight="1" x14ac:dyDescent="0.2">
      <c r="B26" s="162">
        <v>10</v>
      </c>
      <c r="C26" s="173" t="str">
        <f>IF(OR(C14=[110]Master!B15,D14="&gt;1"),C1,IF(OR(C14=[110]Master!G15,D14="&gt;1"),C2,IF(OR(C14=[110]Master!B16,D14="&gt;1"),C3,IF(OR(C14=[110]Master!G16,D14="&gt;1"),C4,0))))</f>
        <v>Dist. transformer 63kva,11/.43kv with BIS Mark as per IS 1180 (Part1) 2014 level II</v>
      </c>
      <c r="D26" s="162" t="s">
        <v>167</v>
      </c>
      <c r="E26" s="162">
        <f>D14</f>
        <v>1</v>
      </c>
      <c r="F26" s="167">
        <v>61540</v>
      </c>
      <c r="G26" s="202">
        <f t="shared" si="0"/>
        <v>61540</v>
      </c>
    </row>
    <row r="27" spans="2:7" s="161" customFormat="1" ht="15.75" customHeight="1" x14ac:dyDescent="0.2">
      <c r="B27" s="164">
        <v>11</v>
      </c>
      <c r="C27" s="173" t="str">
        <f>IF(OR(C14=[110]Master!B15,D14="&gt;1"),C5,IF(OR(C14=[110]Master!G15,D14="&gt;1"),C6,IF(OR(C14=[110]Master!B16,D14="&gt;1"),C7,IF(OR(C14=[110]Master!G16,D14="&gt;1"),C8,0))))</f>
        <v>L.T.Dist.Boxes 25/63 KVA with KITKAT</v>
      </c>
      <c r="D27" s="162" t="s">
        <v>167</v>
      </c>
      <c r="E27" s="162">
        <f>D14</f>
        <v>1</v>
      </c>
      <c r="F27" s="167">
        <f>IF(OR(C14=[110]Master!B15,D14="&gt;1"),F5,IF(OR(C14=[110]Master!G15,D14="&gt;1"),F6,IF(OR(C14=[110]Master!B16,D14="&gt;1"),F7,IF(OR(C14=[110]Master!G16,D14="&gt;1"),F8,"0"))))</f>
        <v>14904</v>
      </c>
      <c r="G27" s="202">
        <f>ROUND(E27*F27,2)</f>
        <v>14904</v>
      </c>
    </row>
    <row r="28" spans="2:7" s="161" customFormat="1" ht="15.75" customHeight="1" x14ac:dyDescent="0.2">
      <c r="B28" s="162">
        <v>12</v>
      </c>
      <c r="C28" s="201" t="s">
        <v>467</v>
      </c>
      <c r="D28" s="162" t="s">
        <v>468</v>
      </c>
      <c r="E28" s="162">
        <f>D14*1</f>
        <v>1</v>
      </c>
      <c r="F28" s="167">
        <v>1531</v>
      </c>
      <c r="G28" s="202">
        <f t="shared" si="0"/>
        <v>1531</v>
      </c>
    </row>
    <row r="29" spans="2:7" s="161" customFormat="1" ht="15.75" customHeight="1" x14ac:dyDescent="0.2">
      <c r="B29" s="162">
        <v>13</v>
      </c>
      <c r="C29" s="201" t="s">
        <v>441</v>
      </c>
      <c r="D29" s="162" t="s">
        <v>295</v>
      </c>
      <c r="E29" s="162">
        <f>D14*2</f>
        <v>2</v>
      </c>
      <c r="F29" s="167">
        <v>807</v>
      </c>
      <c r="G29" s="202">
        <f t="shared" si="0"/>
        <v>1614</v>
      </c>
    </row>
    <row r="30" spans="2:7" s="161" customFormat="1" ht="15.75" customHeight="1" x14ac:dyDescent="0.2">
      <c r="B30" s="164">
        <v>14</v>
      </c>
      <c r="C30" s="201" t="s">
        <v>469</v>
      </c>
      <c r="D30" s="162" t="s">
        <v>464</v>
      </c>
      <c r="E30" s="162">
        <f>E29*10</f>
        <v>20</v>
      </c>
      <c r="F30" s="167">
        <v>72</v>
      </c>
      <c r="G30" s="202">
        <f t="shared" si="0"/>
        <v>1440</v>
      </c>
    </row>
    <row r="31" spans="2:7" s="161" customFormat="1" ht="15.75" customHeight="1" x14ac:dyDescent="0.2">
      <c r="B31" s="162">
        <v>15</v>
      </c>
      <c r="C31" s="201" t="s">
        <v>211</v>
      </c>
      <c r="D31" s="162" t="s">
        <v>167</v>
      </c>
      <c r="E31" s="162">
        <f>D14*3</f>
        <v>3</v>
      </c>
      <c r="F31" s="167">
        <v>462</v>
      </c>
      <c r="G31" s="202">
        <f t="shared" si="0"/>
        <v>1386</v>
      </c>
    </row>
    <row r="32" spans="2:7" s="161" customFormat="1" ht="15.75" customHeight="1" x14ac:dyDescent="0.2">
      <c r="B32" s="162">
        <v>16</v>
      </c>
      <c r="C32" s="201" t="s">
        <v>470</v>
      </c>
      <c r="D32" s="162" t="s">
        <v>468</v>
      </c>
      <c r="E32" s="162">
        <f>D14*1</f>
        <v>1</v>
      </c>
      <c r="F32" s="167">
        <v>2475</v>
      </c>
      <c r="G32" s="202">
        <f t="shared" si="0"/>
        <v>2475</v>
      </c>
    </row>
    <row r="33" spans="1:7" s="161" customFormat="1" ht="15.75" customHeight="1" x14ac:dyDescent="0.2">
      <c r="B33" s="164">
        <v>17</v>
      </c>
      <c r="C33" s="163" t="s">
        <v>471</v>
      </c>
      <c r="D33" s="164" t="s">
        <v>295</v>
      </c>
      <c r="E33" s="162">
        <f>E18*4</f>
        <v>4</v>
      </c>
      <c r="F33" s="166">
        <v>15</v>
      </c>
      <c r="G33" s="202">
        <f t="shared" si="0"/>
        <v>60</v>
      </c>
    </row>
    <row r="34" spans="1:7" s="161" customFormat="1" ht="15.75" customHeight="1" x14ac:dyDescent="0.2">
      <c r="B34" s="162">
        <v>18</v>
      </c>
      <c r="C34" s="206" t="s">
        <v>387</v>
      </c>
      <c r="D34" s="164" t="s">
        <v>167</v>
      </c>
      <c r="E34" s="207">
        <f>E18</f>
        <v>1</v>
      </c>
      <c r="F34" s="166">
        <v>41</v>
      </c>
      <c r="G34" s="202">
        <f t="shared" si="0"/>
        <v>41</v>
      </c>
    </row>
    <row r="35" spans="1:7" s="161" customFormat="1" ht="15.75" customHeight="1" x14ac:dyDescent="0.2">
      <c r="B35" s="162">
        <v>19</v>
      </c>
      <c r="C35" s="163" t="s">
        <v>472</v>
      </c>
      <c r="D35" s="164" t="s">
        <v>333</v>
      </c>
      <c r="E35" s="207">
        <f>E33+E34</f>
        <v>5</v>
      </c>
      <c r="F35" s="166">
        <v>50</v>
      </c>
      <c r="G35" s="202">
        <f t="shared" si="0"/>
        <v>250</v>
      </c>
    </row>
    <row r="36" spans="1:7" s="161" customFormat="1" ht="15.75" customHeight="1" x14ac:dyDescent="0.2">
      <c r="B36" s="164">
        <v>20</v>
      </c>
      <c r="C36" s="201" t="s">
        <v>473</v>
      </c>
      <c r="D36" s="162" t="s">
        <v>167</v>
      </c>
      <c r="E36" s="162">
        <f>D14*1</f>
        <v>1</v>
      </c>
      <c r="F36" s="167">
        <v>11642</v>
      </c>
      <c r="G36" s="202">
        <f t="shared" si="0"/>
        <v>11642</v>
      </c>
    </row>
    <row r="37" spans="1:7" s="161" customFormat="1" ht="15.75" customHeight="1" x14ac:dyDescent="0.2">
      <c r="B37" s="162">
        <v>21</v>
      </c>
      <c r="C37" s="201" t="s">
        <v>474</v>
      </c>
      <c r="D37" s="162" t="s">
        <v>167</v>
      </c>
      <c r="E37" s="162">
        <f>D14*2</f>
        <v>2</v>
      </c>
      <c r="F37" s="167">
        <v>87</v>
      </c>
      <c r="G37" s="202">
        <f t="shared" si="0"/>
        <v>174</v>
      </c>
    </row>
    <row r="38" spans="1:7" s="161" customFormat="1" ht="15.75" customHeight="1" x14ac:dyDescent="0.2">
      <c r="B38" s="162">
        <v>22</v>
      </c>
      <c r="C38" s="201" t="s">
        <v>445</v>
      </c>
      <c r="D38" s="162" t="s">
        <v>195</v>
      </c>
      <c r="E38" s="162">
        <f>D14*25</f>
        <v>25</v>
      </c>
      <c r="F38" s="167">
        <v>72</v>
      </c>
      <c r="G38" s="202">
        <f t="shared" si="0"/>
        <v>1800</v>
      </c>
    </row>
    <row r="39" spans="1:7" s="161" customFormat="1" ht="15.75" customHeight="1" x14ac:dyDescent="0.2">
      <c r="B39" s="164">
        <v>23</v>
      </c>
      <c r="C39" s="201" t="s">
        <v>442</v>
      </c>
      <c r="D39" s="162" t="s">
        <v>464</v>
      </c>
      <c r="E39" s="162">
        <f>D14*15</f>
        <v>15</v>
      </c>
      <c r="F39" s="167">
        <v>80</v>
      </c>
      <c r="G39" s="202">
        <f t="shared" si="0"/>
        <v>1200</v>
      </c>
    </row>
    <row r="40" spans="1:7" s="161" customFormat="1" ht="15.75" customHeight="1" x14ac:dyDescent="0.2">
      <c r="B40" s="162">
        <v>24</v>
      </c>
      <c r="C40" s="201" t="s">
        <v>444</v>
      </c>
      <c r="D40" s="162" t="s">
        <v>335</v>
      </c>
      <c r="E40" s="162">
        <f>D14*2</f>
        <v>2</v>
      </c>
      <c r="F40" s="167">
        <v>4328</v>
      </c>
      <c r="G40" s="202">
        <f t="shared" si="0"/>
        <v>8656</v>
      </c>
    </row>
    <row r="41" spans="1:7" ht="22.5" customHeight="1" x14ac:dyDescent="0.2">
      <c r="B41" s="162">
        <v>25</v>
      </c>
      <c r="C41" s="163" t="s">
        <v>475</v>
      </c>
      <c r="D41" s="164" t="s">
        <v>250</v>
      </c>
      <c r="E41" s="164">
        <f>D14*1</f>
        <v>1</v>
      </c>
      <c r="F41" s="166">
        <v>259</v>
      </c>
      <c r="G41" s="204">
        <f t="shared" si="0"/>
        <v>259</v>
      </c>
    </row>
    <row r="42" spans="1:7" ht="15.75" customHeight="1" x14ac:dyDescent="0.2">
      <c r="B42" s="164">
        <v>26</v>
      </c>
      <c r="C42" s="163" t="s">
        <v>219</v>
      </c>
      <c r="D42" s="164" t="s">
        <v>250</v>
      </c>
      <c r="E42" s="164">
        <f>D14*1</f>
        <v>1</v>
      </c>
      <c r="F42" s="166">
        <v>886</v>
      </c>
      <c r="G42" s="204">
        <f t="shared" si="0"/>
        <v>886</v>
      </c>
    </row>
    <row r="43" spans="1:7" ht="25.5" customHeight="1" x14ac:dyDescent="0.2">
      <c r="B43" s="162">
        <v>27</v>
      </c>
      <c r="C43" s="173" t="str">
        <f>IF(OR(C14=[110]Master!B15,D14="&gt;1"),I1,IF(OR(C14=[110]Master!G15,D14="&gt;1"),I2,IF(OR(C14=[110]Master!B16,D14="&gt;1"),I3,IF(OR(C14=[110]Master!G16,D14="&gt;1"),I4,"0"))))</f>
        <v>DTC Metring with Box, single core L.T. XLPE cable (35 sq.mm., 120 mtr length) and other allied material.</v>
      </c>
      <c r="D43" s="208" t="s">
        <v>167</v>
      </c>
      <c r="E43" s="164">
        <f>D14</f>
        <v>1</v>
      </c>
      <c r="F43" s="166">
        <f>IF(OR(C14=[110]Master!B15,D14="&gt;1"),G1,IF(OR(C14=[110]Master!G15,D14="&gt;1"),G2,IF(OR(C14=[110]Master!B16,D14="&gt;1"),G3,IF(OR(C14=[110]Master!G16,D14="&gt;1"),G4,"0"))))</f>
        <v>16679</v>
      </c>
      <c r="G43" s="204">
        <f t="shared" si="0"/>
        <v>16679</v>
      </c>
    </row>
    <row r="44" spans="1:7" ht="15.75" customHeight="1" x14ac:dyDescent="0.2">
      <c r="B44" s="164"/>
      <c r="C44" s="182" t="s">
        <v>179</v>
      </c>
      <c r="D44" s="183"/>
      <c r="E44" s="159"/>
      <c r="F44" s="166"/>
      <c r="G44" s="209">
        <f>SUM(G17:G43)</f>
        <v>177066</v>
      </c>
    </row>
    <row r="45" spans="1:7" ht="15.75" customHeight="1" x14ac:dyDescent="0.2">
      <c r="B45" s="185"/>
      <c r="C45" s="186"/>
      <c r="D45" s="187"/>
      <c r="E45" s="188"/>
      <c r="F45" s="189"/>
      <c r="G45" s="211"/>
    </row>
    <row r="46" spans="1:7" ht="15.75" customHeight="1" x14ac:dyDescent="0.2">
      <c r="B46" s="185"/>
      <c r="C46" s="188"/>
      <c r="D46" s="212"/>
      <c r="E46" s="185"/>
      <c r="F46" s="189"/>
      <c r="G46" s="213"/>
    </row>
    <row r="47" spans="1:7" ht="15.75" customHeight="1" x14ac:dyDescent="0.2"/>
    <row r="48" spans="1:7" ht="15.75" customHeight="1" x14ac:dyDescent="0.2">
      <c r="A48" s="190" t="s">
        <v>415</v>
      </c>
      <c r="C48" s="147" t="s">
        <v>416</v>
      </c>
      <c r="D48" s="421" t="s">
        <v>417</v>
      </c>
      <c r="E48" s="421"/>
      <c r="F48" s="421"/>
      <c r="G48" s="421"/>
    </row>
    <row r="49" spans="1:7" ht="15.75" customHeight="1" x14ac:dyDescent="0.2">
      <c r="A49" s="192" t="s">
        <v>418</v>
      </c>
      <c r="C49" s="147" t="s">
        <v>418</v>
      </c>
      <c r="D49" s="416" t="s">
        <v>419</v>
      </c>
      <c r="E49" s="416"/>
      <c r="F49" s="416"/>
      <c r="G49" s="416"/>
    </row>
    <row r="50" spans="1:7" ht="15.75" customHeight="1" x14ac:dyDescent="0.2">
      <c r="A50" s="192" t="s">
        <v>420</v>
      </c>
      <c r="C50" s="147" t="s">
        <v>420</v>
      </c>
      <c r="D50" s="416">
        <f>D11</f>
        <v>0</v>
      </c>
      <c r="E50" s="416"/>
      <c r="F50" s="416"/>
      <c r="G50" s="416"/>
    </row>
  </sheetData>
  <sheetProtection formatCells="0" formatColumns="0" formatRows="0" insertColumns="0" insertRows="0" insertHyperlinks="0" deleteColumns="0" deleteRows="0" selectLockedCells="1" sort="0" autoFilter="0" pivotTables="0" selectUnlockedCells="1"/>
  <mergeCells count="5">
    <mergeCell ref="A10:G10"/>
    <mergeCell ref="A11:G11"/>
    <mergeCell ref="D48:G48"/>
    <mergeCell ref="D49:G49"/>
    <mergeCell ref="D50:G50"/>
  </mergeCells>
  <conditionalFormatting sqref="D14 C26:C27">
    <cfRule type="cellIs" dxfId="1" priority="1" operator="equal">
      <formula>0</formula>
    </cfRule>
  </conditionalFormatting>
  <pageMargins left="0.68" right="0.18" top="0.18" bottom="0.33" header="0.16" footer="0.24"/>
  <pageSetup paperSize="9" scale="83" orientation="portrait"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64CE0-CE02-4CF9-B038-0C15561455D0}">
  <dimension ref="A1:L31"/>
  <sheetViews>
    <sheetView view="pageBreakPreview" topLeftCell="A5" zoomScale="70" zoomScaleSheetLayoutView="70" workbookViewId="0">
      <selection activeCell="N16" sqref="N16"/>
    </sheetView>
  </sheetViews>
  <sheetFormatPr defaultColWidth="8.83203125" defaultRowHeight="12.75" x14ac:dyDescent="0.2"/>
  <cols>
    <col min="1" max="1" width="4.6640625" style="123" customWidth="1"/>
    <col min="2" max="2" width="14.6640625" style="123" customWidth="1"/>
    <col min="3" max="3" width="19" style="123" customWidth="1"/>
    <col min="4" max="4" width="32.1640625" style="123" customWidth="1"/>
    <col min="5" max="5" width="7.1640625" style="123" customWidth="1"/>
    <col min="6" max="6" width="6.6640625" style="123" customWidth="1"/>
    <col min="7" max="7" width="7.33203125" style="123" customWidth="1"/>
    <col min="8" max="8" width="8.33203125" style="123" customWidth="1"/>
    <col min="9" max="9" width="22" style="145" customWidth="1"/>
    <col min="10" max="10" width="11.33203125" style="123" bestFit="1" customWidth="1"/>
    <col min="11" max="16384" width="8.83203125" style="123"/>
  </cols>
  <sheetData>
    <row r="1" spans="1:10" ht="24" customHeight="1" x14ac:dyDescent="0.2">
      <c r="A1" s="409" t="s">
        <v>404</v>
      </c>
      <c r="B1" s="409"/>
      <c r="C1" s="409"/>
      <c r="D1" s="409"/>
      <c r="E1" s="409"/>
      <c r="F1" s="409"/>
      <c r="G1" s="409"/>
      <c r="H1" s="409"/>
      <c r="I1" s="409"/>
    </row>
    <row r="2" spans="1:10" ht="7.5" customHeight="1" x14ac:dyDescent="0.2">
      <c r="A2" s="124"/>
      <c r="B2" s="125"/>
      <c r="C2" s="125"/>
      <c r="D2" s="125"/>
      <c r="E2" s="125"/>
      <c r="F2" s="125"/>
      <c r="G2" s="125"/>
      <c r="H2" s="125"/>
      <c r="I2" s="125"/>
    </row>
    <row r="3" spans="1:10" ht="20.25" x14ac:dyDescent="0.2">
      <c r="B3" s="422" t="s">
        <v>405</v>
      </c>
      <c r="C3" s="422"/>
      <c r="D3" s="422"/>
      <c r="E3" s="422"/>
      <c r="F3" s="422"/>
      <c r="G3" s="422"/>
      <c r="H3" s="422"/>
      <c r="I3" s="422"/>
    </row>
    <row r="4" spans="1:10" x14ac:dyDescent="0.2">
      <c r="A4" s="126"/>
      <c r="B4" s="126"/>
      <c r="C4" s="126"/>
      <c r="D4" s="126"/>
      <c r="E4" s="126"/>
      <c r="F4" s="126"/>
      <c r="G4" s="126"/>
      <c r="H4" s="126"/>
      <c r="I4" s="127"/>
    </row>
    <row r="5" spans="1:10" ht="18" x14ac:dyDescent="0.2">
      <c r="A5" s="410" t="s">
        <v>406</v>
      </c>
      <c r="B5" s="410"/>
      <c r="C5" s="410"/>
      <c r="D5" s="410"/>
      <c r="E5" s="410"/>
      <c r="F5" s="410"/>
      <c r="G5" s="410"/>
      <c r="H5" s="410"/>
      <c r="I5" s="410"/>
    </row>
    <row r="6" spans="1:10" ht="9" customHeight="1" x14ac:dyDescent="0.2">
      <c r="A6" s="126"/>
      <c r="B6" s="126"/>
      <c r="C6" s="126"/>
      <c r="D6" s="128"/>
      <c r="E6" s="128"/>
      <c r="F6" s="128"/>
      <c r="G6" s="128"/>
      <c r="H6" s="128"/>
      <c r="I6" s="128"/>
    </row>
    <row r="8" spans="1:10" ht="24" customHeight="1" x14ac:dyDescent="0.2">
      <c r="B8" s="129" t="s">
        <v>3</v>
      </c>
      <c r="C8" s="411" t="s">
        <v>156</v>
      </c>
      <c r="D8" s="411"/>
      <c r="E8" s="411"/>
      <c r="F8" s="411"/>
      <c r="G8" s="129" t="s">
        <v>92</v>
      </c>
      <c r="H8" s="129" t="s">
        <v>91</v>
      </c>
      <c r="I8" s="129" t="s">
        <v>103</v>
      </c>
    </row>
    <row r="9" spans="1:10" ht="24" customHeight="1" x14ac:dyDescent="0.2">
      <c r="B9" s="130">
        <v>1</v>
      </c>
      <c r="C9" s="412" t="str">
        <f>'[110]Estimate Report'!D11</f>
        <v>Erection of 11 KV Line on RSJ Pole 9 Mtr.</v>
      </c>
      <c r="D9" s="412"/>
      <c r="E9" s="412"/>
      <c r="F9" s="412"/>
      <c r="G9" s="129" t="str">
        <f>'[110]Estimate Report'!I11</f>
        <v>KM</v>
      </c>
      <c r="H9" s="132">
        <f>'Shakara cost 11 KV Line'!D7</f>
        <v>0.04</v>
      </c>
      <c r="I9" s="133">
        <f>'Shakara cost 11 KV Line'!G39</f>
        <v>35853</v>
      </c>
    </row>
    <row r="10" spans="1:10" ht="24" customHeight="1" x14ac:dyDescent="0.2">
      <c r="B10" s="130">
        <v>2</v>
      </c>
      <c r="C10" s="134" t="s">
        <v>294</v>
      </c>
      <c r="D10" s="131"/>
      <c r="E10" s="131"/>
      <c r="F10" s="131"/>
      <c r="G10" s="129" t="str">
        <f>'[110]Estimate Report'!I12</f>
        <v>No</v>
      </c>
      <c r="H10" s="132">
        <f>'[110]Estimate Report'!H12</f>
        <v>1</v>
      </c>
      <c r="I10" s="133">
        <f>'Estimate DTC 25,63,100,200 KVA'!G45</f>
        <v>225451</v>
      </c>
    </row>
    <row r="11" spans="1:10" ht="24" customHeight="1" x14ac:dyDescent="0.2">
      <c r="B11" s="130">
        <v>3</v>
      </c>
      <c r="D11" s="135"/>
      <c r="E11" s="135"/>
      <c r="F11" s="136"/>
      <c r="G11" s="129" t="str">
        <f>'[110]Estimate Report'!I13</f>
        <v/>
      </c>
      <c r="H11" s="132">
        <f>'[110]Estimate Report'!H13</f>
        <v>0</v>
      </c>
      <c r="I11" s="133">
        <f>'[110]Estimate 1x25, 3x25 S.P. DTC'!G41</f>
        <v>0</v>
      </c>
    </row>
    <row r="12" spans="1:10" ht="24" customHeight="1" x14ac:dyDescent="0.2">
      <c r="B12" s="130">
        <v>4</v>
      </c>
      <c r="C12" s="412" t="str">
        <f>'[110]Estimate Report'!D14</f>
        <v xml:space="preserve"> </v>
      </c>
      <c r="D12" s="412"/>
      <c r="E12" s="412"/>
      <c r="F12" s="412"/>
      <c r="G12" s="129" t="str">
        <f>'[110]Estimate Report'!I14</f>
        <v/>
      </c>
      <c r="H12" s="132">
        <f>'[110]Estimate Report'!H14</f>
        <v>0</v>
      </c>
      <c r="I12" s="133">
        <f>'[110]Estimate for LT Line'!G38</f>
        <v>0</v>
      </c>
    </row>
    <row r="13" spans="1:10" ht="24" customHeight="1" x14ac:dyDescent="0.2">
      <c r="B13" s="130">
        <v>5</v>
      </c>
      <c r="C13" s="134" t="str">
        <f>'[110]Estimate Report'!D15</f>
        <v xml:space="preserve"> </v>
      </c>
      <c r="D13" s="135"/>
      <c r="E13" s="135"/>
      <c r="F13" s="136"/>
      <c r="G13" s="129" t="str">
        <f>'[110]Estimate Report'!I15</f>
        <v/>
      </c>
      <c r="H13" s="132">
        <f>'[110]Estimate Report'!H15</f>
        <v>0</v>
      </c>
      <c r="I13" s="137"/>
    </row>
    <row r="14" spans="1:10" ht="24" customHeight="1" x14ac:dyDescent="0.2">
      <c r="B14" s="130">
        <v>6</v>
      </c>
      <c r="C14" s="412" t="str">
        <f>'[110]Estimate Report'!D16</f>
        <v xml:space="preserve"> </v>
      </c>
      <c r="D14" s="412"/>
      <c r="E14" s="412"/>
      <c r="F14" s="412"/>
      <c r="G14" s="129" t="str">
        <f>'[110]Estimate Report'!I16</f>
        <v/>
      </c>
      <c r="H14" s="132">
        <f>'[110]Estimate Report'!H16</f>
        <v>0</v>
      </c>
      <c r="I14" s="137"/>
    </row>
    <row r="15" spans="1:10" ht="24" customHeight="1" x14ac:dyDescent="0.2">
      <c r="B15" s="138" t="s">
        <v>102</v>
      </c>
      <c r="C15" s="413" t="s">
        <v>296</v>
      </c>
      <c r="D15" s="414"/>
      <c r="E15" s="414"/>
      <c r="F15" s="415"/>
      <c r="G15" s="399"/>
      <c r="H15" s="400"/>
      <c r="I15" s="139">
        <f>SUM(I9:I14)</f>
        <v>261304</v>
      </c>
    </row>
    <row r="16" spans="1:10" ht="25.5" customHeight="1" x14ac:dyDescent="0.25">
      <c r="B16" s="140" t="s">
        <v>104</v>
      </c>
      <c r="C16" s="406" t="s">
        <v>407</v>
      </c>
      <c r="D16" s="406"/>
      <c r="E16" s="406"/>
      <c r="F16" s="406"/>
      <c r="G16" s="408">
        <v>0.15</v>
      </c>
      <c r="H16" s="408"/>
      <c r="I16" s="141">
        <f>G16*I15</f>
        <v>39195.599999999999</v>
      </c>
      <c r="J16" s="142"/>
    </row>
    <row r="17" spans="1:12" ht="33.75" customHeight="1" x14ac:dyDescent="0.25">
      <c r="B17" s="143" t="s">
        <v>107</v>
      </c>
      <c r="C17" s="404" t="s">
        <v>408</v>
      </c>
      <c r="D17" s="397"/>
      <c r="E17" s="397"/>
      <c r="F17" s="397"/>
      <c r="G17" s="398"/>
      <c r="H17" s="398"/>
      <c r="I17" s="141">
        <f>I15+I16</f>
        <v>300499.59999999998</v>
      </c>
      <c r="J17" s="144"/>
    </row>
    <row r="18" spans="1:12" ht="21.75" customHeight="1" x14ac:dyDescent="0.25">
      <c r="B18" s="143" t="s">
        <v>298</v>
      </c>
      <c r="C18" s="406" t="s">
        <v>307</v>
      </c>
      <c r="D18" s="397"/>
      <c r="E18" s="397"/>
      <c r="F18" s="397"/>
      <c r="G18" s="398"/>
      <c r="H18" s="398"/>
      <c r="I18" s="141">
        <f>'[110]dismental sheet'!G27</f>
        <v>0</v>
      </c>
      <c r="J18" s="144"/>
    </row>
    <row r="19" spans="1:12" ht="21.75" customHeight="1" x14ac:dyDescent="0.25">
      <c r="B19" s="143" t="s">
        <v>299</v>
      </c>
      <c r="C19" s="406" t="s">
        <v>409</v>
      </c>
      <c r="D19" s="397"/>
      <c r="E19" s="397"/>
      <c r="F19" s="397"/>
      <c r="G19" s="398"/>
      <c r="H19" s="398"/>
      <c r="I19" s="141">
        <v>0</v>
      </c>
      <c r="J19" s="144"/>
    </row>
    <row r="20" spans="1:12" ht="35.25" customHeight="1" x14ac:dyDescent="0.25">
      <c r="B20" s="143" t="s">
        <v>110</v>
      </c>
      <c r="C20" s="407" t="s">
        <v>410</v>
      </c>
      <c r="D20" s="397"/>
      <c r="E20" s="397"/>
      <c r="F20" s="397"/>
      <c r="G20" s="398"/>
      <c r="H20" s="398"/>
      <c r="I20" s="141">
        <f>I17+I18+I19</f>
        <v>300499.59999999998</v>
      </c>
      <c r="J20" s="144"/>
    </row>
    <row r="21" spans="1:12" ht="21.75" customHeight="1" x14ac:dyDescent="0.25">
      <c r="B21" s="140" t="s">
        <v>113</v>
      </c>
      <c r="C21" s="404" t="s">
        <v>309</v>
      </c>
      <c r="D21" s="397"/>
      <c r="E21" s="397"/>
      <c r="F21" s="397"/>
      <c r="G21" s="405">
        <v>0.18</v>
      </c>
      <c r="H21" s="405"/>
      <c r="I21" s="141">
        <f>G21*I20</f>
        <v>54089.927999999993</v>
      </c>
      <c r="J21" s="142"/>
    </row>
    <row r="22" spans="1:12" ht="21.75" customHeight="1" x14ac:dyDescent="0.25">
      <c r="B22" s="140" t="s">
        <v>115</v>
      </c>
      <c r="C22" s="396" t="s">
        <v>411</v>
      </c>
      <c r="D22" s="397"/>
      <c r="E22" s="397"/>
      <c r="F22" s="397"/>
      <c r="G22" s="398"/>
      <c r="H22" s="398"/>
      <c r="I22" s="141">
        <f>I20+I21</f>
        <v>354589.52799999999</v>
      </c>
      <c r="J22" s="142"/>
    </row>
    <row r="23" spans="1:12" ht="32.25" customHeight="1" x14ac:dyDescent="0.25">
      <c r="B23" s="140" t="s">
        <v>301</v>
      </c>
      <c r="C23" s="404" t="s">
        <v>412</v>
      </c>
      <c r="D23" s="397"/>
      <c r="E23" s="397"/>
      <c r="F23" s="397"/>
      <c r="G23" s="405">
        <v>1.2999999999999999E-2</v>
      </c>
      <c r="H23" s="405"/>
      <c r="I23" s="141">
        <f>G23*I22</f>
        <v>4609.6638640000001</v>
      </c>
    </row>
    <row r="24" spans="1:12" ht="24.75" customHeight="1" x14ac:dyDescent="0.25">
      <c r="B24" s="140" t="s">
        <v>302</v>
      </c>
      <c r="C24" s="404" t="s">
        <v>303</v>
      </c>
      <c r="D24" s="397"/>
      <c r="E24" s="397"/>
      <c r="F24" s="397"/>
      <c r="G24" s="405">
        <v>0.18</v>
      </c>
      <c r="H24" s="405"/>
      <c r="I24" s="141">
        <f>G24*I23</f>
        <v>829.73949551999999</v>
      </c>
    </row>
    <row r="25" spans="1:12" ht="30" customHeight="1" x14ac:dyDescent="0.25">
      <c r="B25" s="140" t="s">
        <v>118</v>
      </c>
      <c r="C25" s="396" t="s">
        <v>312</v>
      </c>
      <c r="D25" s="397"/>
      <c r="E25" s="397"/>
      <c r="F25" s="397"/>
      <c r="G25" s="398"/>
      <c r="H25" s="398"/>
      <c r="I25" s="141">
        <f>I23+I24</f>
        <v>5439.4033595199999</v>
      </c>
    </row>
    <row r="26" spans="1:12" ht="26.25" customHeight="1" x14ac:dyDescent="0.25">
      <c r="B26" s="140" t="s">
        <v>121</v>
      </c>
      <c r="C26" s="396" t="s">
        <v>413</v>
      </c>
      <c r="D26" s="397"/>
      <c r="E26" s="397"/>
      <c r="F26" s="397"/>
      <c r="G26" s="399"/>
      <c r="H26" s="400"/>
      <c r="I26" s="141">
        <f>I22+I25</f>
        <v>360028.93135952001</v>
      </c>
    </row>
    <row r="27" spans="1:12" ht="26.25" customHeight="1" x14ac:dyDescent="0.25">
      <c r="B27" s="140"/>
      <c r="C27" s="401" t="s">
        <v>414</v>
      </c>
      <c r="D27" s="402"/>
      <c r="E27" s="402"/>
      <c r="F27" s="403"/>
      <c r="G27" s="399"/>
      <c r="H27" s="400"/>
      <c r="I27" s="141">
        <f>'[110]salvage vale'!G28</f>
        <v>0</v>
      </c>
    </row>
    <row r="28" spans="1:12" ht="66.75" customHeight="1" x14ac:dyDescent="0.2"/>
    <row r="29" spans="1:12" ht="15" x14ac:dyDescent="0.2">
      <c r="A29" s="146" t="s">
        <v>415</v>
      </c>
      <c r="B29" s="126"/>
      <c r="C29" s="146"/>
      <c r="D29" s="147" t="s">
        <v>416</v>
      </c>
      <c r="E29" s="393" t="s">
        <v>417</v>
      </c>
      <c r="F29" s="393"/>
      <c r="G29" s="393"/>
      <c r="H29" s="393"/>
      <c r="I29" s="393"/>
    </row>
    <row r="30" spans="1:12" ht="15" x14ac:dyDescent="0.2">
      <c r="A30" s="146" t="s">
        <v>418</v>
      </c>
      <c r="B30" s="148"/>
      <c r="C30" s="146"/>
      <c r="D30" s="147" t="s">
        <v>418</v>
      </c>
      <c r="E30" s="393" t="s">
        <v>419</v>
      </c>
      <c r="F30" s="393"/>
      <c r="G30" s="393"/>
      <c r="H30" s="393"/>
      <c r="I30" s="393"/>
    </row>
    <row r="31" spans="1:12" ht="15" x14ac:dyDescent="0.2">
      <c r="A31" s="146" t="s">
        <v>420</v>
      </c>
      <c r="B31" s="126"/>
      <c r="C31" s="146"/>
      <c r="D31" s="147" t="s">
        <v>420</v>
      </c>
      <c r="E31" s="393" t="s">
        <v>421</v>
      </c>
      <c r="F31" s="393"/>
      <c r="G31" s="393"/>
      <c r="H31" s="393"/>
      <c r="I31" s="393"/>
      <c r="K31" s="394"/>
      <c r="L31" s="395"/>
    </row>
  </sheetData>
  <sheetProtection formatCells="0" formatColumns="0" formatRows="0" insertColumns="0" insertRows="0" insertHyperlinks="0" deleteColumns="0" deleteRows="0" selectLockedCells="1" sort="0" autoFilter="0" pivotTables="0" selectUnlockedCells="1"/>
  <mergeCells count="37">
    <mergeCell ref="C16:F16"/>
    <mergeCell ref="G16:H16"/>
    <mergeCell ref="A1:I1"/>
    <mergeCell ref="B3:I3"/>
    <mergeCell ref="A5:I5"/>
    <mergeCell ref="C8:F8"/>
    <mergeCell ref="C9:F9"/>
    <mergeCell ref="C12:F12"/>
    <mergeCell ref="C14:F14"/>
    <mergeCell ref="C15:F15"/>
    <mergeCell ref="G15:H15"/>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C25:F25"/>
    <mergeCell ref="G25:H25"/>
    <mergeCell ref="E31:I31"/>
    <mergeCell ref="K31:L31"/>
    <mergeCell ref="C26:F26"/>
    <mergeCell ref="G26:H26"/>
    <mergeCell ref="C27:F27"/>
    <mergeCell ref="G27:H27"/>
    <mergeCell ref="E29:I29"/>
    <mergeCell ref="E30:I30"/>
  </mergeCells>
  <pageMargins left="0.5" right="0.2" top="0.75" bottom="0.75" header="0.3" footer="0.3"/>
  <pageSetup paperSize="9" scale="74" orientation="portrait"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4C63-DAB0-4C2B-ADB4-A4236621002D}">
  <dimension ref="A1:L47"/>
  <sheetViews>
    <sheetView view="pageBreakPreview" topLeftCell="A24" zoomScaleSheetLayoutView="100" workbookViewId="0">
      <selection activeCell="N16" sqref="N16"/>
    </sheetView>
  </sheetViews>
  <sheetFormatPr defaultColWidth="8.83203125" defaultRowHeight="12.75" x14ac:dyDescent="0.2"/>
  <cols>
    <col min="1" max="1" width="6.6640625" style="123" customWidth="1"/>
    <col min="2" max="2" width="8.1640625" style="123" customWidth="1"/>
    <col min="3" max="3" width="42.6640625" style="151" customWidth="1"/>
    <col min="4" max="4" width="7.1640625" style="123" customWidth="1"/>
    <col min="5" max="5" width="10.6640625" style="123" customWidth="1"/>
    <col min="6" max="6" width="10.33203125" style="123" customWidth="1"/>
    <col min="7" max="7" width="14.33203125" style="145" customWidth="1"/>
    <col min="8" max="8" width="8.83203125" style="123"/>
    <col min="9" max="9" width="20.83203125" style="123" bestFit="1" customWidth="1"/>
    <col min="10" max="16384" width="8.83203125" style="123"/>
  </cols>
  <sheetData>
    <row r="1" spans="1:12" ht="14.25" x14ac:dyDescent="0.2">
      <c r="A1" s="417" t="s">
        <v>404</v>
      </c>
      <c r="B1" s="417"/>
      <c r="C1" s="417"/>
      <c r="D1" s="417"/>
      <c r="E1" s="417"/>
      <c r="F1" s="417"/>
      <c r="G1" s="417"/>
      <c r="H1" s="149"/>
      <c r="I1" s="149"/>
      <c r="J1" s="149"/>
      <c r="K1" s="149"/>
      <c r="L1" s="149"/>
    </row>
    <row r="2" spans="1:12" ht="14.25" x14ac:dyDescent="0.2">
      <c r="A2" s="417" t="s">
        <v>405</v>
      </c>
      <c r="B2" s="417"/>
      <c r="C2" s="417"/>
      <c r="D2" s="417"/>
      <c r="E2" s="417"/>
      <c r="F2" s="417"/>
      <c r="G2" s="417"/>
      <c r="H2" s="149"/>
      <c r="I2" s="149"/>
      <c r="J2" s="149"/>
      <c r="K2" s="149"/>
      <c r="L2" s="150"/>
    </row>
    <row r="3" spans="1:12" ht="3.75" customHeight="1" x14ac:dyDescent="0.2"/>
    <row r="4" spans="1:12" ht="18.75" thickBot="1" x14ac:dyDescent="0.25">
      <c r="C4" s="152" t="s">
        <v>422</v>
      </c>
    </row>
    <row r="5" spans="1:12" ht="43.35" customHeight="1" thickBot="1" x14ac:dyDescent="0.25">
      <c r="A5" s="153" t="s">
        <v>423</v>
      </c>
      <c r="C5" s="418" t="str">
        <f>[110]Master!C6</f>
        <v>An Estimate For Power Supply 01 No        Kw (       KVA) 3 ph LT  Strret Light Connection In r/o NHAI PIU Chandrapur Adni Sy.No Nh44   AT. Adni Tq.Kelapur Dist. Yavatmal under  Umari dc P'kawada  Sdn  1.3% DDF Scheme.</v>
      </c>
      <c r="D5" s="419"/>
      <c r="E5" s="419"/>
      <c r="F5" s="419"/>
      <c r="G5" s="420"/>
    </row>
    <row r="6" spans="1:12" ht="5.25" customHeight="1" x14ac:dyDescent="0.2">
      <c r="H6" s="154"/>
    </row>
    <row r="7" spans="1:12" s="158" customFormat="1" ht="18.75" customHeight="1" x14ac:dyDescent="0.2">
      <c r="A7" s="154" t="str">
        <f>IF(D7&gt;=0.01,"Estimate For","")</f>
        <v>Estimate For</v>
      </c>
      <c r="B7" s="154"/>
      <c r="C7" s="154" t="str">
        <f>IF(OR([110]Master!E8&gt;=0.01,[110]Master!E8="&gt;0.01"),[110]Master!B8,IF(OR([110]Master!E9&gt;=0.01,[110]Master!E9="&gt;0.01"),[110]Master!B9,IF(OR([110]Master!E10&gt;=0.01,[110]Master!E10="&gt;0.01"),[110]Master!B10,IF(OR([110]Master!E11&gt;=0.01,[110]Master!E11="&gt;0.01"),[110]Master!B11," "))))</f>
        <v>Erection of 11 KV Line on RSJ Pole 9 Mtr.</v>
      </c>
      <c r="D7" s="155">
        <f>[110]Master!E8+[110]Master!E9+[110]Master!E10+[110]Master!E11</f>
        <v>0.04</v>
      </c>
      <c r="E7" s="156" t="str">
        <f>IF(D7&gt;=0.01,"Km","")</f>
        <v>Km</v>
      </c>
      <c r="F7" s="156"/>
      <c r="G7" s="157"/>
    </row>
    <row r="8" spans="1:12" s="158" customFormat="1" ht="4.5" customHeight="1" x14ac:dyDescent="0.2">
      <c r="D8" s="157"/>
      <c r="G8" s="157"/>
    </row>
    <row r="9" spans="1:12" ht="21.75" customHeight="1" x14ac:dyDescent="0.2">
      <c r="B9" s="159" t="s">
        <v>225</v>
      </c>
      <c r="C9" s="159" t="s">
        <v>424</v>
      </c>
      <c r="D9" s="159" t="s">
        <v>92</v>
      </c>
      <c r="E9" s="159" t="s">
        <v>313</v>
      </c>
      <c r="F9" s="160" t="s">
        <v>380</v>
      </c>
      <c r="G9" s="160" t="s">
        <v>381</v>
      </c>
    </row>
    <row r="10" spans="1:12" s="161" customFormat="1" ht="14.1" customHeight="1" x14ac:dyDescent="0.2">
      <c r="B10" s="162">
        <v>1</v>
      </c>
      <c r="C10" s="163" t="s">
        <v>316</v>
      </c>
      <c r="D10" s="164" t="s">
        <v>167</v>
      </c>
      <c r="E10" s="162">
        <f>MIN(ROUND(D7*IF(OR(C7=[110]Master!B8,D7="&gt;0.01"),"14","0"),0),[110]Master!H8)</f>
        <v>0</v>
      </c>
      <c r="F10" s="165">
        <v>2178</v>
      </c>
      <c r="G10" s="166">
        <f>ROUND(E10*F10,2)</f>
        <v>0</v>
      </c>
      <c r="I10" s="161" t="s">
        <v>425</v>
      </c>
      <c r="J10" s="161">
        <v>600</v>
      </c>
      <c r="K10" s="161">
        <f>J10/60</f>
        <v>10</v>
      </c>
    </row>
    <row r="11" spans="1:12" s="161" customFormat="1" ht="12.75" customHeight="1" x14ac:dyDescent="0.2">
      <c r="B11" s="162">
        <v>2</v>
      </c>
      <c r="C11" s="163" t="s">
        <v>317</v>
      </c>
      <c r="D11" s="164" t="s">
        <v>167</v>
      </c>
      <c r="E11" s="162">
        <f>MIN(ROUND(D7*IF(OR(C7=[110]Master!B9,D7="&gt;0.01"),"14","0"),0),[110]Master!H9)</f>
        <v>0</v>
      </c>
      <c r="F11" s="165">
        <v>2983</v>
      </c>
      <c r="G11" s="167">
        <f>ROUND(E11*F11,2)</f>
        <v>0</v>
      </c>
      <c r="I11" s="161" t="s">
        <v>426</v>
      </c>
      <c r="J11" s="161">
        <v>2</v>
      </c>
    </row>
    <row r="12" spans="1:12" s="161" customFormat="1" ht="14.1" customHeight="1" x14ac:dyDescent="0.2">
      <c r="B12" s="162">
        <v>3</v>
      </c>
      <c r="C12" s="168" t="s">
        <v>427</v>
      </c>
      <c r="D12" s="162" t="s">
        <v>167</v>
      </c>
      <c r="E12" s="162">
        <v>1</v>
      </c>
      <c r="F12" s="167">
        <v>12493</v>
      </c>
      <c r="G12" s="167">
        <f>ROUND(E12*F12,2)</f>
        <v>12493</v>
      </c>
      <c r="I12" s="161" t="s">
        <v>428</v>
      </c>
      <c r="J12" s="161">
        <v>2</v>
      </c>
    </row>
    <row r="13" spans="1:12" s="161" customFormat="1" ht="14.1" customHeight="1" x14ac:dyDescent="0.2">
      <c r="B13" s="162">
        <v>4</v>
      </c>
      <c r="C13" s="163" t="s">
        <v>429</v>
      </c>
      <c r="D13" s="164" t="s">
        <v>167</v>
      </c>
      <c r="E13" s="162">
        <f>ROUND(IF(OR(C7=[110]Master!B11,D7="&gt;0.01"),((D7*16)+[110]Master!K12),IF(OR(C7=[110]Master!B8,D7="&gt;0.01"),([110]Master!K9),IF(OR(C7=[110]Master!B9,D7="&gt;0.01"),([110]Master!K9),IF(OR(C7=[110]Master!B10,D7="&gt;0.01"),([110]Master!K9),"0")))),0)</f>
        <v>0</v>
      </c>
      <c r="F13" s="166">
        <v>13882</v>
      </c>
      <c r="G13" s="167">
        <f>ROUND(E13*F13,2)</f>
        <v>0</v>
      </c>
      <c r="I13" s="161" t="s">
        <v>430</v>
      </c>
    </row>
    <row r="14" spans="1:12" s="161" customFormat="1" ht="14.1" customHeight="1" x14ac:dyDescent="0.2">
      <c r="B14" s="162">
        <v>5</v>
      </c>
      <c r="C14" s="163" t="s">
        <v>431</v>
      </c>
      <c r="D14" s="164" t="s">
        <v>195</v>
      </c>
      <c r="E14" s="164">
        <f>([110]Master!K10*25)+IF(OR([110]Master!K11&gt;=1,[110]Master!K11="&gt;1"),(([110]Master!K11*12.5)+12.5))</f>
        <v>25</v>
      </c>
      <c r="F14" s="167">
        <v>70</v>
      </c>
      <c r="G14" s="167">
        <f>ROUND(E14*F14,2)</f>
        <v>1750</v>
      </c>
      <c r="I14" s="169" t="s">
        <v>432</v>
      </c>
    </row>
    <row r="15" spans="1:12" s="161" customFormat="1" ht="14.1" customHeight="1" x14ac:dyDescent="0.2">
      <c r="B15" s="162">
        <v>6</v>
      </c>
      <c r="C15" s="163" t="s">
        <v>433</v>
      </c>
      <c r="D15" s="164" t="s">
        <v>195</v>
      </c>
      <c r="E15" s="164">
        <f>(MAX(ROUND(D7*2,0),[110]Master!E12)+([110]Master!K12+[110]Master!K13))*21</f>
        <v>21</v>
      </c>
      <c r="F15" s="167">
        <v>70</v>
      </c>
      <c r="G15" s="167">
        <f t="shared" ref="G15:G38" si="0">ROUND(E15*F15,2)</f>
        <v>1470</v>
      </c>
      <c r="I15" s="170" t="s">
        <v>434</v>
      </c>
    </row>
    <row r="16" spans="1:12" s="161" customFormat="1" ht="14.1" customHeight="1" x14ac:dyDescent="0.2">
      <c r="B16" s="162">
        <v>7</v>
      </c>
      <c r="C16" s="163" t="s">
        <v>435</v>
      </c>
      <c r="D16" s="164" t="s">
        <v>195</v>
      </c>
      <c r="E16" s="164">
        <f>(MAX(ROUND(D7*2,0),[110]Master!E12)+([110]Master!K12+[110]Master!K13))*11</f>
        <v>11</v>
      </c>
      <c r="F16" s="167">
        <v>70</v>
      </c>
      <c r="G16" s="167">
        <f t="shared" si="0"/>
        <v>770</v>
      </c>
    </row>
    <row r="17" spans="2:10" s="161" customFormat="1" ht="14.1" customHeight="1" x14ac:dyDescent="0.2">
      <c r="B17" s="162">
        <v>8</v>
      </c>
      <c r="C17" s="163" t="s">
        <v>436</v>
      </c>
      <c r="D17" s="164" t="s">
        <v>167</v>
      </c>
      <c r="E17" s="162">
        <v>1</v>
      </c>
      <c r="F17" s="167">
        <v>863</v>
      </c>
      <c r="G17" s="167">
        <f t="shared" si="0"/>
        <v>863</v>
      </c>
      <c r="I17" s="169"/>
    </row>
    <row r="18" spans="2:10" s="161" customFormat="1" ht="14.1" customHeight="1" x14ac:dyDescent="0.2">
      <c r="B18" s="162">
        <v>9</v>
      </c>
      <c r="C18" s="163" t="s">
        <v>437</v>
      </c>
      <c r="D18" s="164" t="s">
        <v>167</v>
      </c>
      <c r="E18" s="171">
        <v>1</v>
      </c>
      <c r="F18" s="167">
        <v>123</v>
      </c>
      <c r="G18" s="167">
        <f t="shared" si="0"/>
        <v>123</v>
      </c>
      <c r="I18" s="170"/>
    </row>
    <row r="19" spans="2:10" s="161" customFormat="1" ht="14.1" customHeight="1" x14ac:dyDescent="0.2">
      <c r="B19" s="162">
        <v>10</v>
      </c>
      <c r="C19" s="163" t="s">
        <v>438</v>
      </c>
      <c r="D19" s="164" t="s">
        <v>195</v>
      </c>
      <c r="E19" s="164">
        <v>10</v>
      </c>
      <c r="F19" s="167">
        <v>65</v>
      </c>
      <c r="G19" s="167">
        <f t="shared" si="0"/>
        <v>650</v>
      </c>
      <c r="I19" s="172"/>
    </row>
    <row r="20" spans="2:10" s="161" customFormat="1" ht="14.1" customHeight="1" x14ac:dyDescent="0.2">
      <c r="B20" s="162">
        <v>11</v>
      </c>
      <c r="C20" s="163" t="s">
        <v>202</v>
      </c>
      <c r="D20" s="164" t="s">
        <v>167</v>
      </c>
      <c r="E20" s="164">
        <v>9</v>
      </c>
      <c r="F20" s="167">
        <v>120</v>
      </c>
      <c r="G20" s="167">
        <f t="shared" si="0"/>
        <v>1080</v>
      </c>
    </row>
    <row r="21" spans="2:10" s="161" customFormat="1" ht="14.1" customHeight="1" x14ac:dyDescent="0.2">
      <c r="B21" s="162">
        <v>12</v>
      </c>
      <c r="C21" s="163" t="s">
        <v>439</v>
      </c>
      <c r="D21" s="164" t="s">
        <v>167</v>
      </c>
      <c r="E21" s="164">
        <v>3</v>
      </c>
      <c r="F21" s="167">
        <v>326</v>
      </c>
      <c r="G21" s="167">
        <f t="shared" si="0"/>
        <v>978</v>
      </c>
    </row>
    <row r="22" spans="2:10" s="161" customFormat="1" ht="14.1" customHeight="1" x14ac:dyDescent="0.2">
      <c r="B22" s="162">
        <v>13</v>
      </c>
      <c r="C22" s="173" t="str">
        <f>IF(OR(C7=[110]Master!B11),"Strain Hardware for Dog 0.1 or Equ. AAAC","Strain Hardware for 55 Sq. mm AAAC")</f>
        <v>Strain Hardware for 55 Sq. mm AAAC</v>
      </c>
      <c r="D22" s="164" t="s">
        <v>205</v>
      </c>
      <c r="E22" s="164">
        <f>E21</f>
        <v>3</v>
      </c>
      <c r="F22" s="162">
        <v>175</v>
      </c>
      <c r="G22" s="167">
        <f>ROUND(E22*F22,2)</f>
        <v>525</v>
      </c>
    </row>
    <row r="23" spans="2:10" s="161" customFormat="1" ht="14.1" customHeight="1" x14ac:dyDescent="0.2">
      <c r="B23" s="162">
        <v>14</v>
      </c>
      <c r="C23" s="173" t="str">
        <f>IF(OR(C7=[110]Master!B11),"ACSR Dog ","AAAC 55 mm2")</f>
        <v>AAAC 55 mm2</v>
      </c>
      <c r="D23" s="164" t="s">
        <v>207</v>
      </c>
      <c r="E23" s="164">
        <f>ROUND(MAX((D7*3150),(SUM(E10:E13)*18)),0)</f>
        <v>126</v>
      </c>
      <c r="F23" s="162">
        <v>36</v>
      </c>
      <c r="G23" s="167">
        <f t="shared" si="0"/>
        <v>4536</v>
      </c>
    </row>
    <row r="24" spans="2:10" s="161" customFormat="1" ht="14.1" customHeight="1" x14ac:dyDescent="0.2">
      <c r="B24" s="162">
        <v>15</v>
      </c>
      <c r="C24" s="163" t="s">
        <v>440</v>
      </c>
      <c r="D24" s="164" t="s">
        <v>167</v>
      </c>
      <c r="E24" s="164">
        <f>IF(D7&gt;=0.01,ROUND(MAX((3*D7),1),0),"0")</f>
        <v>1</v>
      </c>
      <c r="F24" s="167">
        <v>145</v>
      </c>
      <c r="G24" s="167">
        <f t="shared" si="0"/>
        <v>145</v>
      </c>
    </row>
    <row r="25" spans="2:10" s="161" customFormat="1" ht="14.1" customHeight="1" x14ac:dyDescent="0.2">
      <c r="B25" s="162">
        <v>16</v>
      </c>
      <c r="C25" s="163" t="s">
        <v>441</v>
      </c>
      <c r="D25" s="164" t="s">
        <v>205</v>
      </c>
      <c r="E25" s="164">
        <v>1</v>
      </c>
      <c r="F25" s="167">
        <v>807</v>
      </c>
      <c r="G25" s="167">
        <f t="shared" si="0"/>
        <v>807</v>
      </c>
    </row>
    <row r="26" spans="2:10" s="178" customFormat="1" ht="14.1" customHeight="1" x14ac:dyDescent="0.2">
      <c r="B26" s="174">
        <v>17</v>
      </c>
      <c r="C26" s="175" t="s">
        <v>322</v>
      </c>
      <c r="D26" s="176" t="s">
        <v>195</v>
      </c>
      <c r="E26" s="176">
        <f>E25*10</f>
        <v>10</v>
      </c>
      <c r="F26" s="177">
        <v>72</v>
      </c>
      <c r="G26" s="177">
        <f t="shared" si="0"/>
        <v>720</v>
      </c>
      <c r="J26" s="179"/>
    </row>
    <row r="27" spans="2:10" s="161" customFormat="1" ht="14.1" customHeight="1" x14ac:dyDescent="0.2">
      <c r="B27" s="162">
        <v>18</v>
      </c>
      <c r="C27" s="163" t="s">
        <v>211</v>
      </c>
      <c r="D27" s="164" t="s">
        <v>205</v>
      </c>
      <c r="E27" s="164">
        <f>SUM(E10:E13)</f>
        <v>1</v>
      </c>
      <c r="F27" s="167">
        <v>462</v>
      </c>
      <c r="G27" s="167">
        <f t="shared" si="0"/>
        <v>462</v>
      </c>
    </row>
    <row r="28" spans="2:10" s="161" customFormat="1" ht="14.1" customHeight="1" x14ac:dyDescent="0.2">
      <c r="B28" s="162">
        <v>19</v>
      </c>
      <c r="C28" s="163" t="s">
        <v>442</v>
      </c>
      <c r="D28" s="164" t="s">
        <v>195</v>
      </c>
      <c r="E28" s="180">
        <f>ROUND(SUM(E10:E13)*4.44,0)</f>
        <v>4</v>
      </c>
      <c r="F28" s="167">
        <v>80</v>
      </c>
      <c r="G28" s="167">
        <f t="shared" si="0"/>
        <v>320</v>
      </c>
    </row>
    <row r="29" spans="2:10" s="161" customFormat="1" ht="14.1" customHeight="1" x14ac:dyDescent="0.2">
      <c r="B29" s="162">
        <v>20</v>
      </c>
      <c r="C29" s="163" t="s">
        <v>443</v>
      </c>
      <c r="D29" s="164" t="s">
        <v>167</v>
      </c>
      <c r="E29" s="164">
        <v>2</v>
      </c>
      <c r="F29" s="167">
        <v>87</v>
      </c>
      <c r="G29" s="167">
        <f t="shared" si="0"/>
        <v>174</v>
      </c>
    </row>
    <row r="30" spans="2:10" s="161" customFormat="1" ht="14.25" customHeight="1" x14ac:dyDescent="0.2">
      <c r="B30" s="162">
        <v>21</v>
      </c>
      <c r="C30" s="163" t="s">
        <v>444</v>
      </c>
      <c r="D30" s="164" t="s">
        <v>215</v>
      </c>
      <c r="E30" s="180">
        <f>ROUND(SUM(E10:E13)*0.5+(E25*0.5),1)</f>
        <v>1</v>
      </c>
      <c r="F30" s="167">
        <v>4328</v>
      </c>
      <c r="G30" s="167">
        <f t="shared" si="0"/>
        <v>4328</v>
      </c>
    </row>
    <row r="31" spans="2:10" s="161" customFormat="1" ht="14.1" customHeight="1" x14ac:dyDescent="0.2">
      <c r="B31" s="162">
        <v>22</v>
      </c>
      <c r="C31" s="163" t="s">
        <v>445</v>
      </c>
      <c r="D31" s="164" t="s">
        <v>195</v>
      </c>
      <c r="E31" s="164">
        <f>(SUM(E10:E13)*1.5)+([110]Master!K10+[110]Master!K11)*20</f>
        <v>21.5</v>
      </c>
      <c r="F31" s="167">
        <v>72</v>
      </c>
      <c r="G31" s="167">
        <f t="shared" si="0"/>
        <v>1548</v>
      </c>
    </row>
    <row r="32" spans="2:10" s="161" customFormat="1" ht="14.1" customHeight="1" x14ac:dyDescent="0.2">
      <c r="B32" s="162">
        <v>23</v>
      </c>
      <c r="C32" s="163" t="s">
        <v>446</v>
      </c>
      <c r="D32" s="164" t="s">
        <v>236</v>
      </c>
      <c r="E32" s="164">
        <f>ROUND(SUM(E12:E13)*0.38,0)</f>
        <v>0</v>
      </c>
      <c r="F32" s="167">
        <v>150</v>
      </c>
      <c r="G32" s="167">
        <f t="shared" si="0"/>
        <v>0</v>
      </c>
    </row>
    <row r="33" spans="1:9" s="161" customFormat="1" ht="14.1" customHeight="1" x14ac:dyDescent="0.2">
      <c r="B33" s="162">
        <v>24</v>
      </c>
      <c r="C33" s="163" t="s">
        <v>389</v>
      </c>
      <c r="D33" s="164" t="s">
        <v>236</v>
      </c>
      <c r="E33" s="164">
        <f>ROUND(SUM(E12:E13)*1.25,0)</f>
        <v>1</v>
      </c>
      <c r="F33" s="167">
        <v>124</v>
      </c>
      <c r="G33" s="167">
        <f t="shared" si="0"/>
        <v>124</v>
      </c>
    </row>
    <row r="34" spans="1:9" s="161" customFormat="1" ht="14.1" customHeight="1" x14ac:dyDescent="0.2">
      <c r="B34" s="162">
        <v>25</v>
      </c>
      <c r="C34" s="163" t="s">
        <v>447</v>
      </c>
      <c r="D34" s="164" t="s">
        <v>236</v>
      </c>
      <c r="E34" s="164">
        <f>ROUND(SUM(E12:E13)*0.6,0)</f>
        <v>1</v>
      </c>
      <c r="F34" s="167">
        <v>260</v>
      </c>
      <c r="G34" s="167">
        <f t="shared" si="0"/>
        <v>260</v>
      </c>
    </row>
    <row r="35" spans="1:9" s="161" customFormat="1" ht="14.1" customHeight="1" x14ac:dyDescent="0.2">
      <c r="B35" s="162">
        <v>26</v>
      </c>
      <c r="C35" s="163" t="s">
        <v>448</v>
      </c>
      <c r="D35" s="164" t="s">
        <v>195</v>
      </c>
      <c r="E35" s="164">
        <f>ROUND(D7*90,0)</f>
        <v>4</v>
      </c>
      <c r="F35" s="167">
        <v>112</v>
      </c>
      <c r="G35" s="167">
        <f t="shared" si="0"/>
        <v>448</v>
      </c>
    </row>
    <row r="36" spans="1:9" s="161" customFormat="1" ht="14.1" customHeight="1" x14ac:dyDescent="0.2">
      <c r="B36" s="162">
        <v>27</v>
      </c>
      <c r="C36" s="163" t="s">
        <v>219</v>
      </c>
      <c r="D36" s="164" t="s">
        <v>218</v>
      </c>
      <c r="E36" s="164">
        <v>1</v>
      </c>
      <c r="F36" s="167">
        <v>886</v>
      </c>
      <c r="G36" s="167">
        <f t="shared" si="0"/>
        <v>886</v>
      </c>
    </row>
    <row r="37" spans="1:9" s="161" customFormat="1" ht="23.25" customHeight="1" x14ac:dyDescent="0.2">
      <c r="B37" s="162">
        <v>28</v>
      </c>
      <c r="C37" s="163" t="s">
        <v>449</v>
      </c>
      <c r="D37" s="164" t="s">
        <v>207</v>
      </c>
      <c r="E37" s="164">
        <v>0</v>
      </c>
      <c r="F37" s="181">
        <v>891</v>
      </c>
      <c r="G37" s="167">
        <f>ROUND(E37*F37,2)</f>
        <v>0</v>
      </c>
    </row>
    <row r="38" spans="1:9" ht="14.1" customHeight="1" x14ac:dyDescent="0.2">
      <c r="B38" s="162">
        <v>29</v>
      </c>
      <c r="C38" s="173" t="str">
        <f>IF(OR(C7=[110]Master!B11),"DOG To DOG","RABIT To RABIT")</f>
        <v>RABIT To RABIT</v>
      </c>
      <c r="D38" s="164" t="s">
        <v>295</v>
      </c>
      <c r="E38" s="164">
        <f>E21</f>
        <v>3</v>
      </c>
      <c r="F38" s="162">
        <v>131</v>
      </c>
      <c r="G38" s="166">
        <f t="shared" si="0"/>
        <v>393</v>
      </c>
    </row>
    <row r="39" spans="1:9" ht="15" customHeight="1" x14ac:dyDescent="0.2">
      <c r="B39" s="164"/>
      <c r="C39" s="182" t="s">
        <v>179</v>
      </c>
      <c r="D39" s="183"/>
      <c r="E39" s="159"/>
      <c r="F39" s="166"/>
      <c r="G39" s="160">
        <f>SUM(G10:G38)</f>
        <v>35853</v>
      </c>
      <c r="I39" s="184"/>
    </row>
    <row r="40" spans="1:9" ht="6" customHeight="1" x14ac:dyDescent="0.2">
      <c r="B40" s="185"/>
      <c r="C40" s="186"/>
      <c r="D40" s="187"/>
      <c r="E40" s="188"/>
      <c r="F40" s="189"/>
      <c r="G40" s="189"/>
    </row>
    <row r="41" spans="1:9" ht="14.25" customHeight="1" x14ac:dyDescent="0.2"/>
    <row r="42" spans="1:9" ht="14.25" customHeight="1" x14ac:dyDescent="0.2"/>
    <row r="43" spans="1:9" ht="14.25" customHeight="1" x14ac:dyDescent="0.2"/>
    <row r="44" spans="1:9" ht="14.25" customHeight="1" x14ac:dyDescent="0.2"/>
    <row r="45" spans="1:9" ht="15" x14ac:dyDescent="0.2">
      <c r="A45" s="190" t="s">
        <v>415</v>
      </c>
      <c r="C45" s="147" t="s">
        <v>416</v>
      </c>
      <c r="D45" s="421" t="s">
        <v>417</v>
      </c>
      <c r="E45" s="421"/>
      <c r="F45" s="421"/>
      <c r="G45" s="421"/>
      <c r="H45" s="191"/>
      <c r="I45" s="191"/>
    </row>
    <row r="46" spans="1:9" ht="15" x14ac:dyDescent="0.2">
      <c r="A46" s="192" t="s">
        <v>418</v>
      </c>
      <c r="C46" s="147" t="s">
        <v>418</v>
      </c>
      <c r="D46" s="416" t="s">
        <v>419</v>
      </c>
      <c r="E46" s="416"/>
      <c r="F46" s="416"/>
      <c r="G46" s="416"/>
      <c r="H46" s="191"/>
      <c r="I46" s="191"/>
    </row>
    <row r="47" spans="1:9" ht="15" x14ac:dyDescent="0.2">
      <c r="A47" s="192" t="s">
        <v>420</v>
      </c>
      <c r="C47" s="147" t="s">
        <v>420</v>
      </c>
      <c r="D47" s="416" t="s">
        <v>450</v>
      </c>
      <c r="E47" s="416"/>
      <c r="F47" s="416"/>
      <c r="G47" s="416"/>
      <c r="H47" s="191"/>
      <c r="I47" s="191"/>
    </row>
  </sheetData>
  <sheetProtection formatCells="0" formatColumns="0" formatRows="0" insertColumns="0" insertRows="0" insertHyperlinks="0" deleteColumns="0" deleteRows="0" selectLockedCells="1" sort="0" autoFilter="0" pivotTables="0" selectUnlockedCells="1"/>
  <mergeCells count="6">
    <mergeCell ref="D47:G47"/>
    <mergeCell ref="A1:G1"/>
    <mergeCell ref="A2:G2"/>
    <mergeCell ref="C5:G5"/>
    <mergeCell ref="D45:G45"/>
    <mergeCell ref="D46:G46"/>
  </mergeCells>
  <conditionalFormatting sqref="C5:G5 D7">
    <cfRule type="cellIs" dxfId="0" priority="1" operator="equal">
      <formula>0</formula>
    </cfRule>
  </conditionalFormatting>
  <pageMargins left="0.67" right="0.18" top="0.28000000000000003" bottom="0.31" header="0.22" footer="0.16"/>
  <pageSetup paperSize="9" scale="79" orientation="portrait"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C867F-BB43-40AC-A52E-F2CFE1ACFF20}">
  <dimension ref="A1:E20"/>
  <sheetViews>
    <sheetView workbookViewId="0">
      <selection activeCell="N16" sqref="N16"/>
    </sheetView>
  </sheetViews>
  <sheetFormatPr defaultColWidth="8.83203125" defaultRowHeight="15" x14ac:dyDescent="0.25"/>
  <cols>
    <col min="1" max="1" width="7" style="215" bestFit="1" customWidth="1"/>
    <col min="2" max="2" width="37.83203125" style="215" bestFit="1" customWidth="1"/>
    <col min="3" max="3" width="4.83203125" style="215" bestFit="1" customWidth="1"/>
    <col min="4" max="4" width="6.33203125" style="215" bestFit="1" customWidth="1"/>
    <col min="5" max="5" width="15.83203125" style="215" bestFit="1" customWidth="1"/>
    <col min="6" max="16384" width="8.83203125" style="215"/>
  </cols>
  <sheetData>
    <row r="1" spans="1:5" x14ac:dyDescent="0.25">
      <c r="A1" s="214" t="s">
        <v>3</v>
      </c>
      <c r="B1" s="214" t="s">
        <v>156</v>
      </c>
      <c r="C1" s="214" t="s">
        <v>92</v>
      </c>
      <c r="D1" s="214" t="s">
        <v>91</v>
      </c>
      <c r="E1" s="214" t="s">
        <v>103</v>
      </c>
    </row>
    <row r="2" spans="1:5" x14ac:dyDescent="0.25">
      <c r="A2" s="216" t="s">
        <v>478</v>
      </c>
      <c r="B2" s="216" t="s">
        <v>292</v>
      </c>
      <c r="C2" s="216" t="s">
        <v>293</v>
      </c>
      <c r="D2" s="216">
        <v>0.1</v>
      </c>
      <c r="E2" s="216">
        <v>29526</v>
      </c>
    </row>
    <row r="3" spans="1:5" x14ac:dyDescent="0.25">
      <c r="A3" s="216" t="s">
        <v>479</v>
      </c>
      <c r="B3" s="216" t="s">
        <v>480</v>
      </c>
      <c r="C3" s="216" t="s">
        <v>295</v>
      </c>
      <c r="D3" s="216">
        <v>2</v>
      </c>
      <c r="E3" s="216">
        <f>'Pimpiri Material cost'!F30</f>
        <v>492073</v>
      </c>
    </row>
    <row r="4" spans="1:5" x14ac:dyDescent="0.25">
      <c r="A4" s="216" t="s">
        <v>481</v>
      </c>
      <c r="B4" s="216"/>
      <c r="C4" s="216"/>
      <c r="D4" s="216">
        <v>0</v>
      </c>
      <c r="E4" s="216">
        <v>0</v>
      </c>
    </row>
    <row r="5" spans="1:5" x14ac:dyDescent="0.25">
      <c r="A5" s="216" t="s">
        <v>482</v>
      </c>
      <c r="B5" s="216"/>
      <c r="C5" s="216"/>
      <c r="D5" s="216">
        <v>0</v>
      </c>
      <c r="E5" s="216">
        <v>0</v>
      </c>
    </row>
    <row r="6" spans="1:5" x14ac:dyDescent="0.25">
      <c r="A6" s="216" t="s">
        <v>483</v>
      </c>
      <c r="B6" s="216"/>
      <c r="C6" s="216"/>
      <c r="D6" s="216">
        <v>0</v>
      </c>
      <c r="E6" s="216">
        <v>0</v>
      </c>
    </row>
    <row r="7" spans="1:5" x14ac:dyDescent="0.25">
      <c r="A7" s="216" t="s">
        <v>484</v>
      </c>
      <c r="B7" s="216"/>
      <c r="C7" s="216"/>
      <c r="D7" s="216">
        <v>0</v>
      </c>
      <c r="E7" s="216">
        <v>0</v>
      </c>
    </row>
    <row r="8" spans="1:5" x14ac:dyDescent="0.25">
      <c r="A8" s="216" t="s">
        <v>102</v>
      </c>
      <c r="B8" s="216" t="s">
        <v>296</v>
      </c>
      <c r="C8" s="216"/>
      <c r="D8" s="216"/>
      <c r="E8" s="216">
        <f>SUM(E2:E7)</f>
        <v>521599</v>
      </c>
    </row>
    <row r="9" spans="1:5" x14ac:dyDescent="0.25">
      <c r="A9" s="216" t="s">
        <v>104</v>
      </c>
      <c r="B9" s="216" t="s">
        <v>340</v>
      </c>
      <c r="C9" s="216"/>
      <c r="D9" s="216">
        <v>0.15</v>
      </c>
      <c r="E9" s="216">
        <f>E8*D9</f>
        <v>78239.849999999991</v>
      </c>
    </row>
    <row r="10" spans="1:5" x14ac:dyDescent="0.25">
      <c r="A10" s="216" t="s">
        <v>107</v>
      </c>
      <c r="B10" s="216" t="s">
        <v>297</v>
      </c>
      <c r="C10" s="216"/>
      <c r="D10" s="216"/>
      <c r="E10" s="216">
        <f>E8+E9</f>
        <v>599838.85</v>
      </c>
    </row>
    <row r="11" spans="1:5" x14ac:dyDescent="0.25">
      <c r="A11" s="216" t="s">
        <v>298</v>
      </c>
      <c r="B11" s="216" t="s">
        <v>341</v>
      </c>
      <c r="C11" s="216"/>
      <c r="D11" s="216"/>
      <c r="E11" s="216" t="s">
        <v>485</v>
      </c>
    </row>
    <row r="12" spans="1:5" x14ac:dyDescent="0.25">
      <c r="A12" s="216" t="s">
        <v>299</v>
      </c>
      <c r="B12" s="216" t="s">
        <v>308</v>
      </c>
      <c r="C12" s="216"/>
      <c r="D12" s="216"/>
      <c r="E12" s="216" t="s">
        <v>485</v>
      </c>
    </row>
    <row r="13" spans="1:5" x14ac:dyDescent="0.25">
      <c r="A13" s="216" t="s">
        <v>110</v>
      </c>
      <c r="B13" s="216" t="s">
        <v>342</v>
      </c>
      <c r="C13" s="216"/>
      <c r="D13" s="216"/>
      <c r="E13" s="216">
        <f>E10+E11+E12</f>
        <v>599838.85</v>
      </c>
    </row>
    <row r="14" spans="1:5" x14ac:dyDescent="0.25">
      <c r="A14" s="216" t="s">
        <v>113</v>
      </c>
      <c r="B14" s="216" t="s">
        <v>486</v>
      </c>
      <c r="C14" s="216"/>
      <c r="D14" s="216">
        <v>0.18</v>
      </c>
      <c r="E14" s="216">
        <f>E13*D14</f>
        <v>107970.99299999999</v>
      </c>
    </row>
    <row r="15" spans="1:5" x14ac:dyDescent="0.25">
      <c r="A15" s="216" t="s">
        <v>115</v>
      </c>
      <c r="B15" s="216" t="s">
        <v>344</v>
      </c>
      <c r="C15" s="216"/>
      <c r="D15" s="216"/>
      <c r="E15" s="216">
        <f>E13+E14</f>
        <v>707809.84299999999</v>
      </c>
    </row>
    <row r="16" spans="1:5" x14ac:dyDescent="0.25">
      <c r="A16" s="216" t="s">
        <v>301</v>
      </c>
      <c r="B16" s="216" t="s">
        <v>345</v>
      </c>
      <c r="C16" s="216"/>
      <c r="D16" s="216">
        <v>1.2999999999999999E-2</v>
      </c>
      <c r="E16" s="216">
        <f>E15*D16</f>
        <v>9201.5279589999991</v>
      </c>
    </row>
    <row r="17" spans="1:5" x14ac:dyDescent="0.25">
      <c r="A17" s="216" t="s">
        <v>302</v>
      </c>
      <c r="B17" s="216" t="s">
        <v>392</v>
      </c>
      <c r="C17" s="216"/>
      <c r="D17" s="216">
        <v>0.18</v>
      </c>
      <c r="E17" s="216">
        <f>E16*D17</f>
        <v>1656.2750326199998</v>
      </c>
    </row>
    <row r="18" spans="1:5" x14ac:dyDescent="0.25">
      <c r="A18" s="216" t="s">
        <v>118</v>
      </c>
      <c r="B18" s="216" t="s">
        <v>487</v>
      </c>
      <c r="C18" s="216"/>
      <c r="D18" s="216"/>
      <c r="E18" s="216">
        <f>E16+E17</f>
        <v>10857.802991619999</v>
      </c>
    </row>
    <row r="19" spans="1:5" x14ac:dyDescent="0.25">
      <c r="A19" s="216" t="s">
        <v>121</v>
      </c>
      <c r="B19" s="216" t="s">
        <v>488</v>
      </c>
      <c r="C19" s="216"/>
      <c r="D19" s="216"/>
      <c r="E19" s="216">
        <f>E15+E18</f>
        <v>718667.64599162003</v>
      </c>
    </row>
    <row r="20" spans="1:5" x14ac:dyDescent="0.25">
      <c r="B20" s="215" t="s">
        <v>414</v>
      </c>
      <c r="E20" s="215" t="s">
        <v>485</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FC685-D3A3-4E61-B880-0386AD4E41FE}">
  <dimension ref="A1:F30"/>
  <sheetViews>
    <sheetView workbookViewId="0">
      <selection activeCell="N16" sqref="N16"/>
    </sheetView>
  </sheetViews>
  <sheetFormatPr defaultColWidth="8.83203125" defaultRowHeight="15" x14ac:dyDescent="0.25"/>
  <cols>
    <col min="1" max="1" width="5.6640625" style="215" bestFit="1" customWidth="1"/>
    <col min="2" max="2" width="8.83203125" style="215"/>
    <col min="3" max="3" width="5.1640625" style="215" bestFit="1" customWidth="1"/>
    <col min="4" max="4" width="4.1640625" style="215" bestFit="1" customWidth="1"/>
    <col min="5" max="6" width="11.33203125" style="215" bestFit="1" customWidth="1"/>
    <col min="7" max="16384" width="8.83203125" style="215"/>
  </cols>
  <sheetData>
    <row r="1" spans="1:6" x14ac:dyDescent="0.25">
      <c r="A1" s="215" t="s">
        <v>292</v>
      </c>
    </row>
    <row r="2" spans="1:6" ht="60" x14ac:dyDescent="0.25">
      <c r="A2" s="217" t="s">
        <v>225</v>
      </c>
      <c r="B2" s="218" t="s">
        <v>189</v>
      </c>
      <c r="C2" s="218" t="s">
        <v>92</v>
      </c>
      <c r="D2" s="217" t="s">
        <v>91</v>
      </c>
      <c r="E2" s="217" t="s">
        <v>191</v>
      </c>
      <c r="F2" s="217" t="s">
        <v>192</v>
      </c>
    </row>
    <row r="3" spans="1:6" ht="60" x14ac:dyDescent="0.25">
      <c r="A3" s="219">
        <v>1</v>
      </c>
      <c r="B3" s="220" t="s">
        <v>319</v>
      </c>
      <c r="C3" s="221" t="s">
        <v>295</v>
      </c>
      <c r="D3" s="219">
        <v>2</v>
      </c>
      <c r="E3" s="222">
        <v>13882</v>
      </c>
      <c r="F3" s="222">
        <v>27764</v>
      </c>
    </row>
    <row r="4" spans="1:6" ht="90" x14ac:dyDescent="0.25">
      <c r="A4" s="219">
        <v>2</v>
      </c>
      <c r="B4" s="220" t="s">
        <v>326</v>
      </c>
      <c r="C4" s="221" t="s">
        <v>295</v>
      </c>
      <c r="D4" s="219">
        <v>1</v>
      </c>
      <c r="E4" s="222">
        <v>6322</v>
      </c>
      <c r="F4" s="222">
        <v>6322</v>
      </c>
    </row>
    <row r="5" spans="1:6" ht="75" x14ac:dyDescent="0.25">
      <c r="A5" s="219">
        <v>3</v>
      </c>
      <c r="B5" s="220" t="s">
        <v>242</v>
      </c>
      <c r="C5" s="221" t="s">
        <v>367</v>
      </c>
      <c r="D5" s="219">
        <v>200</v>
      </c>
      <c r="E5" s="219">
        <v>70</v>
      </c>
      <c r="F5" s="222">
        <v>14000</v>
      </c>
    </row>
    <row r="6" spans="1:6" ht="75" x14ac:dyDescent="0.25">
      <c r="A6" s="219">
        <v>4</v>
      </c>
      <c r="B6" s="220" t="s">
        <v>228</v>
      </c>
      <c r="C6" s="221" t="s">
        <v>367</v>
      </c>
      <c r="D6" s="219">
        <v>88</v>
      </c>
      <c r="E6" s="219">
        <v>70</v>
      </c>
      <c r="F6" s="222">
        <v>6160</v>
      </c>
    </row>
    <row r="7" spans="1:6" ht="60" x14ac:dyDescent="0.25">
      <c r="A7" s="219">
        <v>5</v>
      </c>
      <c r="B7" s="220" t="s">
        <v>229</v>
      </c>
      <c r="C7" s="221" t="s">
        <v>367</v>
      </c>
      <c r="D7" s="219">
        <v>84</v>
      </c>
      <c r="E7" s="219">
        <v>70</v>
      </c>
      <c r="F7" s="222">
        <v>5880</v>
      </c>
    </row>
    <row r="8" spans="1:6" ht="45" x14ac:dyDescent="0.25">
      <c r="A8" s="219">
        <v>6</v>
      </c>
      <c r="B8" s="220" t="s">
        <v>243</v>
      </c>
      <c r="C8" s="221" t="s">
        <v>367</v>
      </c>
      <c r="D8" s="219">
        <v>48</v>
      </c>
      <c r="E8" s="219">
        <v>65</v>
      </c>
      <c r="F8" s="222">
        <v>3120</v>
      </c>
    </row>
    <row r="9" spans="1:6" ht="105" x14ac:dyDescent="0.25">
      <c r="A9" s="219">
        <v>7</v>
      </c>
      <c r="B9" s="220" t="s">
        <v>202</v>
      </c>
      <c r="C9" s="221" t="s">
        <v>295</v>
      </c>
      <c r="D9" s="219">
        <v>6</v>
      </c>
      <c r="E9" s="219">
        <v>120</v>
      </c>
      <c r="F9" s="219">
        <v>720</v>
      </c>
    </row>
    <row r="10" spans="1:6" ht="90" x14ac:dyDescent="0.25">
      <c r="A10" s="219">
        <v>8</v>
      </c>
      <c r="B10" s="220" t="s">
        <v>327</v>
      </c>
      <c r="C10" s="221" t="s">
        <v>295</v>
      </c>
      <c r="D10" s="219">
        <v>6</v>
      </c>
      <c r="E10" s="219">
        <v>175</v>
      </c>
      <c r="F10" s="222">
        <v>1050</v>
      </c>
    </row>
    <row r="11" spans="1:6" ht="90" x14ac:dyDescent="0.25">
      <c r="A11" s="219">
        <v>9</v>
      </c>
      <c r="B11" s="220" t="s">
        <v>489</v>
      </c>
      <c r="C11" s="221" t="s">
        <v>295</v>
      </c>
      <c r="D11" s="219">
        <v>6</v>
      </c>
      <c r="E11" s="219">
        <v>326</v>
      </c>
      <c r="F11" s="222">
        <v>1956</v>
      </c>
    </row>
    <row r="12" spans="1:6" ht="240" x14ac:dyDescent="0.25">
      <c r="A12" s="219">
        <v>10</v>
      </c>
      <c r="B12" s="220" t="s">
        <v>490</v>
      </c>
      <c r="C12" s="221" t="s">
        <v>295</v>
      </c>
      <c r="D12" s="219">
        <v>2</v>
      </c>
      <c r="E12" s="222">
        <v>143782</v>
      </c>
      <c r="F12" s="222">
        <v>287564</v>
      </c>
    </row>
    <row r="13" spans="1:6" ht="105" x14ac:dyDescent="0.25">
      <c r="A13" s="219">
        <v>11</v>
      </c>
      <c r="B13" s="220" t="s">
        <v>491</v>
      </c>
      <c r="C13" s="221" t="s">
        <v>295</v>
      </c>
      <c r="D13" s="219">
        <v>2</v>
      </c>
      <c r="E13" s="222">
        <v>16331</v>
      </c>
      <c r="F13" s="222">
        <v>32662</v>
      </c>
    </row>
    <row r="14" spans="1:6" ht="120" x14ac:dyDescent="0.25">
      <c r="A14" s="219">
        <v>12</v>
      </c>
      <c r="B14" s="220" t="s">
        <v>492</v>
      </c>
      <c r="C14" s="221" t="s">
        <v>205</v>
      </c>
      <c r="D14" s="219">
        <v>2</v>
      </c>
      <c r="E14" s="222">
        <v>1531</v>
      </c>
      <c r="F14" s="222">
        <v>3062</v>
      </c>
    </row>
    <row r="15" spans="1:6" ht="45" x14ac:dyDescent="0.25">
      <c r="A15" s="219">
        <v>13</v>
      </c>
      <c r="B15" s="220" t="s">
        <v>209</v>
      </c>
      <c r="C15" s="221" t="s">
        <v>295</v>
      </c>
      <c r="D15" s="219">
        <v>4</v>
      </c>
      <c r="E15" s="219">
        <v>807</v>
      </c>
      <c r="F15" s="222">
        <v>3228</v>
      </c>
    </row>
    <row r="16" spans="1:6" ht="90" x14ac:dyDescent="0.25">
      <c r="A16" s="219">
        <v>14</v>
      </c>
      <c r="B16" s="220" t="s">
        <v>264</v>
      </c>
      <c r="C16" s="221" t="s">
        <v>367</v>
      </c>
      <c r="D16" s="219">
        <v>40</v>
      </c>
      <c r="E16" s="219">
        <v>72</v>
      </c>
      <c r="F16" s="222">
        <v>2880</v>
      </c>
    </row>
    <row r="17" spans="1:6" ht="45" x14ac:dyDescent="0.25">
      <c r="A17" s="219">
        <v>15</v>
      </c>
      <c r="B17" s="220" t="s">
        <v>211</v>
      </c>
      <c r="C17" s="221" t="s">
        <v>295</v>
      </c>
      <c r="D17" s="219">
        <v>6</v>
      </c>
      <c r="E17" s="219">
        <v>462</v>
      </c>
      <c r="F17" s="222">
        <v>2772</v>
      </c>
    </row>
    <row r="18" spans="1:6" ht="45" x14ac:dyDescent="0.25">
      <c r="A18" s="219">
        <v>16</v>
      </c>
      <c r="B18" s="220" t="s">
        <v>246</v>
      </c>
      <c r="C18" s="221" t="s">
        <v>205</v>
      </c>
      <c r="D18" s="219">
        <v>2</v>
      </c>
      <c r="E18" s="222">
        <v>2475</v>
      </c>
      <c r="F18" s="222">
        <v>4950</v>
      </c>
    </row>
    <row r="19" spans="1:6" ht="75" x14ac:dyDescent="0.25">
      <c r="A19" s="219">
        <v>17</v>
      </c>
      <c r="B19" s="220" t="s">
        <v>330</v>
      </c>
      <c r="C19" s="221" t="s">
        <v>295</v>
      </c>
      <c r="D19" s="219">
        <v>4</v>
      </c>
      <c r="E19" s="219">
        <v>15</v>
      </c>
      <c r="F19" s="219">
        <v>60</v>
      </c>
    </row>
    <row r="20" spans="1:6" ht="90" x14ac:dyDescent="0.25">
      <c r="A20" s="219">
        <v>18</v>
      </c>
      <c r="B20" s="220" t="s">
        <v>331</v>
      </c>
      <c r="C20" s="221" t="s">
        <v>295</v>
      </c>
      <c r="D20" s="219">
        <v>1</v>
      </c>
      <c r="E20" s="219">
        <v>41</v>
      </c>
      <c r="F20" s="219">
        <v>41</v>
      </c>
    </row>
    <row r="21" spans="1:6" ht="75" x14ac:dyDescent="0.25">
      <c r="A21" s="219">
        <v>19</v>
      </c>
      <c r="B21" s="220" t="s">
        <v>332</v>
      </c>
      <c r="C21" s="221" t="s">
        <v>333</v>
      </c>
      <c r="D21" s="219">
        <v>5</v>
      </c>
      <c r="E21" s="219">
        <v>50</v>
      </c>
      <c r="F21" s="219">
        <v>250</v>
      </c>
    </row>
    <row r="22" spans="1:6" ht="45" x14ac:dyDescent="0.25">
      <c r="A22" s="219">
        <v>20</v>
      </c>
      <c r="B22" s="220" t="s">
        <v>334</v>
      </c>
      <c r="C22" s="221" t="s">
        <v>295</v>
      </c>
      <c r="D22" s="219">
        <v>2</v>
      </c>
      <c r="E22" s="222">
        <v>11642</v>
      </c>
      <c r="F22" s="222">
        <v>23284</v>
      </c>
    </row>
    <row r="23" spans="1:6" ht="45" x14ac:dyDescent="0.25">
      <c r="A23" s="219">
        <v>21</v>
      </c>
      <c r="B23" s="220" t="s">
        <v>234</v>
      </c>
      <c r="C23" s="221" t="s">
        <v>295</v>
      </c>
      <c r="D23" s="219">
        <v>4</v>
      </c>
      <c r="E23" s="219">
        <v>87</v>
      </c>
      <c r="F23" s="219">
        <v>348</v>
      </c>
    </row>
    <row r="24" spans="1:6" ht="60" x14ac:dyDescent="0.25">
      <c r="A24" s="219">
        <v>22</v>
      </c>
      <c r="B24" s="220" t="s">
        <v>216</v>
      </c>
      <c r="C24" s="221" t="s">
        <v>367</v>
      </c>
      <c r="D24" s="219">
        <v>50</v>
      </c>
      <c r="E24" s="219">
        <v>72</v>
      </c>
      <c r="F24" s="222">
        <v>3600</v>
      </c>
    </row>
    <row r="25" spans="1:6" ht="75" x14ac:dyDescent="0.25">
      <c r="A25" s="219">
        <v>23</v>
      </c>
      <c r="B25" s="220" t="s">
        <v>283</v>
      </c>
      <c r="C25" s="221" t="s">
        <v>367</v>
      </c>
      <c r="D25" s="219">
        <v>30</v>
      </c>
      <c r="E25" s="219">
        <v>80</v>
      </c>
      <c r="F25" s="222">
        <v>2400</v>
      </c>
    </row>
    <row r="26" spans="1:6" ht="60" x14ac:dyDescent="0.25">
      <c r="A26" s="219">
        <v>24</v>
      </c>
      <c r="B26" s="220" t="s">
        <v>214</v>
      </c>
      <c r="C26" s="221" t="s">
        <v>248</v>
      </c>
      <c r="D26" s="219">
        <v>4</v>
      </c>
      <c r="E26" s="222">
        <v>4328</v>
      </c>
      <c r="F26" s="222">
        <v>17312</v>
      </c>
    </row>
    <row r="27" spans="1:6" ht="120" x14ac:dyDescent="0.25">
      <c r="A27" s="219">
        <v>25</v>
      </c>
      <c r="B27" s="220" t="s">
        <v>475</v>
      </c>
      <c r="C27" s="221" t="s">
        <v>250</v>
      </c>
      <c r="D27" s="219">
        <v>2</v>
      </c>
      <c r="E27" s="219">
        <v>259</v>
      </c>
      <c r="F27" s="219">
        <v>518</v>
      </c>
    </row>
    <row r="28" spans="1:6" ht="30" x14ac:dyDescent="0.25">
      <c r="A28" s="219">
        <v>26</v>
      </c>
      <c r="B28" s="220" t="s">
        <v>219</v>
      </c>
      <c r="C28" s="221" t="s">
        <v>250</v>
      </c>
      <c r="D28" s="219">
        <v>2</v>
      </c>
      <c r="E28" s="219">
        <v>886</v>
      </c>
      <c r="F28" s="222">
        <v>1772</v>
      </c>
    </row>
    <row r="29" spans="1:6" ht="240" x14ac:dyDescent="0.25">
      <c r="A29" s="219">
        <v>27</v>
      </c>
      <c r="B29" s="220" t="s">
        <v>493</v>
      </c>
      <c r="C29" s="221" t="s">
        <v>295</v>
      </c>
      <c r="D29" s="219">
        <v>2</v>
      </c>
      <c r="E29" s="222">
        <v>19199</v>
      </c>
      <c r="F29" s="222">
        <v>38398</v>
      </c>
    </row>
    <row r="30" spans="1:6" ht="45" x14ac:dyDescent="0.25">
      <c r="A30" s="217" t="s">
        <v>494</v>
      </c>
      <c r="B30" s="223" t="s">
        <v>103</v>
      </c>
      <c r="C30" s="221"/>
      <c r="D30" s="219"/>
      <c r="E30" s="219"/>
      <c r="F30" s="224">
        <v>492073</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3D66B-5FAD-4F4D-AEC7-E9DE87190A30}">
  <dimension ref="A1:Y26"/>
  <sheetViews>
    <sheetView zoomScale="70" zoomScaleNormal="70" workbookViewId="0">
      <pane xSplit="3" ySplit="3" topLeftCell="D15" activePane="bottomRight" state="frozen"/>
      <selection pane="topRight" activeCell="D1" sqref="D1"/>
      <selection pane="bottomLeft" activeCell="A4" sqref="A4"/>
      <selection pane="bottomRight" activeCell="S20" sqref="S20"/>
    </sheetView>
  </sheetViews>
  <sheetFormatPr defaultColWidth="8.83203125" defaultRowHeight="19.5" x14ac:dyDescent="0.2"/>
  <cols>
    <col min="1" max="1" width="7.6640625" style="7" bestFit="1" customWidth="1"/>
    <col min="2" max="2" width="27.83203125" style="7" customWidth="1"/>
    <col min="3" max="3" width="13" style="11" customWidth="1"/>
    <col min="4" max="4" width="17.1640625" style="7" customWidth="1"/>
    <col min="5" max="5" width="18.6640625" style="7" customWidth="1"/>
    <col min="6" max="6" width="12.1640625" style="11" customWidth="1"/>
    <col min="7" max="7" width="17.83203125" style="11" bestFit="1" customWidth="1"/>
    <col min="8" max="8" width="19" style="11" customWidth="1"/>
    <col min="9" max="9" width="13.83203125" style="11" bestFit="1" customWidth="1"/>
    <col min="10" max="10" width="13.83203125" style="11" customWidth="1"/>
    <col min="11" max="12" width="17.1640625" style="11" customWidth="1"/>
    <col min="13" max="13" width="13.33203125" style="12" bestFit="1" customWidth="1"/>
    <col min="14" max="14" width="8.83203125" style="24"/>
    <col min="15" max="15" width="12.1640625" style="11" bestFit="1" customWidth="1"/>
    <col min="16" max="16" width="10.6640625" style="11" bestFit="1" customWidth="1"/>
    <col min="17" max="17" width="10.6640625" style="11" customWidth="1"/>
    <col min="18" max="18" width="8.83203125" style="7"/>
    <col min="19" max="19" width="11.33203125" style="7" bestFit="1" customWidth="1"/>
    <col min="20" max="20" width="11.33203125" style="7" customWidth="1"/>
    <col min="21" max="21" width="11.33203125" style="7" bestFit="1" customWidth="1"/>
    <col min="22" max="22" width="8.83203125" style="7"/>
    <col min="23" max="24" width="11.33203125" style="7" bestFit="1" customWidth="1"/>
    <col min="25" max="16384" width="8.83203125" style="7"/>
  </cols>
  <sheetData>
    <row r="1" spans="1:25" ht="33" customHeight="1" x14ac:dyDescent="0.2">
      <c r="A1" s="423" t="s">
        <v>0</v>
      </c>
      <c r="B1" s="424"/>
      <c r="C1" s="424"/>
      <c r="D1" s="424"/>
      <c r="E1" s="424"/>
      <c r="F1" s="424"/>
      <c r="G1" s="424"/>
      <c r="H1" s="424"/>
      <c r="I1" s="424"/>
      <c r="J1" s="424"/>
      <c r="K1" s="424"/>
      <c r="L1" s="425"/>
    </row>
    <row r="2" spans="1:25" ht="31.5" customHeight="1" x14ac:dyDescent="0.2">
      <c r="A2" s="426" t="s">
        <v>1</v>
      </c>
      <c r="B2" s="427"/>
      <c r="C2" s="427"/>
      <c r="D2" s="427"/>
      <c r="E2" s="427"/>
      <c r="F2" s="427"/>
      <c r="G2" s="427"/>
      <c r="H2" s="427"/>
      <c r="I2" s="427"/>
      <c r="J2" s="428"/>
      <c r="K2" s="429" t="s">
        <v>2</v>
      </c>
      <c r="L2" s="430"/>
    </row>
    <row r="3" spans="1:25" s="11" customFormat="1" ht="56.45" customHeight="1" x14ac:dyDescent="0.2">
      <c r="A3" s="8" t="s">
        <v>3</v>
      </c>
      <c r="B3" s="9" t="s">
        <v>4</v>
      </c>
      <c r="C3" s="9" t="s">
        <v>5</v>
      </c>
      <c r="D3" s="9" t="s">
        <v>6</v>
      </c>
      <c r="E3" s="9" t="s">
        <v>7</v>
      </c>
      <c r="F3" s="9" t="s">
        <v>8</v>
      </c>
      <c r="G3" s="9" t="s">
        <v>9</v>
      </c>
      <c r="H3" s="9" t="s">
        <v>10</v>
      </c>
      <c r="I3" s="9" t="s">
        <v>11</v>
      </c>
      <c r="J3" s="9" t="s">
        <v>12</v>
      </c>
      <c r="K3" s="9" t="s">
        <v>13</v>
      </c>
      <c r="L3" s="10" t="s">
        <v>52</v>
      </c>
      <c r="M3" s="12"/>
      <c r="N3" s="24"/>
      <c r="O3" s="25" t="s">
        <v>64</v>
      </c>
      <c r="P3" s="26" t="s">
        <v>65</v>
      </c>
      <c r="Q3" s="27" t="s">
        <v>66</v>
      </c>
      <c r="R3" s="28" t="s">
        <v>67</v>
      </c>
      <c r="S3" s="28" t="s">
        <v>8</v>
      </c>
      <c r="T3" s="28" t="s">
        <v>68</v>
      </c>
      <c r="U3" s="28" t="s">
        <v>68</v>
      </c>
      <c r="V3" s="29" t="s">
        <v>69</v>
      </c>
    </row>
    <row r="4" spans="1:25" ht="39" x14ac:dyDescent="0.2">
      <c r="A4" s="3">
        <v>1</v>
      </c>
      <c r="B4" s="6" t="s">
        <v>14</v>
      </c>
      <c r="C4" s="4">
        <v>1</v>
      </c>
      <c r="D4" s="5" t="s">
        <v>15</v>
      </c>
      <c r="E4" s="13" t="s">
        <v>53</v>
      </c>
      <c r="F4" s="22">
        <v>467813.87</v>
      </c>
      <c r="G4" s="22">
        <v>60004.56</v>
      </c>
      <c r="H4" s="22">
        <f>F4+G4</f>
        <v>527818.42999999993</v>
      </c>
      <c r="I4" s="22">
        <f>H4*18%</f>
        <v>95007.317399999985</v>
      </c>
      <c r="J4" s="22">
        <v>31140.97</v>
      </c>
      <c r="K4" s="22">
        <f>J4*18%</f>
        <v>5605.3746000000001</v>
      </c>
      <c r="L4" s="23">
        <f>K4+J4+I4+H4</f>
        <v>659572.09199999995</v>
      </c>
      <c r="O4" s="20"/>
      <c r="P4" s="21"/>
    </row>
    <row r="5" spans="1:25" ht="39.75" thickBot="1" x14ac:dyDescent="0.25">
      <c r="A5" s="3">
        <v>2</v>
      </c>
      <c r="B5" s="6" t="s">
        <v>16</v>
      </c>
      <c r="C5" s="4">
        <v>2</v>
      </c>
      <c r="D5" s="5" t="s">
        <v>17</v>
      </c>
      <c r="E5" s="13" t="s">
        <v>54</v>
      </c>
      <c r="F5" s="22">
        <v>264169</v>
      </c>
      <c r="G5" s="22">
        <v>34849.86</v>
      </c>
      <c r="H5" s="22">
        <f t="shared" ref="H5:H21" si="0">F5+G5</f>
        <v>299018.86</v>
      </c>
      <c r="I5" s="22">
        <f t="shared" ref="I5:I21" si="1">H5*18%</f>
        <v>53823.394799999995</v>
      </c>
      <c r="J5" s="22">
        <v>17641.86</v>
      </c>
      <c r="K5" s="22">
        <f t="shared" ref="K5:K21" si="2">J5*18%</f>
        <v>3175.5347999999999</v>
      </c>
      <c r="L5" s="23">
        <f t="shared" ref="L5:L21" si="3">K5+J5+I5+H5</f>
        <v>373659.6496</v>
      </c>
    </row>
    <row r="6" spans="1:25" ht="50.45" customHeight="1" x14ac:dyDescent="0.2">
      <c r="A6" s="3">
        <v>3</v>
      </c>
      <c r="B6" s="1" t="s">
        <v>55</v>
      </c>
      <c r="C6" s="4">
        <v>3</v>
      </c>
      <c r="D6" s="1" t="s">
        <v>56</v>
      </c>
      <c r="E6" s="13" t="s">
        <v>57</v>
      </c>
      <c r="F6" s="22">
        <v>365363</v>
      </c>
      <c r="G6" s="22">
        <v>42747</v>
      </c>
      <c r="H6" s="22">
        <f t="shared" si="0"/>
        <v>408110</v>
      </c>
      <c r="I6" s="22">
        <f t="shared" si="1"/>
        <v>73459.8</v>
      </c>
      <c r="J6" s="22">
        <v>24078</v>
      </c>
      <c r="K6" s="22">
        <f t="shared" si="2"/>
        <v>4334.04</v>
      </c>
      <c r="L6" s="42">
        <f t="shared" si="3"/>
        <v>509981.83999999997</v>
      </c>
      <c r="N6" s="30" t="s">
        <v>62</v>
      </c>
      <c r="O6" s="31">
        <v>4363.3</v>
      </c>
      <c r="P6" s="31">
        <v>785.36</v>
      </c>
      <c r="Q6" s="31">
        <v>11242.77</v>
      </c>
      <c r="R6" s="32">
        <v>13311.7</v>
      </c>
      <c r="S6" s="32">
        <v>62711.1</v>
      </c>
      <c r="T6" s="33">
        <f>SUM(O6:S6)</f>
        <v>92414.23</v>
      </c>
      <c r="U6" s="33">
        <v>88620.92</v>
      </c>
      <c r="V6" s="33">
        <f>T6-U6</f>
        <v>3793.3099999999977</v>
      </c>
      <c r="W6" s="32">
        <f>SUM(T6:T8)</f>
        <v>509982.82999999996</v>
      </c>
      <c r="X6" s="32">
        <f>SUM(U6:U8)</f>
        <v>506189.68999999994</v>
      </c>
      <c r="Y6" s="34">
        <f>W6-X6</f>
        <v>3793.140000000014</v>
      </c>
    </row>
    <row r="7" spans="1:25" x14ac:dyDescent="0.2">
      <c r="A7" s="3">
        <v>4</v>
      </c>
      <c r="B7" s="6" t="s">
        <v>18</v>
      </c>
      <c r="C7" s="4">
        <v>1</v>
      </c>
      <c r="D7" s="5" t="s">
        <v>19</v>
      </c>
      <c r="E7" s="5" t="s">
        <v>20</v>
      </c>
      <c r="F7" s="22">
        <v>243951</v>
      </c>
      <c r="G7" s="22">
        <v>31814</v>
      </c>
      <c r="H7" s="22">
        <f t="shared" si="0"/>
        <v>275765</v>
      </c>
      <c r="I7" s="22">
        <f t="shared" si="1"/>
        <v>49637.7</v>
      </c>
      <c r="J7" s="22">
        <v>16269</v>
      </c>
      <c r="K7" s="22">
        <f t="shared" si="2"/>
        <v>2928.42</v>
      </c>
      <c r="L7" s="23">
        <f t="shared" si="3"/>
        <v>344600.12</v>
      </c>
      <c r="N7" s="35"/>
      <c r="O7" s="11">
        <v>18009.009999999998</v>
      </c>
      <c r="P7" s="11">
        <v>3241.64</v>
      </c>
      <c r="Q7" s="11">
        <v>27516.560000000001</v>
      </c>
      <c r="R7" s="7">
        <v>54943.28</v>
      </c>
      <c r="S7" s="7">
        <v>277723.56</v>
      </c>
      <c r="T7" s="7">
        <f>SUM(O7:S7)</f>
        <v>381434.05</v>
      </c>
      <c r="U7" s="7">
        <v>381434.17</v>
      </c>
      <c r="V7" s="7">
        <f>T7-U7</f>
        <v>-0.11999999999534339</v>
      </c>
      <c r="Y7" s="36"/>
    </row>
    <row r="8" spans="1:25" ht="39.75" thickBot="1" x14ac:dyDescent="0.25">
      <c r="A8" s="3">
        <v>5</v>
      </c>
      <c r="B8" s="6" t="s">
        <v>21</v>
      </c>
      <c r="C8" s="4">
        <v>1</v>
      </c>
      <c r="D8" s="5" t="s">
        <v>22</v>
      </c>
      <c r="E8" s="13" t="s">
        <v>54</v>
      </c>
      <c r="F8" s="22">
        <v>306311.2</v>
      </c>
      <c r="G8" s="22">
        <v>40345.980000000003</v>
      </c>
      <c r="H8" s="22">
        <f t="shared" si="0"/>
        <v>346657.18</v>
      </c>
      <c r="I8" s="22">
        <f t="shared" si="1"/>
        <v>62398.292399999998</v>
      </c>
      <c r="J8" s="22">
        <v>20452.63</v>
      </c>
      <c r="K8" s="22">
        <f t="shared" si="2"/>
        <v>3681.4733999999999</v>
      </c>
      <c r="L8" s="23">
        <f t="shared" si="3"/>
        <v>433189.57579999999</v>
      </c>
      <c r="N8" s="37"/>
      <c r="O8" s="38">
        <v>1706.05</v>
      </c>
      <c r="P8" s="38">
        <v>307.08</v>
      </c>
      <c r="Q8" s="38">
        <v>3988</v>
      </c>
      <c r="R8" s="39">
        <v>5204.96</v>
      </c>
      <c r="S8" s="39">
        <v>24928.46</v>
      </c>
      <c r="T8" s="39">
        <f>SUM(O8:S8)</f>
        <v>36134.550000000003</v>
      </c>
      <c r="U8" s="39">
        <v>36134.6</v>
      </c>
      <c r="V8" s="39">
        <f>T8-U8</f>
        <v>-4.9999999995634425E-2</v>
      </c>
      <c r="W8" s="39"/>
      <c r="X8" s="39"/>
      <c r="Y8" s="40"/>
    </row>
    <row r="9" spans="1:25" x14ac:dyDescent="0.2">
      <c r="A9" s="3">
        <v>6</v>
      </c>
      <c r="B9" s="6" t="s">
        <v>23</v>
      </c>
      <c r="C9" s="4">
        <v>1</v>
      </c>
      <c r="D9" s="5" t="s">
        <v>24</v>
      </c>
      <c r="E9" s="5" t="s">
        <v>25</v>
      </c>
      <c r="F9" s="22">
        <v>392697.66</v>
      </c>
      <c r="G9" s="22">
        <v>51826.14</v>
      </c>
      <c r="H9" s="22">
        <f t="shared" si="0"/>
        <v>444523.8</v>
      </c>
      <c r="I9" s="22">
        <f t="shared" si="1"/>
        <v>80014.284</v>
      </c>
      <c r="J9" s="22">
        <v>26226</v>
      </c>
      <c r="K9" s="22">
        <f t="shared" si="2"/>
        <v>4720.6799999999994</v>
      </c>
      <c r="L9" s="42">
        <f t="shared" si="3"/>
        <v>555484.76399999997</v>
      </c>
      <c r="N9" s="30" t="s">
        <v>63</v>
      </c>
      <c r="O9" s="31">
        <v>9634.25</v>
      </c>
      <c r="P9" s="31">
        <v>1734.18</v>
      </c>
      <c r="Q9" s="41">
        <v>19293.580000000002</v>
      </c>
      <c r="R9" s="32">
        <v>29392.62</v>
      </c>
      <c r="S9" s="32">
        <v>143998.63</v>
      </c>
      <c r="T9" s="33">
        <f t="shared" ref="T9:T26" si="4">SUM(O9:S9)</f>
        <v>204053.26</v>
      </c>
      <c r="U9" s="33">
        <v>204974.97</v>
      </c>
      <c r="V9" s="33">
        <f t="shared" ref="V9:V26" si="5">T9-U9</f>
        <v>-921.70999999999185</v>
      </c>
      <c r="W9" s="32">
        <f>SUM(T9:T11)</f>
        <v>555485.7300000001</v>
      </c>
      <c r="X9" s="32">
        <f>SUM(U9:U11)</f>
        <v>556407.6</v>
      </c>
      <c r="Y9" s="34">
        <f>W9-X9</f>
        <v>-921.86999999987893</v>
      </c>
    </row>
    <row r="10" spans="1:25" ht="39" x14ac:dyDescent="0.2">
      <c r="A10" s="3">
        <v>7</v>
      </c>
      <c r="B10" s="6" t="s">
        <v>26</v>
      </c>
      <c r="C10" s="4">
        <v>1</v>
      </c>
      <c r="D10" s="5" t="s">
        <v>27</v>
      </c>
      <c r="E10" s="13" t="s">
        <v>53</v>
      </c>
      <c r="F10" s="22">
        <v>247545</v>
      </c>
      <c r="G10" s="22">
        <v>32293.360000000001</v>
      </c>
      <c r="H10" s="22">
        <f t="shared" si="0"/>
        <v>279838.36</v>
      </c>
      <c r="I10" s="22">
        <f t="shared" si="1"/>
        <v>50370.904799999997</v>
      </c>
      <c r="J10" s="22">
        <v>16510.240000000002</v>
      </c>
      <c r="K10" s="22">
        <f t="shared" si="2"/>
        <v>2971.8432000000003</v>
      </c>
      <c r="L10" s="23">
        <f t="shared" si="3"/>
        <v>349691.348</v>
      </c>
      <c r="N10" s="35"/>
      <c r="O10" s="11">
        <v>14886.43</v>
      </c>
      <c r="P10" s="11">
        <v>2679.58</v>
      </c>
      <c r="Q10" s="11">
        <v>28544.560000000001</v>
      </c>
      <c r="R10" s="7">
        <v>45416.78</v>
      </c>
      <c r="S10" s="7">
        <v>223770.57</v>
      </c>
      <c r="T10" s="7">
        <f t="shared" si="4"/>
        <v>315297.92000000004</v>
      </c>
      <c r="U10" s="7">
        <v>315298.03000000003</v>
      </c>
      <c r="V10" s="7">
        <f t="shared" si="5"/>
        <v>-0.10999999998603016</v>
      </c>
      <c r="Y10" s="36"/>
    </row>
    <row r="11" spans="1:25" ht="39.75" thickBot="1" x14ac:dyDescent="0.25">
      <c r="A11" s="3">
        <v>8</v>
      </c>
      <c r="B11" s="6" t="s">
        <v>28</v>
      </c>
      <c r="C11" s="4">
        <v>1</v>
      </c>
      <c r="D11" s="5" t="s">
        <v>29</v>
      </c>
      <c r="E11" s="13" t="s">
        <v>53</v>
      </c>
      <c r="F11" s="22">
        <v>247545.13</v>
      </c>
      <c r="G11" s="22">
        <v>32293.360000000001</v>
      </c>
      <c r="H11" s="22">
        <f t="shared" si="0"/>
        <v>279838.49</v>
      </c>
      <c r="I11" s="22">
        <f t="shared" si="1"/>
        <v>50370.928199999995</v>
      </c>
      <c r="J11" s="22">
        <v>16510.240000000002</v>
      </c>
      <c r="K11" s="22">
        <f t="shared" si="2"/>
        <v>2971.8432000000003</v>
      </c>
      <c r="L11" s="23">
        <f t="shared" si="3"/>
        <v>349691.50139999995</v>
      </c>
      <c r="N11" s="37"/>
      <c r="O11" s="38">
        <v>1706.05</v>
      </c>
      <c r="P11" s="38">
        <v>307.08</v>
      </c>
      <c r="Q11" s="38">
        <v>3988</v>
      </c>
      <c r="R11" s="39">
        <v>5204.96</v>
      </c>
      <c r="S11" s="39">
        <v>24928.46</v>
      </c>
      <c r="T11" s="39">
        <f t="shared" si="4"/>
        <v>36134.550000000003</v>
      </c>
      <c r="U11" s="39">
        <v>36134.6</v>
      </c>
      <c r="V11" s="39">
        <f t="shared" si="5"/>
        <v>-4.9999999995634425E-2</v>
      </c>
      <c r="W11" s="39"/>
      <c r="X11" s="39"/>
      <c r="Y11" s="40"/>
    </row>
    <row r="12" spans="1:25" ht="39" x14ac:dyDescent="0.2">
      <c r="A12" s="3">
        <v>9</v>
      </c>
      <c r="B12" s="6" t="s">
        <v>71</v>
      </c>
      <c r="C12" s="4">
        <v>1</v>
      </c>
      <c r="D12" s="5" t="s">
        <v>30</v>
      </c>
      <c r="E12" s="13" t="s">
        <v>53</v>
      </c>
      <c r="F12" s="22">
        <v>357558</v>
      </c>
      <c r="G12" s="22">
        <v>45171.67</v>
      </c>
      <c r="H12" s="22">
        <f t="shared" si="0"/>
        <v>402729.67</v>
      </c>
      <c r="I12" s="22">
        <f t="shared" si="1"/>
        <v>72491.340599999996</v>
      </c>
      <c r="J12" s="22">
        <v>23760.81</v>
      </c>
      <c r="K12" s="22">
        <f t="shared" si="2"/>
        <v>4276.9458000000004</v>
      </c>
      <c r="L12" s="42">
        <f t="shared" si="3"/>
        <v>503258.76639999996</v>
      </c>
      <c r="N12" s="30" t="s">
        <v>70</v>
      </c>
      <c r="O12" s="31">
        <v>7250.57</v>
      </c>
      <c r="P12" s="31">
        <v>1305.1199999999999</v>
      </c>
      <c r="Q12" s="31">
        <v>12878.31</v>
      </c>
      <c r="R12" s="32">
        <v>22120.44</v>
      </c>
      <c r="S12" s="32">
        <v>110012.87</v>
      </c>
      <c r="T12" s="33">
        <f t="shared" si="4"/>
        <v>153567.31</v>
      </c>
      <c r="U12" s="33">
        <v>154520.51</v>
      </c>
      <c r="V12" s="33">
        <f t="shared" si="5"/>
        <v>-953.20000000001164</v>
      </c>
      <c r="W12" s="32">
        <f>SUM(T12:T14)</f>
        <v>503258.86</v>
      </c>
      <c r="X12" s="32">
        <f>SUM(U12:U14)</f>
        <v>504212.3</v>
      </c>
      <c r="Y12" s="34">
        <f>W12-X12</f>
        <v>-953.44000000000233</v>
      </c>
    </row>
    <row r="13" spans="1:25" ht="58.5" x14ac:dyDescent="0.2">
      <c r="A13" s="3">
        <v>10</v>
      </c>
      <c r="B13" s="6" t="s">
        <v>31</v>
      </c>
      <c r="C13" s="4">
        <v>2</v>
      </c>
      <c r="D13" s="5" t="s">
        <v>32</v>
      </c>
      <c r="E13" s="13" t="s">
        <v>58</v>
      </c>
      <c r="F13" s="22">
        <v>441567.7</v>
      </c>
      <c r="G13" s="22">
        <v>62307.06</v>
      </c>
      <c r="H13" s="22">
        <f t="shared" si="0"/>
        <v>503874.76</v>
      </c>
      <c r="I13" s="22">
        <f t="shared" si="1"/>
        <v>90697.4568</v>
      </c>
      <c r="J13" s="22">
        <v>29728.400000000001</v>
      </c>
      <c r="K13" s="22">
        <f t="shared" si="2"/>
        <v>5351.1120000000001</v>
      </c>
      <c r="L13" s="23">
        <f t="shared" si="3"/>
        <v>629651.72880000004</v>
      </c>
      <c r="N13" s="35"/>
      <c r="O13" s="11">
        <v>14804.19</v>
      </c>
      <c r="P13" s="11">
        <v>2664.76</v>
      </c>
      <c r="Q13" s="11">
        <v>28305.360000000001</v>
      </c>
      <c r="R13" s="7">
        <v>45166.02</v>
      </c>
      <c r="S13" s="7">
        <v>222616.67</v>
      </c>
      <c r="T13" s="7">
        <f t="shared" si="4"/>
        <v>313557</v>
      </c>
      <c r="U13" s="7">
        <v>313557.19</v>
      </c>
      <c r="V13" s="7">
        <f t="shared" si="5"/>
        <v>-0.19000000000232831</v>
      </c>
      <c r="Y13" s="36"/>
    </row>
    <row r="14" spans="1:25" ht="39.75" thickBot="1" x14ac:dyDescent="0.25">
      <c r="A14" s="3">
        <v>11</v>
      </c>
      <c r="B14" s="6" t="s">
        <v>33</v>
      </c>
      <c r="C14" s="4">
        <v>1</v>
      </c>
      <c r="D14" s="5" t="s">
        <v>34</v>
      </c>
      <c r="E14" s="6" t="s">
        <v>35</v>
      </c>
      <c r="F14" s="22">
        <v>385819.26</v>
      </c>
      <c r="G14" s="22">
        <v>52108.82</v>
      </c>
      <c r="H14" s="22">
        <f t="shared" si="0"/>
        <v>437928.08</v>
      </c>
      <c r="I14" s="22">
        <f t="shared" si="1"/>
        <v>78827.054399999994</v>
      </c>
      <c r="J14" s="22">
        <v>25837.47</v>
      </c>
      <c r="K14" s="22">
        <f t="shared" si="2"/>
        <v>4650.7446</v>
      </c>
      <c r="L14" s="42">
        <f t="shared" si="3"/>
        <v>547243.34900000005</v>
      </c>
      <c r="N14" s="37"/>
      <c r="O14" s="38">
        <v>1706.05</v>
      </c>
      <c r="P14" s="38">
        <v>307.08</v>
      </c>
      <c r="Q14" s="38">
        <v>3988</v>
      </c>
      <c r="R14" s="39">
        <v>5204.96</v>
      </c>
      <c r="S14" s="39">
        <v>24928.46</v>
      </c>
      <c r="T14" s="39">
        <f t="shared" si="4"/>
        <v>36134.550000000003</v>
      </c>
      <c r="U14" s="39">
        <v>36134.6</v>
      </c>
      <c r="V14" s="39">
        <f t="shared" si="5"/>
        <v>-4.9999999995634425E-2</v>
      </c>
      <c r="W14" s="39"/>
      <c r="X14" s="39"/>
      <c r="Y14" s="40"/>
    </row>
    <row r="15" spans="1:25" x14ac:dyDescent="0.2">
      <c r="A15" s="3">
        <v>12</v>
      </c>
      <c r="B15" s="6" t="s">
        <v>36</v>
      </c>
      <c r="C15" s="4">
        <v>2</v>
      </c>
      <c r="D15" s="5" t="s">
        <v>37</v>
      </c>
      <c r="E15" s="5" t="s">
        <v>25</v>
      </c>
      <c r="F15" s="22">
        <v>221424.66</v>
      </c>
      <c r="G15" s="22">
        <v>28886.560000000001</v>
      </c>
      <c r="H15" s="22">
        <f t="shared" si="0"/>
        <v>250311.22</v>
      </c>
      <c r="I15" s="22">
        <f t="shared" si="1"/>
        <v>45056.0196</v>
      </c>
      <c r="J15" s="22">
        <v>14768.14</v>
      </c>
      <c r="K15" s="22">
        <f t="shared" si="2"/>
        <v>2658.2651999999998</v>
      </c>
      <c r="L15" s="23">
        <f t="shared" si="3"/>
        <v>312793.64480000001</v>
      </c>
      <c r="N15" s="30" t="s">
        <v>72</v>
      </c>
      <c r="O15" s="31">
        <v>11613.01</v>
      </c>
      <c r="P15" s="31">
        <v>2090.36</v>
      </c>
      <c r="Q15" s="31">
        <v>24460.26</v>
      </c>
      <c r="R15" s="32">
        <v>35429.68</v>
      </c>
      <c r="S15" s="32">
        <v>172371.33</v>
      </c>
      <c r="T15" s="33">
        <f t="shared" si="4"/>
        <v>245964.63999999998</v>
      </c>
      <c r="U15" s="33">
        <v>243352.02</v>
      </c>
      <c r="V15" s="33">
        <f t="shared" si="5"/>
        <v>2612.6199999999953</v>
      </c>
      <c r="W15" s="32">
        <f>SUM(T15:T17)</f>
        <v>547243.39</v>
      </c>
      <c r="X15" s="32">
        <f>SUM(U15:U17)</f>
        <v>544631.03</v>
      </c>
      <c r="Y15" s="34">
        <f>W15-X15</f>
        <v>2612.359999999986</v>
      </c>
    </row>
    <row r="16" spans="1:25" x14ac:dyDescent="0.2">
      <c r="A16" s="3">
        <v>13</v>
      </c>
      <c r="B16" s="6" t="s">
        <v>38</v>
      </c>
      <c r="C16" s="4">
        <v>2</v>
      </c>
      <c r="D16" s="5" t="s">
        <v>39</v>
      </c>
      <c r="E16" s="5" t="s">
        <v>25</v>
      </c>
      <c r="F16" s="22">
        <v>187436.79999999999</v>
      </c>
      <c r="G16" s="22">
        <v>26118.560000000001</v>
      </c>
      <c r="H16" s="22">
        <f t="shared" si="0"/>
        <v>213555.36</v>
      </c>
      <c r="I16" s="22">
        <f t="shared" si="1"/>
        <v>38439.964799999994</v>
      </c>
      <c r="J16" s="22">
        <v>12599.65</v>
      </c>
      <c r="K16" s="22">
        <f t="shared" si="2"/>
        <v>2267.9369999999999</v>
      </c>
      <c r="L16" s="42">
        <f t="shared" si="3"/>
        <v>266862.9118</v>
      </c>
      <c r="N16" s="35"/>
      <c r="O16" s="11">
        <v>13492.5</v>
      </c>
      <c r="P16" s="11">
        <v>2428.66</v>
      </c>
      <c r="Q16" s="11">
        <v>25191.56</v>
      </c>
      <c r="R16" s="7">
        <v>41164.26</v>
      </c>
      <c r="S16" s="7">
        <v>203498.52</v>
      </c>
      <c r="T16" s="7">
        <f t="shared" si="4"/>
        <v>285775.5</v>
      </c>
      <c r="U16" s="7">
        <v>285775.71000000002</v>
      </c>
      <c r="V16" s="7">
        <f t="shared" si="5"/>
        <v>-0.21000000002095476</v>
      </c>
      <c r="Y16" s="36"/>
    </row>
    <row r="17" spans="1:25" ht="59.25" thickBot="1" x14ac:dyDescent="0.25">
      <c r="A17" s="3">
        <v>14</v>
      </c>
      <c r="B17" s="6" t="s">
        <v>40</v>
      </c>
      <c r="C17" s="4">
        <v>1</v>
      </c>
      <c r="D17" s="5" t="s">
        <v>41</v>
      </c>
      <c r="E17" s="13" t="s">
        <v>59</v>
      </c>
      <c r="F17" s="22">
        <v>278902.25</v>
      </c>
      <c r="G17" s="22">
        <v>36954.58</v>
      </c>
      <c r="H17" s="22">
        <f t="shared" si="0"/>
        <v>315856.83</v>
      </c>
      <c r="I17" s="22">
        <f t="shared" si="1"/>
        <v>56854.229400000004</v>
      </c>
      <c r="J17" s="22">
        <v>18635.3</v>
      </c>
      <c r="K17" s="22">
        <f t="shared" si="2"/>
        <v>3354.3539999999998</v>
      </c>
      <c r="L17" s="42">
        <f t="shared" si="3"/>
        <v>394700.71340000001</v>
      </c>
      <c r="N17" s="37"/>
      <c r="O17" s="38">
        <v>731.96</v>
      </c>
      <c r="P17" s="38">
        <v>131.74</v>
      </c>
      <c r="Q17" s="38">
        <v>2457</v>
      </c>
      <c r="R17" s="39">
        <v>2233.14</v>
      </c>
      <c r="S17" s="39">
        <v>9949.41</v>
      </c>
      <c r="T17" s="39">
        <f t="shared" si="4"/>
        <v>15503.25</v>
      </c>
      <c r="U17" s="39">
        <v>15503.3</v>
      </c>
      <c r="V17" s="39">
        <f t="shared" si="5"/>
        <v>-4.9999999999272404E-2</v>
      </c>
      <c r="W17" s="39"/>
      <c r="X17" s="39"/>
      <c r="Y17" s="40"/>
    </row>
    <row r="18" spans="1:25" x14ac:dyDescent="0.2">
      <c r="A18" s="3">
        <v>15</v>
      </c>
      <c r="B18" s="6" t="s">
        <v>42</v>
      </c>
      <c r="C18" s="4">
        <v>1</v>
      </c>
      <c r="D18" s="5" t="s">
        <v>43</v>
      </c>
      <c r="E18" s="5" t="s">
        <v>25</v>
      </c>
      <c r="F18" s="22">
        <v>213447.93</v>
      </c>
      <c r="G18" s="22">
        <v>27648.560000000001</v>
      </c>
      <c r="H18" s="22">
        <f t="shared" si="0"/>
        <v>241096.49</v>
      </c>
      <c r="I18" s="22">
        <f t="shared" si="1"/>
        <v>43397.368199999997</v>
      </c>
      <c r="J18" s="22">
        <v>14224.46</v>
      </c>
      <c r="K18" s="22">
        <f t="shared" si="2"/>
        <v>2560.4027999999998</v>
      </c>
      <c r="L18" s="23">
        <f t="shared" si="3"/>
        <v>301278.72100000002</v>
      </c>
      <c r="N18" s="30" t="s">
        <v>73</v>
      </c>
      <c r="O18" s="31">
        <v>11867.69</v>
      </c>
      <c r="P18" s="31">
        <v>2136.1999999999998</v>
      </c>
      <c r="Q18" s="31">
        <v>23661.56</v>
      </c>
      <c r="R18" s="32">
        <v>36206.839999999997</v>
      </c>
      <c r="S18" s="32">
        <v>177487.39</v>
      </c>
      <c r="T18" s="33">
        <f t="shared" si="4"/>
        <v>251359.68</v>
      </c>
      <c r="U18" s="33">
        <v>250732.47</v>
      </c>
      <c r="V18" s="33">
        <f t="shared" si="5"/>
        <v>627.20999999999185</v>
      </c>
      <c r="W18" s="32">
        <f>SUM(T18:T20)</f>
        <v>266862.93</v>
      </c>
      <c r="X18" s="32">
        <f>SUM(U18:U20)</f>
        <v>266235.77</v>
      </c>
      <c r="Y18" s="34">
        <f>W18-X18</f>
        <v>627.15999999997439</v>
      </c>
    </row>
    <row r="19" spans="1:25" ht="58.5" x14ac:dyDescent="0.2">
      <c r="A19" s="3">
        <v>16</v>
      </c>
      <c r="B19" s="6" t="s">
        <v>44</v>
      </c>
      <c r="C19" s="4">
        <v>1</v>
      </c>
      <c r="D19" s="5" t="s">
        <v>45</v>
      </c>
      <c r="E19" s="6" t="s">
        <v>46</v>
      </c>
      <c r="F19" s="22">
        <v>383717.63</v>
      </c>
      <c r="G19" s="22">
        <v>57674.400000000001</v>
      </c>
      <c r="H19" s="22">
        <f t="shared" si="0"/>
        <v>441392.03</v>
      </c>
      <c r="I19" s="22">
        <f t="shared" si="1"/>
        <v>79450.565400000007</v>
      </c>
      <c r="J19" s="22">
        <v>26041.78</v>
      </c>
      <c r="K19" s="22">
        <f t="shared" si="2"/>
        <v>4687.5203999999994</v>
      </c>
      <c r="L19" s="42">
        <f t="shared" si="3"/>
        <v>551571.89580000006</v>
      </c>
      <c r="N19" s="35"/>
      <c r="O19" s="11">
        <v>731.96</v>
      </c>
      <c r="P19" s="11">
        <v>131.74</v>
      </c>
      <c r="Q19" s="11">
        <v>2457</v>
      </c>
      <c r="R19" s="7">
        <v>2233.14</v>
      </c>
      <c r="S19" s="7">
        <v>9949.41</v>
      </c>
      <c r="T19" s="7">
        <f t="shared" si="4"/>
        <v>15503.25</v>
      </c>
      <c r="U19" s="7">
        <v>15503.3</v>
      </c>
      <c r="V19" s="7">
        <f t="shared" si="5"/>
        <v>-4.9999999999272404E-2</v>
      </c>
      <c r="Y19" s="36"/>
    </row>
    <row r="20" spans="1:25" ht="59.25" thickBot="1" x14ac:dyDescent="0.25">
      <c r="A20" s="3">
        <v>17</v>
      </c>
      <c r="B20" s="6" t="s">
        <v>47</v>
      </c>
      <c r="C20" s="4">
        <v>1</v>
      </c>
      <c r="D20" s="5" t="s">
        <v>48</v>
      </c>
      <c r="E20" s="13" t="s">
        <v>60</v>
      </c>
      <c r="F20" s="14">
        <v>1148516</v>
      </c>
      <c r="G20" s="14">
        <v>180561</v>
      </c>
      <c r="H20" s="14">
        <f t="shared" si="0"/>
        <v>1329077</v>
      </c>
      <c r="I20" s="14">
        <f t="shared" si="1"/>
        <v>239233.86</v>
      </c>
      <c r="J20" s="14">
        <v>65451.88</v>
      </c>
      <c r="K20" s="14">
        <f t="shared" si="2"/>
        <v>11781.338399999999</v>
      </c>
      <c r="L20" s="18">
        <f t="shared" si="3"/>
        <v>1645544.0784</v>
      </c>
      <c r="N20" s="37"/>
      <c r="O20" s="38"/>
      <c r="P20" s="38"/>
      <c r="Q20" s="38"/>
      <c r="R20" s="39"/>
      <c r="S20" s="39"/>
      <c r="T20" s="39"/>
      <c r="U20" s="39"/>
      <c r="V20" s="39"/>
      <c r="W20" s="39"/>
      <c r="X20" s="39"/>
      <c r="Y20" s="40"/>
    </row>
    <row r="21" spans="1:25" ht="58.5" x14ac:dyDescent="0.2">
      <c r="A21" s="3">
        <v>18</v>
      </c>
      <c r="B21" s="6" t="s">
        <v>49</v>
      </c>
      <c r="C21" s="4">
        <v>2</v>
      </c>
      <c r="D21" s="5" t="s">
        <v>50</v>
      </c>
      <c r="E21" s="13" t="s">
        <v>61</v>
      </c>
      <c r="F21" s="14">
        <v>986051</v>
      </c>
      <c r="G21" s="14">
        <v>115400</v>
      </c>
      <c r="H21" s="14">
        <f t="shared" si="0"/>
        <v>1101451</v>
      </c>
      <c r="I21" s="14">
        <f t="shared" si="1"/>
        <v>198261.18</v>
      </c>
      <c r="J21" s="14">
        <v>54546.9</v>
      </c>
      <c r="K21" s="14">
        <f t="shared" si="2"/>
        <v>9818.4419999999991</v>
      </c>
      <c r="L21" s="18">
        <f t="shared" si="3"/>
        <v>1364077.5219999999</v>
      </c>
      <c r="N21" s="30" t="s">
        <v>74</v>
      </c>
      <c r="O21" s="31">
        <v>4410.84</v>
      </c>
      <c r="P21" s="31">
        <v>793.94</v>
      </c>
      <c r="Q21" s="31">
        <v>9306.02</v>
      </c>
      <c r="R21" s="32">
        <v>13456.9</v>
      </c>
      <c r="S21" s="32">
        <v>65454.32</v>
      </c>
      <c r="T21" s="33">
        <f t="shared" si="4"/>
        <v>93422.02</v>
      </c>
      <c r="U21" s="33">
        <v>92625.96</v>
      </c>
      <c r="V21" s="33">
        <f t="shared" si="5"/>
        <v>796.05999999999767</v>
      </c>
      <c r="W21" s="32">
        <f>SUM(T21:T23)</f>
        <v>394700.77</v>
      </c>
      <c r="X21" s="32">
        <f>SUM(U21:U23)</f>
        <v>393904.97000000003</v>
      </c>
      <c r="Y21" s="34">
        <f>W21-X21</f>
        <v>795.79999999998836</v>
      </c>
    </row>
    <row r="22" spans="1:25" ht="20.25" thickBot="1" x14ac:dyDescent="0.25">
      <c r="A22" s="431" t="s">
        <v>51</v>
      </c>
      <c r="B22" s="432"/>
      <c r="C22" s="15">
        <v>25</v>
      </c>
      <c r="D22" s="2"/>
      <c r="E22" s="2"/>
      <c r="F22" s="16">
        <f t="shared" ref="F22:L22" si="6">SUM(F4:F21)</f>
        <v>7139837.0899999999</v>
      </c>
      <c r="G22" s="16">
        <f t="shared" si="6"/>
        <v>959005.47</v>
      </c>
      <c r="H22" s="16">
        <f t="shared" si="6"/>
        <v>8098842.5600000005</v>
      </c>
      <c r="I22" s="16">
        <f t="shared" si="6"/>
        <v>1457791.6608</v>
      </c>
      <c r="J22" s="16">
        <f t="shared" si="6"/>
        <v>454423.7300000001</v>
      </c>
      <c r="K22" s="16">
        <f t="shared" si="6"/>
        <v>81796.271399999998</v>
      </c>
      <c r="L22" s="19">
        <f t="shared" si="6"/>
        <v>10092854.222199999</v>
      </c>
      <c r="N22" s="35"/>
      <c r="O22" s="11">
        <v>13492.5</v>
      </c>
      <c r="P22" s="11">
        <v>2428.66</v>
      </c>
      <c r="Q22" s="11">
        <v>25191.56</v>
      </c>
      <c r="R22" s="7">
        <v>41164.26</v>
      </c>
      <c r="S22" s="7">
        <v>203498.52</v>
      </c>
      <c r="T22" s="7">
        <f t="shared" si="4"/>
        <v>285775.5</v>
      </c>
      <c r="U22" s="7">
        <v>285775.71000000002</v>
      </c>
      <c r="V22" s="7">
        <f t="shared" si="5"/>
        <v>-0.21000000002095476</v>
      </c>
      <c r="Y22" s="36"/>
    </row>
    <row r="23" spans="1:25" ht="20.25" thickBot="1" x14ac:dyDescent="0.25">
      <c r="F23" s="17"/>
      <c r="G23" s="17"/>
      <c r="H23" s="17"/>
      <c r="I23" s="17"/>
      <c r="J23" s="17"/>
      <c r="K23" s="17"/>
      <c r="L23" s="17"/>
      <c r="N23" s="37"/>
      <c r="O23" s="38">
        <v>731.96</v>
      </c>
      <c r="P23" s="38">
        <v>131.74</v>
      </c>
      <c r="Q23" s="38">
        <v>2457</v>
      </c>
      <c r="R23" s="39">
        <v>2233.14</v>
      </c>
      <c r="S23" s="39">
        <v>9949.41</v>
      </c>
      <c r="T23" s="39">
        <f t="shared" si="4"/>
        <v>15503.25</v>
      </c>
      <c r="U23" s="39">
        <v>15503.3</v>
      </c>
      <c r="V23" s="39">
        <f t="shared" si="5"/>
        <v>-4.9999999999272404E-2</v>
      </c>
      <c r="W23" s="39"/>
      <c r="X23" s="39"/>
      <c r="Y23" s="40"/>
    </row>
    <row r="24" spans="1:25" x14ac:dyDescent="0.2">
      <c r="L24" s="17">
        <f>L22/10^7</f>
        <v>1.0092854222199998</v>
      </c>
      <c r="N24" s="30" t="s">
        <v>75</v>
      </c>
      <c r="O24" s="31">
        <v>11817.32</v>
      </c>
      <c r="P24" s="31">
        <v>2127.12</v>
      </c>
      <c r="Q24" s="31">
        <v>30025.84</v>
      </c>
      <c r="R24" s="32">
        <v>36053.160000000003</v>
      </c>
      <c r="S24" s="32">
        <v>170269.7</v>
      </c>
      <c r="T24" s="33">
        <f t="shared" si="4"/>
        <v>250293.14</v>
      </c>
      <c r="U24" s="33">
        <v>249659.9</v>
      </c>
      <c r="V24" s="33">
        <f t="shared" si="5"/>
        <v>633.24000000001979</v>
      </c>
      <c r="W24" s="32">
        <f>SUM(T24:T26)</f>
        <v>551571.89</v>
      </c>
      <c r="X24" s="32">
        <f>SUM(U24:U26)</f>
        <v>550938.91</v>
      </c>
      <c r="Y24" s="34">
        <f>W24-X24</f>
        <v>632.97999999998137</v>
      </c>
    </row>
    <row r="25" spans="1:25" x14ac:dyDescent="0.2">
      <c r="N25" s="35"/>
      <c r="O25" s="11">
        <v>13492.5</v>
      </c>
      <c r="P25" s="11">
        <v>2428.66</v>
      </c>
      <c r="Q25" s="11">
        <v>25191.56</v>
      </c>
      <c r="R25" s="7">
        <v>41164.26</v>
      </c>
      <c r="S25" s="7">
        <v>203498.52</v>
      </c>
      <c r="T25" s="7">
        <f t="shared" si="4"/>
        <v>285775.5</v>
      </c>
      <c r="U25" s="7">
        <v>285775.71000000002</v>
      </c>
      <c r="V25" s="7">
        <f t="shared" si="5"/>
        <v>-0.21000000002095476</v>
      </c>
      <c r="Y25" s="36"/>
    </row>
    <row r="26" spans="1:25" ht="20.25" thickBot="1" x14ac:dyDescent="0.25">
      <c r="N26" s="37"/>
      <c r="O26" s="38">
        <v>731.96</v>
      </c>
      <c r="P26" s="38">
        <v>131.74</v>
      </c>
      <c r="Q26" s="38">
        <v>2457</v>
      </c>
      <c r="R26" s="39">
        <v>2233.14</v>
      </c>
      <c r="S26" s="39">
        <v>9949.41</v>
      </c>
      <c r="T26" s="39">
        <f t="shared" si="4"/>
        <v>15503.25</v>
      </c>
      <c r="U26" s="39">
        <v>15503.3</v>
      </c>
      <c r="V26" s="39">
        <f t="shared" si="5"/>
        <v>-4.9999999999272404E-2</v>
      </c>
      <c r="W26" s="39"/>
      <c r="X26" s="39"/>
      <c r="Y26" s="40"/>
    </row>
  </sheetData>
  <mergeCells count="4">
    <mergeCell ref="A1:L1"/>
    <mergeCell ref="A2:J2"/>
    <mergeCell ref="K2:L2"/>
    <mergeCell ref="A22:B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15</vt:i4>
      </vt:variant>
    </vt:vector>
  </HeadingPairs>
  <TitlesOfParts>
    <vt:vector size="52" baseType="lpstr">
      <vt:lpstr>Summary</vt:lpstr>
      <vt:lpstr>HDD Abs</vt:lpstr>
      <vt:lpstr>Hinganghat</vt:lpstr>
      <vt:lpstr>Pandhakawda</vt:lpstr>
      <vt:lpstr>Yavatmal</vt:lpstr>
      <vt:lpstr>MARATHA-WAKADI Material Cost</vt:lpstr>
      <vt:lpstr>km 79 Kawalgat asthi interchang</vt:lpstr>
      <vt:lpstr>Wadner Bridge</vt:lpstr>
      <vt:lpstr>Wadner Bridge Material Cost</vt:lpstr>
      <vt:lpstr>Pipri Estimate</vt:lpstr>
      <vt:lpstr>Pipri Material cost</vt:lpstr>
      <vt:lpstr>Estimate Pohana</vt:lpstr>
      <vt:lpstr>Pohana Material Cost</vt:lpstr>
      <vt:lpstr>Wadki Estimate</vt:lpstr>
      <vt:lpstr>Wadki Material Cost</vt:lpstr>
      <vt:lpstr>Bori Estimate</vt:lpstr>
      <vt:lpstr>Bori Material Cost</vt:lpstr>
      <vt:lpstr>Patan bori estimate</vt:lpstr>
      <vt:lpstr>Patan bori material cost</vt:lpstr>
      <vt:lpstr>Pimpalkuti estimate</vt:lpstr>
      <vt:lpstr>pimpalkuti material cost</vt:lpstr>
      <vt:lpstr>Karanji Estmate Abstract 100</vt:lpstr>
      <vt:lpstr>Karanji Estimate for 11 KV Line</vt:lpstr>
      <vt:lpstr>Karanji Estimate DTC 100</vt:lpstr>
      <vt:lpstr>Estmate Adni 63</vt:lpstr>
      <vt:lpstr>Estimate DTC 25,63,100,200 KVA</vt:lpstr>
      <vt:lpstr>Khatara Estmate Abstract 25</vt:lpstr>
      <vt:lpstr>khatara Mat cost 11 KV Line</vt:lpstr>
      <vt:lpstr>khatara Mat cost DTC 25</vt:lpstr>
      <vt:lpstr>Dharna Estmate Abstract 25</vt:lpstr>
      <vt:lpstr>Dharna cost 11 KV Line (2)</vt:lpstr>
      <vt:lpstr>Dharna Mat cost DTC 25 (2)</vt:lpstr>
      <vt:lpstr>Shakara Estmate Abstract 63</vt:lpstr>
      <vt:lpstr>Shakara cost 11 KV Line</vt:lpstr>
      <vt:lpstr>Pimpiri</vt:lpstr>
      <vt:lpstr>Pimpiri Material cost</vt:lpstr>
      <vt:lpstr>Summary (2)</vt:lpstr>
      <vt:lpstr>'Dharna cost 11 KV Line (2)'!Print_Area</vt:lpstr>
      <vt:lpstr>'Dharna Estmate Abstract 25'!Print_Area</vt:lpstr>
      <vt:lpstr>'Dharna Mat cost DTC 25 (2)'!Print_Area</vt:lpstr>
      <vt:lpstr>'Estimate DTC 25,63,100,200 KVA'!Print_Area</vt:lpstr>
      <vt:lpstr>'Estmate Adni 63'!Print_Area</vt:lpstr>
      <vt:lpstr>'Karanji Estimate DTC 100'!Print_Area</vt:lpstr>
      <vt:lpstr>'Karanji Estimate for 11 KV Line'!Print_Area</vt:lpstr>
      <vt:lpstr>'Karanji Estmate Abstract 100'!Print_Area</vt:lpstr>
      <vt:lpstr>'Khatara Estmate Abstract 25'!Print_Area</vt:lpstr>
      <vt:lpstr>'khatara Mat cost 11 KV Line'!Print_Area</vt:lpstr>
      <vt:lpstr>'khatara Mat cost DTC 25'!Print_Area</vt:lpstr>
      <vt:lpstr>'Shakara cost 11 KV Line'!Print_Area</vt:lpstr>
      <vt:lpstr>'Shakara Estmate Abstract 63'!Print_Area</vt:lpstr>
      <vt:lpstr>Summary!Print_Area</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MISHRA</dc:creator>
  <cp:lastModifiedBy>Procureaudit</cp:lastModifiedBy>
  <cp:lastPrinted>2026-02-26T13:00:25Z</cp:lastPrinted>
  <dcterms:created xsi:type="dcterms:W3CDTF">2026-01-13T07:00:31Z</dcterms:created>
  <dcterms:modified xsi:type="dcterms:W3CDTF">2026-09-18T12:11:58Z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2026-01-12T00:00:00Z</vt:filetime>
  </property>
  <property fmtid="{D5CDD505-2E9C-101B-9397-08002B2CF9AE}" pid="3" name="Creator">
    <vt:lpwstr>Microsoft® Excel® LTSC</vt:lpwstr>
  </property>
  <property fmtid="{D5CDD505-2E9C-101B-9397-08002B2CF9AE}" pid="4" name="LastSaved">
    <vt:filetime>2026-01-13T00:00:00Z</vt:filetime>
  </property>
  <property fmtid="{D5CDD505-2E9C-101B-9397-08002B2CF9AE}" pid="5" name="Producer">
    <vt:lpwstr>Microsoft® Excel® LTSC</vt:lpwstr>
  </property>
</Properties>
</file>